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X_2021" sheetId="65" r:id="rId14"/>
    <sheet name="Eksport I-X_2021" sheetId="66" r:id="rId15"/>
    <sheet name="Import I-X_2021" sheetId="64" r:id="rId16"/>
    <sheet name="Handel-zagr. I-XII_2020" sheetId="60" r:id="rId17"/>
    <sheet name="Eksport I-XII_2020" sheetId="61" r:id="rId18"/>
    <sheet name="Import_I-XI_2020" sheetId="62" r:id="rId19"/>
    <sheet name="Handel_zagra. I-XII_2019" sheetId="71" r:id="rId20"/>
    <sheet name="Eksport I-XII_2019" sheetId="72" r:id="rId21"/>
    <sheet name="Import I-XII_2019" sheetId="70" r:id="rId22"/>
    <sheet name="Uboje_bydła_wgGUS" sheetId="45" r:id="rId23"/>
    <sheet name="Śr_wagi_bydła_PL" sheetId="49" r:id="rId24"/>
    <sheet name="Baza_cen_zakupu_2003_2021" sheetId="36" r:id="rId25"/>
    <sheet name="Baza_cen sprzedaży_2017-2021" sheetId="50" r:id="rId26"/>
    <sheet name="Arkusz1" sheetId="67" r:id="rId27"/>
  </sheets>
  <definedNames>
    <definedName name="_xlnm._FilterDatabase" localSheetId="14" hidden="1">'Eksport I-X_2021'!$A$6:$D$24</definedName>
    <definedName name="_xlnm._FilterDatabase" localSheetId="20" hidden="1">'Eksport I-XII_2019'!$A$6:$D$25</definedName>
    <definedName name="_xlnm._FilterDatabase" localSheetId="17" hidden="1">'Eksport I-XII_2020'!$A$6:$D$25</definedName>
    <definedName name="_xlnm._FilterDatabase" localSheetId="15" hidden="1">'Import I-X_2021'!$K$7:$N$34</definedName>
    <definedName name="_xlnm._FilterDatabase" localSheetId="21" hidden="1">'Import I-XII_2019'!$P$7:$S$31</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<sst xmlns="http://schemas.openxmlformats.org/spreadsheetml/2006/main" count="6439" uniqueCount="513">
  <si>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</si>
  <si>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</si>
  <si>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</si>
  <si>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</si>
  <si>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</si>
  <si>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</si>
  <si>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</si>
  <si>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</si>
  <si>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</si>
  <si>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</si>
  <si>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</si>
  <si>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</si>
  <si>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</si>
  <si>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</si>
  <si>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</si>
  <si>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</si>
  <si>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</si>
  <si>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</si>
  <si>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</si>
  <si>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</si>
  <si>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</si>
  <si>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</si>
  <si>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</si>
  <si>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</si>
  <si>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</si>
  <si>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</si>
  <si>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</si>
  <si>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</si>
  <si>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</si>
  <si>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</si>
  <si>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</si>
  <si>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</si>
  <si>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</si>
  <si>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</si>
  <si>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</si>
  <si>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</si>
  <si>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</si>
  <si>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</si>
  <si>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</si>
  <si>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</si>
  <si>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</si>
  <si>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</si>
  <si>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</si>
  <si>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</si>
  <si>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</si>
  <si>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</si>
  <si>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</si>
  <si>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</si>
  <si>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</si>
  <si>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</si>
  <si>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</si>
  <si>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</si>
  <si>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</si>
  <si>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</si>
  <si>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</si>
  <si>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</si>
  <si>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</si>
  <si>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</si>
  <si>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</si>
  <si>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</si>
  <si>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</si>
  <si>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</si>
  <si>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</si>
  <si>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</si>
  <si>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</si>
  <si>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</si>
  <si>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</si>
  <si>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</si>
  <si>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</si>
  <si>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</si>
  <si>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</si>
  <si>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</si>
  <si>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</si>
  <si>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</si>
  <si>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</si>
  <si>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</si>
  <si>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</si>
  <si>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</si>
  <si>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</si>
  <si>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</si>
  <si>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</si>
  <si>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</si>
  <si>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</si>
  <si>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</si>
  <si>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</si>
  <si>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</si>
  <si>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</si>
  <si>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</si>
  <si>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</si>
  <si>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</si>
  <si>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</si>
  <si>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</si>
  <si>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</si>
  <si>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</si>
  <si>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</si>
  <si>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</si>
  <si>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</si>
  <si>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</si>
  <si>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</si>
  <si>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</si>
  <si>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</si>
  <si>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</si>
  <si>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</si>
  <si>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</si>
  <si>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</si>
  <si>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</si>
  <si>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</si>
  <si>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</si>
  <si>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</si>
  <si>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</si>
  <si>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</si>
  <si>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</si>
  <si>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</si>
  <si>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</si>
  <si>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</si>
  <si>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</si>
  <si>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</si>
  <si>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</si>
  <si>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</si>
  <si>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</si>
  <si>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</si>
  <si>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</si>
  <si>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</si>
  <si>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</si>
  <si>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</si>
  <si>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</si>
  <si>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</si>
  <si>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</si>
  <si>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</si>
  <si>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</si>
  <si>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</si>
  <si>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</si>
  <si>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</si>
  <si>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</si>
  <si>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</si>
  <si>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</si>
  <si>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</si>
  <si>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</si>
  <si>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</si>
  <si>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</si>
  <si>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</si>
  <si>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</si>
  <si>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</si>
  <si>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</si>
  <si>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</si>
  <si>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</si>
  <si>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</si>
  <si>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</si>
  <si>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</si>
  <si>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</si>
  <si>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</si>
  <si>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</si>
  <si>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</si>
  <si>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</si>
  <si>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</si>
  <si>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</si>
  <si>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</si>
  <si>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</si>
  <si>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</si>
  <si>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</si>
  <si>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</si>
  <si>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</si>
  <si>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</si>
  <si>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</si>
  <si>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</si>
  <si>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</si>
  <si>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</si>
  <si>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</si>
  <si>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</si>
  <si>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</si>
  <si>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</si>
  <si>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</si>
  <si>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</si>
  <si>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</si>
  <si>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</si>
  <si>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</si>
  <si>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</si>
  <si>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</si>
  <si>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</si>
  <si>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</si>
  <si>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</si>
  <si>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</si>
  <si>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</si>
  <si>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</si>
  <si>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</si>
  <si>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</si>
  <si>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</si>
  <si>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</si>
  <si>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</si>
  <si>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</si>
  <si>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</si>
  <si>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</si>
  <si>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</si>
  <si>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</si>
  <si>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</si>
  <si>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</si>
  <si>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</si>
  <si>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</si>
  <si>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</si>
  <si>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</si>
  <si>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</si>
  <si>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</si>
  <si>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</si>
  <si>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</si>
  <si>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</si>
  <si>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</si>
  <si>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</si>
  <si>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</si>
  <si>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</si>
  <si>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</si>
  <si>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</si>
  <si>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</si>
  <si>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</si>
  <si>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</si>
  <si>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</si>
  <si>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</si>
  <si>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</si>
  <si>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</si>
  <si>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</si>
  <si>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</si>
  <si>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</si>
  <si>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</si>
  <si>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</si>
  <si>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</si>
  <si>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</si>
  <si>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</si>
  <si>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</si>
  <si>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</si>
  <si>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</si>
  <si>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</si>
  <si>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</si>
  <si>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</si>
  <si>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</si>
  <si>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</si>
  <si>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</si>
  <si>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</si>
  <si>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</si>
  <si>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</si>
  <si>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</si>
  <si>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</si>
  <si>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</si>
  <si>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</si>
  <si>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</si>
  <si>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</si>
  <si>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</si>
  <si>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</si>
  <si>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</si>
  <si>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</si>
  <si>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</si>
  <si>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</si>
  <si>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</si>
  <si>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</si>
  <si>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</si>
  <si>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</si>
  <si>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</si>
  <si>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</si>
  <si>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</si>
  <si>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</si>
  <si>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</si>
  <si>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</si>
  <si>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</si>
  <si>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</si>
  <si>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</si>
  <si>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</si>
  <si>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</si>
  <si>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</si>
  <si>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</si>
  <si>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</si>
  <si>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</si>
  <si>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</si>
  <si>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</si>
  <si>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</si>
  <si>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</si>
  <si>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</si>
  <si>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</si>
  <si>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</si>
  <si>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</si>
  <si>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</si>
  <si>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</si>
  <si>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</si>
  <si>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</si>
  <si>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</si>
  <si>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</si>
  <si>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</si>
  <si>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</si>
  <si>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</si>
  <si>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</si>
  <si>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</si>
  <si>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</si>
  <si>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</si>
  <si>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</si>
  <si>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</si>
  <si>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</si>
  <si>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</si>
  <si>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</si>
  <si>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</si>
  <si>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</si>
  <si>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</si>
  <si>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</si>
  <si>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</si>
  <si>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</si>
  <si>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</si>
  <si>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</si>
  <si>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</si>
  <si>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</si>
  <si>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</si>
  <si>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</si>
  <si>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</si>
  <si>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</si>
  <si>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</si>
  <si>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</si>
  <si>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</si>
  <si>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</si>
  <si>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</si>
  <si>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</si>
  <si>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</si>
  <si>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</si>
  <si>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</si>
  <si>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</si>
  <si>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</si>
  <si>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</si>
  <si>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</si>
  <si>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</si>
  <si>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</si>
  <si>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</si>
  <si>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</si>
  <si>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</si>
  <si>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</si>
  <si>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</si>
  <si>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</si>
  <si>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</si>
  <si>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</si>
  <si>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</si>
  <si>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</si>
  <si>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</si>
  <si>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</si>
  <si>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</si>
  <si>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</si>
  <si>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</si>
  <si>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</si>
  <si>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</si>
  <si>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</si>
  <si>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</si>
  <si>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</si>
  <si>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</si>
  <si>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</si>
  <si>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</si>
  <si>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</si>
  <si>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</si>
  <si>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</si>
  <si>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</si>
  <si>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</si>
  <si>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</si>
  <si>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</si>
  <si>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</si>
  <si>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</si>
  <si>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</si>
  <si>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</si>
  <si>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</si>
  <si>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</si>
  <si>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</si>
  <si>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</si>
  <si>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</si>
  <si>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</si>
  <si>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</si>
  <si>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</si>
  <si>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</si>
  <si>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</si>
  <si>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</si>
  <si>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</si>
  <si>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</si>
  <si>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</si>
  <si>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</si>
  <si>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</si>
  <si>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</si>
  <si>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</si>
  <si>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</si>
  <si>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</si>
  <si>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</si>
  <si>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</si>
  <si>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</si>
  <si>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</si>
  <si>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</si>
  <si>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</si>
  <si>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</si>
  <si>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</si>
  <si>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</si>
  <si>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</si>
  <si>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</si>
  <si>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</si>
  <si>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</si>
  <si>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</si>
  <si>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</si>
  <si>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</si>
  <si>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</si>
  <si>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</si>
  <si>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</si>
  <si>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</si>
  <si>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</si>
  <si>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</si>
  <si>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</si>
  <si>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</si>
  <si>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</si>
  <si>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</si>
  <si>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</si>
  <si>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</si>
  <si>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</si>
  <si>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</si>
  <si>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</si>
  <si>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</si>
  <si>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</si>
  <si>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</si>
  <si>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</si>
  <si>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</si>
  <si>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</si>
  <si>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</si>
  <si>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</si>
  <si>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</si>
  <si>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</si>
  <si>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</si>
  <si>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</si>
  <si>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</si>
  <si>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</si>
  <si>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</si>
  <si>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</si>
  <si>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</si>
  <si>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</si>
  <si>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</si>
  <si>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</si>
  <si>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</si>
  <si>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</si>
  <si>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</si>
  <si>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</si>
  <si>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</si>
  <si>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</si>
  <si>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</si>
  <si>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</si>
  <si>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</si>
  <si>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</si>
  <si>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</si>
  <si>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</si>
  <si>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</si>
  <si>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</si>
  <si>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</si>
  <si>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</si>
  <si>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</si>
  <si>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</si>
  <si>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</si>
  <si>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</si>
  <si>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</si>
  <si>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</si>
  <si>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</si>
  <si>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</si>
  <si>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</si>
  <si>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</si>
  <si>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</si>
  <si>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</si>
  <si>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</si>
  <si>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</si>
  <si>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</si>
  <si>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</si>
  <si>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</si>
  <si>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</si>
  <si>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</si>
  <si>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</si>
  <si>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</si>
  <si>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</si>
  <si>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</si>
  <si>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</si>
  <si>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</si>
  <si>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</si>
  <si>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</si>
  <si>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</si>
  <si>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</si>
  <si>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</si>
  <si>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</si>
  <si>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</si>
  <si>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</si>
  <si>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</si>
  <si>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</si>
  <si>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</si>
  <si>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</si>
  <si>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</si>
  <si>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</si>
  <si>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</si>
  <si>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</si>
  <si>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</si>
  <si>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</si>
  <si>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Tabl.3. Średnie ceny zakupu bydła rzeźnego w Polsce w okresie 4 lub 5 tygodni każdego miesiąca w latach 2003- 2021</t>
  </si>
  <si>
    <t>OKRES: I-X 2021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</si>
  <si>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 2021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</si>
  <si>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 2021 r. (dane wstępne) </t>
    </r>
    <r>
      <rPr>
        <b/>
        <sz val="11"/>
        <rFont val="Times New Roman"/>
        <family val="1"/>
        <charset val="238"/>
      </rPr>
      <t xml:space="preserve">w porównaniu do I-X 2020 r. </t>
    </r>
    <r>
      <rPr>
        <i/>
        <sz val="11"/>
        <rFont val="Times New Roman"/>
        <family val="1"/>
        <charset val="238"/>
      </rPr>
      <t>(wg wstępnych danych Min. Finansów).</t>
    </r>
  </si>
  <si>
    <t>I-X 2021 r. (wstępne)</t>
  </si>
  <si>
    <t>I-X 2020 r.</t>
  </si>
  <si>
    <t>zmiana w stos. do I-X 2020r.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</si>
  <si>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 2021 r. (dane wstępne)  </t>
    </r>
    <r>
      <rPr>
        <b/>
        <sz val="11"/>
        <rFont val="Times New Roman"/>
        <family val="1"/>
        <charset val="238"/>
      </rPr>
      <t>w porównaniu do I-X 2020 r.  (</t>
    </r>
    <r>
      <rPr>
        <i/>
        <sz val="11"/>
        <rFont val="Times New Roman"/>
        <family val="1"/>
        <charset val="238"/>
      </rPr>
      <t>wg wstępnych danych Min. Finansów</t>
    </r>
    <r>
      <rPr>
        <b/>
        <sz val="11"/>
        <rFont val="Times New Roman"/>
        <family val="1"/>
        <charset val="238"/>
      </rPr>
      <t>).</t>
    </r>
  </si>
  <si>
    <t xml:space="preserve">OGÓŁEM (ZAGRANICA) </t>
  </si>
  <si>
    <t>Australia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</si>
  <si>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 2021 r.</t>
    </r>
    <r>
      <rPr>
        <b/>
        <sz val="14"/>
        <color indexed="8"/>
        <rFont val="Arial"/>
        <family val="2"/>
        <charset val="238"/>
      </rPr>
      <t xml:space="preserve"> (dane wstępne)</t>
    </r>
  </si>
  <si>
    <t>12.12.2021</t>
  </si>
  <si>
    <r>
      <t xml:space="preserve">Tablica 9. Średnie ceny zakupu mięsa wołowego płacone przez podmioty handlu detalicznego w okresie: </t>
    </r>
    <r>
      <rPr>
        <b/>
        <sz val="16"/>
        <color rgb="FF0000FF"/>
        <rFont val="Times New Roman"/>
        <family val="1"/>
        <charset val="238"/>
      </rPr>
      <t>13 grudnia - 19 grudnia 2021 r.</t>
    </r>
  </si>
  <si>
    <t>NR 50/2021</t>
  </si>
  <si>
    <t>23.12.2021 r.</t>
  </si>
  <si>
    <t>Notowania z okresu: 13.12 - 19.12.2021r.</t>
  </si>
  <si>
    <t>19.12.2021</t>
  </si>
  <si>
    <t>13.12 - 19.12.2021</t>
  </si>
  <si>
    <r>
      <t>Tablica 6. Średnie ceny sprzedaży netto (bez VAT) elementów mięsa wołowego (kraj) wg makroregionów:</t>
    </r>
    <r>
      <rPr>
        <b/>
        <sz val="14"/>
        <color rgb="FF0000FF"/>
        <rFont val="Times New Roman CE"/>
        <charset val="238"/>
      </rPr>
      <t xml:space="preserve"> 13.12 - 19.12.2021</t>
    </r>
  </si>
  <si>
    <t>2021-12-19</t>
  </si>
  <si>
    <r>
      <t>Tablica 7. Średnie ceny sprzedaży netto (bez VAT) elementów mięsa wołowego (zagranica):</t>
    </r>
    <r>
      <rPr>
        <b/>
        <sz val="14"/>
        <color rgb="FF0000FF"/>
        <rFont val="Times New Roman CE"/>
        <charset val="238"/>
      </rPr>
      <t xml:space="preserve"> 13.12 - 19.12.2021</t>
    </r>
  </si>
  <si>
    <r>
      <t xml:space="preserve">Tablica 5. Ceny sprzedaży netto (bez VAT) ćwierci wołowych (zagranica): </t>
    </r>
    <r>
      <rPr>
        <b/>
        <sz val="13"/>
        <color rgb="FF0000FF"/>
        <rFont val="Times New Roman"/>
        <family val="1"/>
        <charset val="238"/>
      </rPr>
      <t>13.12 - 19.12.2021</t>
    </r>
  </si>
  <si>
    <t>16.12.2021</t>
  </si>
  <si>
    <t xml:space="preserve">Prices not received - Same prices as last week : </t>
  </si>
  <si>
    <t>Week 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</si>
</sst>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4"/>
      <color rgb="FFFF0000"/>
      <name val="Times New Roman"/>
      <family val="1"/>
      <charset val="238"/>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i/>
      <sz val="12"/>
      <color indexed="63"/>
      <name val="Times New Roman"/>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6" borderId="0" applyNumberFormat="0" applyBorder="0" applyAlignment="0" applyProtection="0"/>
    <xf numFmtId="0" fontId="62" fillId="7" borderId="0" applyNumberFormat="0" applyBorder="0" applyAlignment="0" applyProtection="0"/>
    <xf numFmtId="0" fontId="63" fillId="8" borderId="0" applyNumberFormat="0" applyBorder="0" applyAlignment="0" applyProtection="0"/>
    <xf numFmtId="0" fontId="64" fillId="9" borderId="70" applyNumberFormat="0" applyAlignment="0" applyProtection="0"/>
    <xf numFmtId="0" fontId="65" fillId="10" borderId="71" applyNumberFormat="0" applyAlignment="0" applyProtection="0"/>
    <xf numFmtId="0" fontId="66" fillId="10" borderId="70" applyNumberFormat="0" applyAlignment="0" applyProtection="0"/>
    <xf numFmtId="0" fontId="67" fillId="0" borderId="72" applyNumberFormat="0" applyFill="0" applyAlignment="0" applyProtection="0"/>
    <xf numFmtId="0" fontId="68" fillId="11"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72" fillId="20" borderId="0" applyNumberFormat="0" applyBorder="0" applyAlignment="0" applyProtection="0"/>
    <xf numFmtId="0" fontId="7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2" fillId="24" borderId="0" applyNumberFormat="0" applyBorder="0" applyAlignment="0" applyProtection="0"/>
    <xf numFmtId="0" fontId="7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2" fillId="32" borderId="0" applyNumberFormat="0" applyBorder="0" applyAlignment="0" applyProtection="0"/>
    <xf numFmtId="0" fontId="72"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2" fillId="36" borderId="0" applyNumberFormat="0" applyBorder="0" applyAlignment="0" applyProtection="0"/>
    <xf numFmtId="0" fontId="4" fillId="0" borderId="0"/>
    <xf numFmtId="0" fontId="4" fillId="12"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4" borderId="0" applyNumberFormat="0" applyBorder="0" applyAlignment="0" applyProtection="0"/>
    <xf numFmtId="0" fontId="128" fillId="38" borderId="0" applyNumberFormat="0" applyBorder="0" applyAlignment="0" applyProtection="0"/>
    <xf numFmtId="0" fontId="3" fillId="18" borderId="0" applyNumberFormat="0" applyBorder="0" applyAlignment="0" applyProtection="0"/>
    <xf numFmtId="0" fontId="128" fillId="39" borderId="0" applyNumberFormat="0" applyBorder="0" applyAlignment="0" applyProtection="0"/>
    <xf numFmtId="0" fontId="3" fillId="22" borderId="0" applyNumberFormat="0" applyBorder="0" applyAlignment="0" applyProtection="0"/>
    <xf numFmtId="0" fontId="128" fillId="40" borderId="0" applyNumberFormat="0" applyBorder="0" applyAlignment="0" applyProtection="0"/>
    <xf numFmtId="0" fontId="3" fillId="26" borderId="0" applyNumberFormat="0" applyBorder="0" applyAlignment="0" applyProtection="0"/>
    <xf numFmtId="0" fontId="128" fillId="41" borderId="0" applyNumberFormat="0" applyBorder="0" applyAlignment="0" applyProtection="0"/>
    <xf numFmtId="0" fontId="3" fillId="30" borderId="0" applyNumberFormat="0" applyBorder="0" applyAlignment="0" applyProtection="0"/>
    <xf numFmtId="0" fontId="128" fillId="42" borderId="0" applyNumberFormat="0" applyBorder="0" applyAlignment="0" applyProtection="0"/>
    <xf numFmtId="0" fontId="3" fillId="34" borderId="0" applyNumberFormat="0" applyBorder="0" applyAlignment="0" applyProtection="0"/>
    <xf numFmtId="0" fontId="128" fillId="43" borderId="0" applyNumberFormat="0" applyBorder="0" applyAlignment="0" applyProtection="0"/>
    <xf numFmtId="0" fontId="3" fillId="15" borderId="0" applyNumberFormat="0" applyBorder="0" applyAlignment="0" applyProtection="0"/>
    <xf numFmtId="0" fontId="128" fillId="44" borderId="0" applyNumberFormat="0" applyBorder="0" applyAlignment="0" applyProtection="0"/>
    <xf numFmtId="0" fontId="3" fillId="19" borderId="0" applyNumberFormat="0" applyBorder="0" applyAlignment="0" applyProtection="0"/>
    <xf numFmtId="0" fontId="128" fillId="45" borderId="0" applyNumberFormat="0" applyBorder="0" applyAlignment="0" applyProtection="0"/>
    <xf numFmtId="0" fontId="3" fillId="23" borderId="0" applyNumberFormat="0" applyBorder="0" applyAlignment="0" applyProtection="0"/>
    <xf numFmtId="0" fontId="128" fillId="46" borderId="0" applyNumberFormat="0" applyBorder="0" applyAlignment="0" applyProtection="0"/>
    <xf numFmtId="0" fontId="3" fillId="27" borderId="0" applyNumberFormat="0" applyBorder="0" applyAlignment="0" applyProtection="0"/>
    <xf numFmtId="0" fontId="128" fillId="41" borderId="0" applyNumberFormat="0" applyBorder="0" applyAlignment="0" applyProtection="0"/>
    <xf numFmtId="0" fontId="3" fillId="31" borderId="0" applyNumberFormat="0" applyBorder="0" applyAlignment="0" applyProtection="0"/>
    <xf numFmtId="0" fontId="128" fillId="44" borderId="0" applyNumberFormat="0" applyBorder="0" applyAlignment="0" applyProtection="0"/>
    <xf numFmtId="0" fontId="3" fillId="35" borderId="0" applyNumberFormat="0" applyBorder="0" applyAlignment="0" applyProtection="0"/>
    <xf numFmtId="0" fontId="128" fillId="47" borderId="0" applyNumberFormat="0" applyBorder="0" applyAlignment="0" applyProtection="0"/>
    <xf numFmtId="0" fontId="72" fillId="16" borderId="0" applyNumberFormat="0" applyBorder="0" applyAlignment="0" applyProtection="0"/>
    <xf numFmtId="0" fontId="129" fillId="48" borderId="0" applyNumberFormat="0" applyBorder="0" applyAlignment="0" applyProtection="0"/>
    <xf numFmtId="0" fontId="72" fillId="20" borderId="0" applyNumberFormat="0" applyBorder="0" applyAlignment="0" applyProtection="0"/>
    <xf numFmtId="0" fontId="129" fillId="45" borderId="0" applyNumberFormat="0" applyBorder="0" applyAlignment="0" applyProtection="0"/>
    <xf numFmtId="0" fontId="72" fillId="24" borderId="0" applyNumberFormat="0" applyBorder="0" applyAlignment="0" applyProtection="0"/>
    <xf numFmtId="0" fontId="129" fillId="46"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0" borderId="0" applyNumberFormat="0" applyBorder="0" applyAlignment="0" applyProtection="0"/>
    <xf numFmtId="0" fontId="72" fillId="36" borderId="0" applyNumberFormat="0" applyBorder="0" applyAlignment="0" applyProtection="0"/>
    <xf numFmtId="0" fontId="129" fillId="51" borderId="0" applyNumberFormat="0" applyBorder="0" applyAlignment="0" applyProtection="0"/>
    <xf numFmtId="0" fontId="72" fillId="13" borderId="0" applyNumberFormat="0" applyBorder="0" applyAlignment="0" applyProtection="0"/>
    <xf numFmtId="0" fontId="129" fillId="52" borderId="0" applyNumberFormat="0" applyBorder="0" applyAlignment="0" applyProtection="0"/>
    <xf numFmtId="0" fontId="72" fillId="17" borderId="0" applyNumberFormat="0" applyBorder="0" applyAlignment="0" applyProtection="0"/>
    <xf numFmtId="0" fontId="129" fillId="53" borderId="0" applyNumberFormat="0" applyBorder="0" applyAlignment="0" applyProtection="0"/>
    <xf numFmtId="0" fontId="72" fillId="21" borderId="0" applyNumberFormat="0" applyBorder="0" applyAlignment="0" applyProtection="0"/>
    <xf numFmtId="0" fontId="129" fillId="54" borderId="0" applyNumberFormat="0" applyBorder="0" applyAlignment="0" applyProtection="0"/>
    <xf numFmtId="0" fontId="72" fillId="25" borderId="0" applyNumberFormat="0" applyBorder="0" applyAlignment="0" applyProtection="0"/>
    <xf numFmtId="0" fontId="129" fillId="49" borderId="0" applyNumberFormat="0" applyBorder="0" applyAlignment="0" applyProtection="0"/>
    <xf numFmtId="0" fontId="72" fillId="29" borderId="0" applyNumberFormat="0" applyBorder="0" applyAlignment="0" applyProtection="0"/>
    <xf numFmtId="0" fontId="129" fillId="50" borderId="0" applyNumberFormat="0" applyBorder="0" applyAlignment="0" applyProtection="0"/>
    <xf numFmtId="0" fontId="72" fillId="33" borderId="0" applyNumberFormat="0" applyBorder="0" applyAlignment="0" applyProtection="0"/>
    <xf numFmtId="0" fontId="129" fillId="55" borderId="0" applyNumberFormat="0" applyBorder="0" applyAlignment="0" applyProtection="0"/>
    <xf numFmtId="0" fontId="64" fillId="9" borderId="70" applyNumberFormat="0" applyAlignment="0" applyProtection="0"/>
    <xf numFmtId="0" fontId="130" fillId="43" borderId="84" applyNumberFormat="0" applyAlignment="0" applyProtection="0"/>
    <xf numFmtId="0" fontId="65" fillId="10" borderId="71" applyNumberFormat="0" applyAlignment="0" applyProtection="0"/>
    <xf numFmtId="0" fontId="131" fillId="56" borderId="85" applyNumberFormat="0" applyAlignment="0" applyProtection="0"/>
    <xf numFmtId="0" fontId="61" fillId="6" borderId="0" applyNumberFormat="0" applyBorder="0" applyAlignment="0" applyProtection="0"/>
    <xf numFmtId="0" fontId="132" fillId="40"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1" borderId="73" applyNumberFormat="0" applyAlignment="0" applyProtection="0"/>
    <xf numFmtId="0" fontId="134" fillId="57"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8" borderId="0" applyNumberFormat="0" applyBorder="0" applyAlignment="0" applyProtection="0"/>
    <xf numFmtId="0" fontId="138" fillId="58" borderId="0" applyNumberFormat="0" applyBorder="0" applyAlignment="0" applyProtection="0"/>
    <xf numFmtId="0" fontId="55" fillId="0" borderId="0"/>
    <xf numFmtId="0" fontId="66" fillId="10" borderId="70" applyNumberFormat="0" applyAlignment="0" applyProtection="0"/>
    <xf numFmtId="0" fontId="139" fillId="56"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9" borderId="92" applyNumberFormat="0" applyFont="0" applyAlignment="0" applyProtection="0"/>
    <xf numFmtId="0" fontId="62" fillId="7" borderId="0" applyNumberFormat="0" applyBorder="0" applyAlignment="0" applyProtection="0"/>
    <xf numFmtId="0" fontId="144" fillId="39"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2" borderId="74"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95" fillId="0" borderId="0"/>
    <xf numFmtId="0" fontId="198"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0" fontId="202"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4"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53">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6" fillId="5" borderId="0" xfId="104" applyFont="1" applyFill="1"/>
    <xf numFmtId="0" fontId="114" fillId="5" borderId="0" xfId="104" applyFill="1"/>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21" fillId="37" borderId="0" xfId="104" applyFont="1" applyFill="1"/>
    <xf numFmtId="0" fontId="114" fillId="37" borderId="0" xfId="104" applyFill="1"/>
    <xf numFmtId="2" fontId="5" fillId="37" borderId="0" xfId="104" applyNumberFormat="1" applyFont="1" applyFill="1" applyBorder="1"/>
    <xf numFmtId="0" fontId="19" fillId="37" borderId="0" xfId="104" applyFont="1" applyFill="1" applyBorder="1"/>
    <xf numFmtId="2" fontId="19" fillId="37" borderId="0" xfId="104" applyNumberFormat="1" applyFont="1" applyFill="1" applyBorder="1"/>
    <xf numFmtId="2" fontId="20" fillId="37" borderId="0" xfId="104" applyNumberFormat="1" applyFont="1" applyFill="1" applyBorder="1"/>
    <xf numFmtId="0" fontId="120" fillId="37" borderId="0" xfId="104" applyFont="1" applyFill="1"/>
    <xf numFmtId="0" fontId="113" fillId="37" borderId="0" xfId="104" applyFont="1" applyFill="1"/>
    <xf numFmtId="0" fontId="114" fillId="37" borderId="0" xfId="104" applyFill="1" applyBorder="1"/>
    <xf numFmtId="0" fontId="111" fillId="37" borderId="41" xfId="104" applyFont="1" applyFill="1" applyBorder="1" applyAlignment="1">
      <alignment horizontal="center"/>
    </xf>
    <xf numFmtId="2" fontId="17" fillId="0" borderId="0" xfId="104" applyNumberFormat="1" applyFont="1" applyBorder="1" applyAlignment="1">
      <alignment horizontal="center"/>
    </xf>
    <xf numFmtId="0" fontId="12" fillId="37" borderId="32" xfId="104" applyFont="1" applyFill="1" applyBorder="1"/>
    <xf numFmtId="0" fontId="12" fillId="37" borderId="33" xfId="104" applyFont="1" applyFill="1" applyBorder="1" applyAlignment="1">
      <alignment horizontal="center"/>
    </xf>
    <xf numFmtId="0" fontId="12" fillId="37" borderId="9" xfId="104" applyFont="1" applyFill="1" applyBorder="1" applyAlignment="1">
      <alignment horizontal="center"/>
    </xf>
    <xf numFmtId="0" fontId="12" fillId="37" borderId="2" xfId="104" applyFont="1" applyFill="1" applyBorder="1"/>
    <xf numFmtId="0" fontId="12" fillId="37" borderId="3" xfId="104" applyFont="1" applyFill="1" applyBorder="1" applyAlignment="1">
      <alignment horizontal="center"/>
    </xf>
    <xf numFmtId="0" fontId="12" fillId="37" borderId="4" xfId="104" applyFont="1" applyFill="1" applyBorder="1" applyAlignment="1">
      <alignment horizontal="center"/>
    </xf>
    <xf numFmtId="0" fontId="17" fillId="37" borderId="27" xfId="104" applyFont="1" applyFill="1" applyBorder="1" applyAlignment="1">
      <alignment horizontal="center"/>
    </xf>
    <xf numFmtId="0" fontId="19" fillId="37" borderId="2" xfId="104" applyFont="1" applyFill="1" applyBorder="1"/>
    <xf numFmtId="2" fontId="19" fillId="37" borderId="3" xfId="104" applyNumberFormat="1" applyFont="1" applyFill="1" applyBorder="1"/>
    <xf numFmtId="2" fontId="19" fillId="37" borderId="4" xfId="104" applyNumberFormat="1" applyFont="1" applyFill="1" applyBorder="1"/>
    <xf numFmtId="0" fontId="19" fillId="37" borderId="34" xfId="104" applyFont="1" applyFill="1" applyBorder="1"/>
    <xf numFmtId="2" fontId="19" fillId="37" borderId="33" xfId="104" applyNumberFormat="1" applyFont="1" applyFill="1" applyBorder="1"/>
    <xf numFmtId="2" fontId="19" fillId="37" borderId="9" xfId="104" applyNumberFormat="1" applyFont="1" applyFill="1" applyBorder="1"/>
    <xf numFmtId="0" fontId="19" fillId="37" borderId="50" xfId="104" applyFont="1" applyFill="1" applyBorder="1"/>
    <xf numFmtId="2" fontId="19" fillId="37" borderId="64" xfId="104" applyNumberFormat="1" applyFont="1" applyFill="1" applyBorder="1"/>
    <xf numFmtId="2" fontId="98" fillId="37" borderId="0" xfId="104" applyNumberFormat="1" applyFont="1" applyFill="1" applyBorder="1"/>
    <xf numFmtId="0" fontId="19" fillId="37" borderId="32" xfId="104" applyFont="1" applyFill="1" applyBorder="1"/>
    <xf numFmtId="2" fontId="19" fillId="37" borderId="41" xfId="104" applyNumberFormat="1" applyFont="1" applyFill="1" applyBorder="1"/>
    <xf numFmtId="2" fontId="19" fillId="37"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7"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7" borderId="0" xfId="104" applyNumberFormat="1" applyFont="1" applyFill="1" applyBorder="1" applyAlignment="1">
      <alignment horizontal="center"/>
    </xf>
    <xf numFmtId="165" fontId="17" fillId="37"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7" borderId="2" xfId="104" applyNumberFormat="1" applyFont="1" applyFill="1" applyBorder="1"/>
    <xf numFmtId="2" fontId="19" fillId="37" borderId="34" xfId="104" applyNumberFormat="1" applyFont="1" applyFill="1" applyBorder="1" applyAlignment="1">
      <alignment horizontal="right"/>
    </xf>
    <xf numFmtId="2" fontId="19" fillId="37" borderId="0" xfId="104" applyNumberFormat="1" applyFont="1" applyFill="1" applyBorder="1" applyAlignment="1">
      <alignment horizontal="right"/>
    </xf>
    <xf numFmtId="2" fontId="19" fillId="37" borderId="34" xfId="104" applyNumberFormat="1" applyFont="1" applyFill="1" applyBorder="1"/>
    <xf numFmtId="2" fontId="19" fillId="37" borderId="50" xfId="104" applyNumberFormat="1" applyFont="1" applyFill="1" applyBorder="1"/>
    <xf numFmtId="0" fontId="19" fillId="37"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7" borderId="49" xfId="104" applyFill="1" applyBorder="1"/>
    <xf numFmtId="2" fontId="19" fillId="37" borderId="32" xfId="104" applyNumberFormat="1" applyFont="1" applyFill="1" applyBorder="1"/>
    <xf numFmtId="2" fontId="19" fillId="37" borderId="36" xfId="104" applyNumberFormat="1" applyFont="1" applyFill="1" applyBorder="1"/>
    <xf numFmtId="169" fontId="119" fillId="0" borderId="0" xfId="104" applyNumberFormat="1" applyFont="1" applyFill="1" applyBorder="1"/>
    <xf numFmtId="0" fontId="19" fillId="37" borderId="49" xfId="104" applyFont="1" applyFill="1" applyBorder="1"/>
    <xf numFmtId="2" fontId="19" fillId="37" borderId="38" xfId="104" applyNumberFormat="1" applyFont="1" applyFill="1" applyBorder="1"/>
    <xf numFmtId="0" fontId="19" fillId="37" borderId="53" xfId="104" applyFont="1" applyFill="1" applyBorder="1"/>
    <xf numFmtId="2" fontId="19" fillId="37" borderId="40" xfId="104" applyNumberFormat="1" applyFont="1" applyFill="1" applyBorder="1"/>
    <xf numFmtId="0" fontId="17" fillId="37" borderId="45" xfId="104" applyFont="1" applyFill="1" applyBorder="1" applyAlignment="1">
      <alignment horizontal="center"/>
    </xf>
    <xf numFmtId="2" fontId="19" fillId="37" borderId="16" xfId="104" applyNumberFormat="1" applyFont="1" applyFill="1" applyBorder="1"/>
    <xf numFmtId="2" fontId="19" fillId="37" borderId="55" xfId="104" applyNumberFormat="1" applyFont="1" applyFill="1" applyBorder="1"/>
    <xf numFmtId="2" fontId="19" fillId="37" borderId="27" xfId="104" applyNumberFormat="1" applyFont="1" applyFill="1" applyBorder="1"/>
    <xf numFmtId="2" fontId="19" fillId="37" borderId="65" xfId="104" applyNumberFormat="1" applyFont="1" applyFill="1" applyBorder="1"/>
    <xf numFmtId="2" fontId="19" fillId="37" borderId="14" xfId="104" applyNumberFormat="1" applyFont="1" applyFill="1" applyBorder="1"/>
    <xf numFmtId="2" fontId="19" fillId="37" borderId="12" xfId="104" applyNumberFormat="1" applyFont="1" applyFill="1" applyBorder="1"/>
    <xf numFmtId="2" fontId="19" fillId="37" borderId="28" xfId="104" applyNumberFormat="1" applyFont="1" applyFill="1" applyBorder="1"/>
    <xf numFmtId="0" fontId="19" fillId="37" borderId="18" xfId="104" applyFont="1" applyFill="1" applyBorder="1"/>
    <xf numFmtId="0" fontId="19" fillId="37" borderId="78" xfId="104" applyFont="1" applyFill="1" applyBorder="1"/>
    <xf numFmtId="2" fontId="19" fillId="37" borderId="15" xfId="104" applyNumberFormat="1" applyFont="1" applyFill="1" applyBorder="1"/>
    <xf numFmtId="2" fontId="19" fillId="37" borderId="13" xfId="104" applyNumberFormat="1" applyFont="1" applyFill="1" applyBorder="1"/>
    <xf numFmtId="2" fontId="19" fillId="37" borderId="20" xfId="104" applyNumberFormat="1" applyFont="1" applyFill="1" applyBorder="1"/>
    <xf numFmtId="2" fontId="19" fillId="37" borderId="46" xfId="104" applyNumberFormat="1" applyFont="1" applyFill="1" applyBorder="1"/>
    <xf numFmtId="2" fontId="19" fillId="37" borderId="29" xfId="104" applyNumberFormat="1" applyFont="1" applyFill="1" applyBorder="1"/>
    <xf numFmtId="0" fontId="19" fillId="37" borderId="20" xfId="104" applyFont="1" applyFill="1" applyBorder="1"/>
    <xf numFmtId="0" fontId="19" fillId="37" borderId="79" xfId="104" applyFont="1" applyFill="1" applyBorder="1"/>
    <xf numFmtId="2" fontId="19" fillId="37" borderId="21" xfId="104" applyNumberFormat="1" applyFont="1" applyFill="1" applyBorder="1"/>
    <xf numFmtId="2" fontId="19" fillId="37" borderId="58" xfId="104" applyNumberFormat="1" applyFont="1" applyFill="1" applyBorder="1"/>
    <xf numFmtId="2" fontId="19" fillId="37" borderId="22" xfId="104" applyNumberFormat="1" applyFont="1" applyFill="1" applyBorder="1"/>
    <xf numFmtId="2" fontId="19" fillId="37" borderId="51" xfId="104" applyNumberFormat="1" applyFont="1" applyFill="1" applyBorder="1"/>
    <xf numFmtId="2" fontId="19" fillId="37" borderId="30" xfId="104" applyNumberFormat="1" applyFont="1" applyFill="1" applyBorder="1"/>
    <xf numFmtId="0" fontId="19" fillId="37" borderId="22" xfId="104" applyFont="1" applyFill="1" applyBorder="1"/>
    <xf numFmtId="0" fontId="19" fillId="37" borderId="80" xfId="104" applyFont="1" applyFill="1" applyBorder="1"/>
    <xf numFmtId="2" fontId="19" fillId="37" borderId="23" xfId="104" applyNumberFormat="1" applyFont="1" applyFill="1" applyBorder="1"/>
    <xf numFmtId="2" fontId="19" fillId="37" borderId="59" xfId="104" applyNumberFormat="1" applyFont="1" applyFill="1" applyBorder="1"/>
    <xf numFmtId="0" fontId="121" fillId="0" borderId="0" xfId="104" applyFont="1" applyFill="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0" fontId="114" fillId="2" borderId="0" xfId="104" applyFill="1" applyBorder="1"/>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2" fontId="19" fillId="2" borderId="0" xfId="104" applyNumberFormat="1"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165" fontId="17" fillId="2" borderId="0" xfId="104" applyNumberFormat="1" applyFont="1" applyFill="1" applyBorder="1" applyAlignment="1">
      <alignment horizontal="center"/>
    </xf>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60" borderId="42" xfId="188" applyNumberFormat="1" applyFont="1" applyFill="1" applyBorder="1" applyAlignment="1">
      <alignment horizontal="right" wrapText="1"/>
    </xf>
    <xf numFmtId="3" fontId="52" fillId="60" borderId="4" xfId="188" applyNumberFormat="1" applyFont="1" applyFill="1" applyBorder="1" applyAlignment="1">
      <alignment horizontal="right" wrapText="1"/>
    </xf>
    <xf numFmtId="3" fontId="25" fillId="60" borderId="3" xfId="188" applyNumberFormat="1" applyFont="1" applyFill="1" applyBorder="1"/>
    <xf numFmtId="3" fontId="25" fillId="60" borderId="65" xfId="188" applyNumberFormat="1" applyFont="1" applyFill="1" applyBorder="1"/>
    <xf numFmtId="3" fontId="25" fillId="60" borderId="65" xfId="188" applyNumberFormat="1" applyFont="1" applyFill="1" applyBorder="1" applyAlignment="1">
      <alignment horizontal="right" wrapText="1"/>
    </xf>
    <xf numFmtId="167" fontId="25" fillId="60" borderId="41" xfId="188" quotePrefix="1" applyNumberFormat="1" applyFont="1" applyFill="1" applyBorder="1" applyAlignment="1">
      <alignment wrapText="1"/>
    </xf>
    <xf numFmtId="167" fontId="25" fillId="60" borderId="3" xfId="188" quotePrefix="1" applyNumberFormat="1" applyFont="1" applyFill="1" applyBorder="1" applyAlignment="1"/>
    <xf numFmtId="167" fontId="25" fillId="60" borderId="41" xfId="188" applyNumberFormat="1" applyFont="1" applyFill="1" applyBorder="1" applyAlignment="1">
      <alignment horizontal="right" wrapText="1"/>
    </xf>
    <xf numFmtId="167" fontId="25" fillId="60" borderId="42" xfId="188" applyNumberFormat="1" applyFont="1" applyFill="1" applyBorder="1" applyAlignment="1">
      <alignment horizontal="right" wrapText="1"/>
    </xf>
    <xf numFmtId="0" fontId="33" fillId="0" borderId="18" xfId="188" applyFont="1" applyFill="1" applyBorder="1"/>
    <xf numFmtId="2" fontId="34" fillId="60" borderId="16" xfId="0" applyNumberFormat="1" applyFont="1" applyFill="1" applyBorder="1" applyAlignment="1"/>
    <xf numFmtId="3" fontId="13" fillId="60" borderId="55" xfId="0" applyNumberFormat="1" applyFont="1" applyFill="1" applyBorder="1"/>
    <xf numFmtId="165" fontId="13" fillId="60" borderId="3" xfId="0" applyNumberFormat="1" applyFont="1" applyFill="1" applyBorder="1"/>
    <xf numFmtId="165" fontId="13" fillId="60" borderId="56" xfId="0" applyNumberFormat="1" applyFont="1" applyFill="1" applyBorder="1"/>
    <xf numFmtId="165" fontId="32" fillId="60" borderId="82" xfId="0" applyNumberFormat="1" applyFont="1" applyFill="1" applyBorder="1"/>
    <xf numFmtId="165" fontId="32" fillId="60" borderId="57" xfId="0" applyNumberFormat="1" applyFont="1" applyFill="1" applyBorder="1"/>
    <xf numFmtId="3" fontId="32" fillId="60" borderId="46" xfId="0" applyNumberFormat="1" applyFont="1" applyFill="1" applyBorder="1"/>
    <xf numFmtId="165" fontId="50" fillId="60" borderId="29" xfId="0" applyNumberFormat="1" applyFont="1" applyFill="1" applyBorder="1" applyAlignment="1">
      <alignment horizontal="right"/>
    </xf>
    <xf numFmtId="165" fontId="32" fillId="60" borderId="54" xfId="0" applyNumberFormat="1" applyFont="1" applyFill="1" applyBorder="1"/>
    <xf numFmtId="165" fontId="32" fillId="60" borderId="53" xfId="0" applyNumberFormat="1" applyFont="1" applyFill="1" applyBorder="1"/>
    <xf numFmtId="165" fontId="32" fillId="60" borderId="93" xfId="0" applyNumberFormat="1" applyFont="1" applyFill="1" applyBorder="1"/>
    <xf numFmtId="165" fontId="32" fillId="60" borderId="47" xfId="0" applyNumberFormat="1" applyFont="1" applyFill="1" applyBorder="1"/>
    <xf numFmtId="165" fontId="32" fillId="60" borderId="47" xfId="0" applyNumberFormat="1" applyFont="1" applyFill="1" applyBorder="1" applyAlignment="1">
      <alignment horizontal="center"/>
    </xf>
    <xf numFmtId="3" fontId="32" fillId="60" borderId="51" xfId="0" applyNumberFormat="1" applyFont="1" applyFill="1" applyBorder="1"/>
    <xf numFmtId="165" fontId="50" fillId="60" borderId="30" xfId="0" applyNumberFormat="1" applyFont="1" applyFill="1" applyBorder="1" applyAlignment="1">
      <alignment horizontal="right"/>
    </xf>
    <xf numFmtId="165" fontId="32" fillId="60" borderId="95" xfId="0" applyNumberFormat="1" applyFont="1" applyFill="1" applyBorder="1"/>
    <xf numFmtId="165" fontId="32" fillId="60" borderId="60" xfId="0" applyNumberFormat="1" applyFont="1" applyFill="1" applyBorder="1"/>
    <xf numFmtId="0" fontId="176" fillId="60"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60" borderId="48" xfId="0" applyFont="1" applyFill="1" applyBorder="1" applyAlignment="1">
      <alignment horizontal="center" vertical="justify" wrapText="1"/>
    </xf>
    <xf numFmtId="0" fontId="43" fillId="60" borderId="42" xfId="188" applyFont="1" applyFill="1" applyBorder="1" applyAlignment="1">
      <alignment horizontal="center" wrapText="1"/>
    </xf>
    <xf numFmtId="0" fontId="52" fillId="60" borderId="40" xfId="188" applyFont="1" applyFill="1" applyBorder="1" applyAlignment="1">
      <alignment wrapText="1"/>
    </xf>
    <xf numFmtId="0" fontId="52" fillId="60" borderId="65" xfId="188" applyFont="1" applyFill="1" applyBorder="1" applyAlignment="1">
      <alignment wrapText="1"/>
    </xf>
    <xf numFmtId="0" fontId="25" fillId="60"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1" borderId="36" xfId="188" applyNumberFormat="1" applyFont="1" applyFill="1" applyBorder="1"/>
    <xf numFmtId="167" fontId="54" fillId="61" borderId="65" xfId="188" applyNumberFormat="1" applyFont="1" applyFill="1" applyBorder="1"/>
    <xf numFmtId="167" fontId="54" fillId="61" borderId="38" xfId="188" applyNumberFormat="1" applyFont="1" applyFill="1" applyBorder="1"/>
    <xf numFmtId="167" fontId="54" fillId="61"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60" borderId="18" xfId="0" applyNumberFormat="1" applyFont="1" applyFill="1" applyBorder="1" applyAlignment="1"/>
    <xf numFmtId="3" fontId="32" fillId="60" borderId="1" xfId="0" applyNumberFormat="1" applyFont="1" applyFill="1" applyBorder="1"/>
    <xf numFmtId="2" fontId="175" fillId="60" borderId="20" xfId="0" applyNumberFormat="1" applyFont="1" applyFill="1" applyBorder="1" applyAlignment="1"/>
    <xf numFmtId="2" fontId="175" fillId="60"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60" borderId="20" xfId="0" applyFont="1" applyFill="1" applyBorder="1" applyAlignment="1">
      <alignment horizontal="right"/>
    </xf>
    <xf numFmtId="165" fontId="19" fillId="60" borderId="46" xfId="0" applyNumberFormat="1" applyFont="1" applyFill="1" applyBorder="1"/>
    <xf numFmtId="165" fontId="19" fillId="60" borderId="29" xfId="0" applyNumberFormat="1" applyFont="1" applyFill="1" applyBorder="1"/>
    <xf numFmtId="0" fontId="17" fillId="60" borderId="22" xfId="0" applyFont="1" applyFill="1" applyBorder="1" applyAlignment="1">
      <alignment horizontal="right"/>
    </xf>
    <xf numFmtId="165" fontId="19" fillId="60" borderId="51" xfId="0" applyNumberFormat="1" applyFont="1" applyFill="1" applyBorder="1"/>
    <xf numFmtId="165" fontId="19" fillId="60" borderId="30" xfId="0" applyNumberFormat="1" applyFont="1" applyFill="1" applyBorder="1"/>
    <xf numFmtId="0" fontId="12" fillId="0" borderId="0" xfId="0" applyFont="1"/>
    <xf numFmtId="0" fontId="119" fillId="0" borderId="0" xfId="0" applyFont="1"/>
    <xf numFmtId="165" fontId="19" fillId="60" borderId="46" xfId="0" applyNumberFormat="1" applyFont="1" applyFill="1" applyBorder="1" applyAlignment="1">
      <alignment horizontal="right"/>
    </xf>
    <xf numFmtId="165" fontId="19" fillId="60"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60" borderId="62" xfId="0" applyNumberFormat="1" applyFont="1" applyFill="1" applyBorder="1" applyAlignment="1">
      <alignment horizontal="center" vertical="center" wrapText="1"/>
    </xf>
    <xf numFmtId="165" fontId="159" fillId="60" borderId="27" xfId="0" applyNumberFormat="1" applyFont="1" applyFill="1" applyBorder="1" applyAlignment="1">
      <alignment horizontal="center"/>
    </xf>
    <xf numFmtId="165" fontId="50" fillId="60" borderId="7" xfId="0" applyNumberFormat="1" applyFont="1" applyFill="1" applyBorder="1"/>
    <xf numFmtId="165" fontId="50" fillId="60" borderId="28" xfId="0" applyNumberFormat="1" applyFont="1" applyFill="1" applyBorder="1"/>
    <xf numFmtId="165" fontId="50" fillId="60" borderId="29" xfId="0" applyNumberFormat="1" applyFont="1" applyFill="1" applyBorder="1"/>
    <xf numFmtId="165" fontId="50" fillId="60" borderId="30" xfId="0" applyNumberFormat="1" applyFont="1" applyFill="1" applyBorder="1"/>
    <xf numFmtId="165" fontId="159" fillId="60" borderId="55" xfId="0" applyNumberFormat="1" applyFont="1" applyFill="1" applyBorder="1"/>
    <xf numFmtId="165" fontId="50" fillId="60" borderId="57" xfId="0" applyNumberFormat="1" applyFont="1" applyFill="1" applyBorder="1"/>
    <xf numFmtId="165" fontId="50" fillId="60" borderId="53" xfId="0" applyNumberFormat="1" applyFont="1" applyFill="1" applyBorder="1"/>
    <xf numFmtId="165" fontId="50" fillId="60" borderId="47" xfId="0" applyNumberFormat="1" applyFont="1" applyFill="1" applyBorder="1"/>
    <xf numFmtId="165" fontId="50" fillId="60" borderId="47" xfId="0" applyNumberFormat="1" applyFont="1" applyFill="1" applyBorder="1" applyAlignment="1">
      <alignment horizontal="center"/>
    </xf>
    <xf numFmtId="165" fontId="50" fillId="60" borderId="60" xfId="0" applyNumberFormat="1" applyFont="1" applyFill="1" applyBorder="1"/>
    <xf numFmtId="14" fontId="159" fillId="60" borderId="48" xfId="0" applyNumberFormat="1" applyFont="1" applyFill="1" applyBorder="1" applyAlignment="1">
      <alignment horizontal="center" vertical="center" wrapText="1"/>
    </xf>
    <xf numFmtId="0" fontId="159" fillId="60" borderId="62" xfId="0" applyFont="1" applyFill="1" applyBorder="1" applyAlignment="1">
      <alignment horizontal="center" vertical="center" wrapText="1"/>
    </xf>
    <xf numFmtId="165" fontId="159" fillId="60" borderId="27" xfId="0" applyNumberFormat="1" applyFont="1" applyFill="1" applyBorder="1" applyAlignment="1">
      <alignment horizontal="right"/>
    </xf>
    <xf numFmtId="165" fontId="50" fillId="60" borderId="1" xfId="0" applyNumberFormat="1" applyFont="1" applyFill="1" applyBorder="1"/>
    <xf numFmtId="165" fontId="50" fillId="60" borderId="7" xfId="0" applyNumberFormat="1" applyFont="1" applyFill="1" applyBorder="1" applyAlignment="1">
      <alignment horizontal="right"/>
    </xf>
    <xf numFmtId="165" fontId="50" fillId="60" borderId="46" xfId="0" applyNumberFormat="1" applyFont="1" applyFill="1" applyBorder="1"/>
    <xf numFmtId="165" fontId="50" fillId="60"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2" fillId="60" borderId="20" xfId="0" quotePrefix="1" applyNumberFormat="1" applyFont="1" applyFill="1" applyBorder="1" applyAlignment="1">
      <alignment horizontal="center"/>
    </xf>
    <xf numFmtId="3" fontId="50" fillId="60" borderId="29" xfId="0" quotePrefix="1" applyNumberFormat="1" applyFont="1" applyFill="1" applyBorder="1" applyAlignment="1">
      <alignment horizontal="center"/>
    </xf>
    <xf numFmtId="0" fontId="38" fillId="60" borderId="2" xfId="0" applyFont="1" applyFill="1" applyBorder="1"/>
    <xf numFmtId="0" fontId="155" fillId="60" borderId="3" xfId="0" applyFont="1" applyFill="1" applyBorder="1" applyAlignment="1">
      <alignment horizontal="center" vertical="center"/>
    </xf>
    <xf numFmtId="0" fontId="22" fillId="60" borderId="3" xfId="0" applyFont="1" applyFill="1" applyBorder="1" applyAlignment="1">
      <alignment horizontal="center" vertical="center"/>
    </xf>
    <xf numFmtId="0" fontId="156" fillId="60" borderId="2" xfId="0" applyFont="1" applyFill="1" applyBorder="1" applyAlignment="1">
      <alignment horizontal="center" vertical="center"/>
    </xf>
    <xf numFmtId="0" fontId="22" fillId="60"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2" borderId="65" xfId="0" applyFont="1" applyFill="1" applyBorder="1" applyAlignment="1">
      <alignment horizontal="center"/>
    </xf>
    <xf numFmtId="0" fontId="71" fillId="62" borderId="17" xfId="0" applyFont="1" applyFill="1" applyBorder="1" applyAlignment="1">
      <alignment horizontal="center" vertical="center"/>
    </xf>
    <xf numFmtId="0" fontId="71" fillId="62" borderId="55" xfId="0" applyFont="1" applyFill="1" applyBorder="1" applyAlignment="1">
      <alignment horizontal="center" vertical="center"/>
    </xf>
    <xf numFmtId="0" fontId="71" fillId="62" borderId="4" xfId="0" applyFont="1" applyFill="1" applyBorder="1" applyAlignment="1">
      <alignment horizontal="center" vertical="center"/>
    </xf>
    <xf numFmtId="0" fontId="185"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5" fillId="0" borderId="79" xfId="0" applyFont="1" applyBorder="1" applyAlignment="1">
      <alignment horizontal="left" indent="1"/>
    </xf>
    <xf numFmtId="0" fontId="185" fillId="0" borderId="80" xfId="0" applyFont="1" applyBorder="1" applyAlignment="1">
      <alignment horizontal="left" indent="1"/>
    </xf>
    <xf numFmtId="0" fontId="185" fillId="0" borderId="81" xfId="0" applyFont="1" applyBorder="1" applyAlignment="1">
      <alignment horizontal="left" indent="1"/>
    </xf>
    <xf numFmtId="0" fontId="185"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60" borderId="0" xfId="188" applyFill="1"/>
    <xf numFmtId="0" fontId="0" fillId="60" borderId="0" xfId="0" applyFill="1"/>
    <xf numFmtId="0" fontId="197" fillId="0" borderId="0" xfId="0" applyFont="1"/>
    <xf numFmtId="0" fontId="196"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60" borderId="65" xfId="188" quotePrefix="1" applyNumberFormat="1" applyFont="1" applyFill="1" applyBorder="1" applyAlignment="1">
      <alignment horizontal="right"/>
    </xf>
    <xf numFmtId="3" fontId="35" fillId="0" borderId="55" xfId="188" applyNumberFormat="1" applyFont="1" applyFill="1" applyBorder="1" applyAlignment="1">
      <alignment vertical="center"/>
    </xf>
    <xf numFmtId="2" fontId="34" fillId="0" borderId="27" xfId="188" applyNumberFormat="1" applyFont="1" applyFill="1" applyBorder="1" applyAlignment="1">
      <alignment vertical="center"/>
    </xf>
    <xf numFmtId="4" fontId="15" fillId="0" borderId="0" xfId="0" applyNumberFormat="1" applyFont="1"/>
    <xf numFmtId="0" fontId="15" fillId="0" borderId="0" xfId="0" applyFont="1" applyFill="1"/>
    <xf numFmtId="0" fontId="0" fillId="0" borderId="41" xfId="0" applyFill="1" applyBorder="1"/>
    <xf numFmtId="0" fontId="17" fillId="60" borderId="25" xfId="0" applyFont="1" applyFill="1" applyBorder="1" applyAlignment="1">
      <alignment horizontal="right"/>
    </xf>
    <xf numFmtId="165" fontId="19" fillId="60" borderId="48" xfId="0" applyNumberFormat="1" applyFont="1" applyFill="1" applyBorder="1"/>
    <xf numFmtId="165" fontId="19" fillId="60" borderId="62" xfId="0" applyNumberFormat="1" applyFont="1" applyFill="1" applyBorder="1"/>
    <xf numFmtId="0" fontId="185" fillId="0" borderId="109" xfId="0" applyFont="1" applyBorder="1" applyAlignment="1">
      <alignment horizontal="left" indent="1"/>
    </xf>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60"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0" fontId="183" fillId="0" borderId="0" xfId="188" applyFont="1"/>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6" fillId="0" borderId="15"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60" borderId="61" xfId="0" applyNumberFormat="1" applyFont="1" applyFill="1" applyBorder="1" applyAlignment="1">
      <alignment horizontal="center" vertical="center" wrapText="1"/>
    </xf>
    <xf numFmtId="165" fontId="159" fillId="60" borderId="56" xfId="0" applyNumberFormat="1" applyFont="1" applyFill="1" applyBorder="1"/>
    <xf numFmtId="0" fontId="156" fillId="60"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60" borderId="3" xfId="188" applyNumberFormat="1" applyFont="1" applyFill="1" applyBorder="1" applyAlignment="1">
      <alignment horizontal="right" wrapText="1"/>
    </xf>
    <xf numFmtId="0" fontId="205" fillId="0" borderId="0" xfId="0" applyFont="1"/>
    <xf numFmtId="0" fontId="206" fillId="0" borderId="0" xfId="0" applyFont="1"/>
    <xf numFmtId="0" fontId="205" fillId="0" borderId="0" xfId="0" applyFont="1" applyAlignment="1">
      <alignment vertical="center"/>
    </xf>
    <xf numFmtId="0" fontId="207" fillId="0" borderId="0" xfId="0" applyFont="1"/>
    <xf numFmtId="0" fontId="208" fillId="0" borderId="0" xfId="0" applyFont="1"/>
    <xf numFmtId="0" fontId="18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0" fillId="0" borderId="118" xfId="0" applyBorder="1"/>
    <xf numFmtId="0" fontId="0" fillId="0" borderId="118" xfId="0" applyNumberFormat="1" applyBorder="1"/>
    <xf numFmtId="0" fontId="0" fillId="0" borderId="119" xfId="0" applyNumberFormat="1" applyBorder="1"/>
    <xf numFmtId="0" fontId="0" fillId="0" borderId="120" xfId="0" applyBorder="1"/>
    <xf numFmtId="0" fontId="0" fillId="0" borderId="120" xfId="0" applyNumberFormat="1" applyBorder="1"/>
    <xf numFmtId="0" fontId="0" fillId="0" borderId="0" xfId="0" applyNumberFormat="1"/>
    <xf numFmtId="0" fontId="0" fillId="0" borderId="121" xfId="0" applyBorder="1"/>
    <xf numFmtId="0" fontId="0" fillId="0" borderId="121" xfId="0" applyNumberFormat="1" applyBorder="1"/>
    <xf numFmtId="0" fontId="0" fillId="0" borderId="122" xfId="0" applyNumberFormat="1" applyBorder="1"/>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6"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165" fontId="32" fillId="60" borderId="47" xfId="0" quotePrefix="1" applyNumberFormat="1" applyFont="1" applyFill="1" applyBorder="1" applyAlignment="1">
      <alignment horizontal="center"/>
    </xf>
    <xf numFmtId="0" fontId="205" fillId="60" borderId="0" xfId="0" applyFont="1" applyFill="1"/>
    <xf numFmtId="0" fontId="216" fillId="0" borderId="0" xfId="0" applyFont="1" applyAlignment="1">
      <alignment vertical="center"/>
    </xf>
    <xf numFmtId="0" fontId="217" fillId="0" borderId="0" xfId="0" applyFont="1"/>
    <xf numFmtId="0" fontId="217" fillId="0" borderId="0" xfId="0" applyFont="1" applyAlignment="1">
      <alignment horizontal="right"/>
    </xf>
    <xf numFmtId="177" fontId="218" fillId="0" borderId="0" xfId="0" applyNumberFormat="1" applyFont="1"/>
    <xf numFmtId="0" fontId="206" fillId="0" borderId="0" xfId="0" applyFont="1" applyFill="1"/>
    <xf numFmtId="0" fontId="199" fillId="0" borderId="0" xfId="97" applyFont="1"/>
    <xf numFmtId="165" fontId="32" fillId="60" borderId="93" xfId="0" quotePrefix="1" applyNumberFormat="1" applyFont="1" applyFill="1" applyBorder="1" applyAlignment="1">
      <alignment horizontal="center"/>
    </xf>
    <xf numFmtId="0" fontId="212" fillId="65" borderId="0" xfId="96" applyFont="1" applyFill="1" applyAlignment="1" applyProtection="1">
      <alignment horizontal="left" vertical="center" indent="1"/>
      <protection locked="0"/>
    </xf>
    <xf numFmtId="2" fontId="213" fillId="65" borderId="0" xfId="96" applyNumberFormat="1" applyFont="1" applyFill="1" applyAlignment="1" applyProtection="1">
      <alignment vertical="center"/>
      <protection locked="0"/>
    </xf>
    <xf numFmtId="2" fontId="213" fillId="65" borderId="0" xfId="96" applyNumberFormat="1" applyFont="1" applyFill="1" applyAlignment="1" applyProtection="1">
      <alignment vertical="center"/>
    </xf>
    <xf numFmtId="0" fontId="214" fillId="65" borderId="0" xfId="96" applyFont="1" applyFill="1" applyAlignment="1" applyProtection="1">
      <alignment horizontal="right" vertical="center" indent="1"/>
      <protection locked="0"/>
    </xf>
    <xf numFmtId="0" fontId="55" fillId="0" borderId="0" xfId="96"/>
    <xf numFmtId="0" fontId="205" fillId="0" borderId="0" xfId="96" applyFont="1"/>
    <xf numFmtId="0" fontId="212" fillId="60" borderId="0" xfId="96" applyFont="1" applyFill="1" applyAlignment="1" applyProtection="1">
      <alignment horizontal="left" vertical="center" indent="1"/>
      <protection locked="0"/>
    </xf>
    <xf numFmtId="2" fontId="213" fillId="60" borderId="0" xfId="96" applyNumberFormat="1" applyFont="1" applyFill="1" applyAlignment="1" applyProtection="1">
      <alignment vertical="center"/>
      <protection locked="0"/>
    </xf>
    <xf numFmtId="2" fontId="213" fillId="60" borderId="0" xfId="96" applyNumberFormat="1" applyFont="1" applyFill="1" applyAlignment="1" applyProtection="1">
      <alignment vertical="center"/>
    </xf>
    <xf numFmtId="0" fontId="214" fillId="60" borderId="0" xfId="96" applyFont="1" applyFill="1" applyAlignment="1" applyProtection="1">
      <alignment horizontal="right" vertical="center" indent="1"/>
      <protection locked="0"/>
    </xf>
    <xf numFmtId="16" fontId="215" fillId="0" borderId="0" xfId="96" applyNumberFormat="1" applyFont="1" applyAlignment="1">
      <alignment horizontal="right" vertical="top"/>
    </xf>
    <xf numFmtId="0" fontId="55" fillId="60" borderId="0" xfId="96" applyFill="1"/>
    <xf numFmtId="0" fontId="205" fillId="60" borderId="0" xfId="96" applyFont="1" applyFill="1"/>
    <xf numFmtId="0" fontId="219" fillId="60" borderId="0" xfId="96" applyFont="1" applyFill="1"/>
    <xf numFmtId="0" fontId="220" fillId="0" borderId="0" xfId="96" applyFont="1" applyAlignment="1">
      <alignment vertical="center"/>
    </xf>
    <xf numFmtId="2" fontId="221" fillId="0" borderId="0" xfId="96" applyNumberFormat="1" applyFont="1" applyAlignment="1" applyProtection="1">
      <alignment vertical="center"/>
      <protection locked="0"/>
    </xf>
    <xf numFmtId="2" fontId="213" fillId="0" borderId="0" xfId="96" applyNumberFormat="1" applyFont="1" applyAlignment="1" applyProtection="1">
      <alignment vertical="center"/>
      <protection locked="0"/>
    </xf>
    <xf numFmtId="2" fontId="213" fillId="0" borderId="0" xfId="96" applyNumberFormat="1" applyFont="1" applyAlignment="1" applyProtection="1">
      <alignment vertical="center"/>
    </xf>
    <xf numFmtId="2" fontId="213" fillId="0" borderId="0" xfId="96" applyNumberFormat="1" applyFont="1" applyFill="1" applyAlignment="1" applyProtection="1">
      <alignment vertical="center"/>
      <protection locked="0"/>
    </xf>
    <xf numFmtId="0" fontId="222" fillId="0" borderId="0" xfId="96" applyFont="1"/>
    <xf numFmtId="0" fontId="94" fillId="0" borderId="0" xfId="97"/>
    <xf numFmtId="0" fontId="215" fillId="0" borderId="0" xfId="96" applyFont="1" applyAlignment="1">
      <alignment horizontal="right" vertical="top"/>
    </xf>
    <xf numFmtId="0" fontId="199" fillId="0" borderId="0" xfId="97" applyFont="1" applyFill="1"/>
    <xf numFmtId="0" fontId="186" fillId="0" borderId="0" xfId="97" applyFont="1" applyFill="1"/>
    <xf numFmtId="0" fontId="94" fillId="0" borderId="0" xfId="97" applyFill="1"/>
    <xf numFmtId="0" fontId="186" fillId="0" borderId="0" xfId="97" applyFont="1"/>
    <xf numFmtId="171" fontId="192" fillId="0" borderId="3" xfId="99" applyNumberFormat="1" applyFont="1" applyFill="1" applyBorder="1" applyAlignment="1" applyProtection="1">
      <alignment horizontal="center" vertical="center"/>
      <protection locked="0"/>
    </xf>
    <xf numFmtId="172" fontId="193" fillId="0" borderId="4" xfId="99" applyNumberFormat="1" applyFont="1" applyFill="1" applyBorder="1" applyAlignment="1" applyProtection="1">
      <alignment horizontal="center" vertical="center"/>
      <protection locked="0"/>
    </xf>
    <xf numFmtId="0" fontId="224" fillId="0" borderId="0" xfId="96" applyFont="1"/>
    <xf numFmtId="173" fontId="188" fillId="60" borderId="0" xfId="99" applyNumberFormat="1" applyFont="1" applyFill="1" applyAlignment="1">
      <alignment vertical="center"/>
    </xf>
    <xf numFmtId="173" fontId="186" fillId="60" borderId="0" xfId="99" applyNumberFormat="1" applyFont="1" applyFill="1" applyAlignment="1">
      <alignment vertical="center"/>
    </xf>
    <xf numFmtId="10" fontId="190" fillId="60" borderId="0" xfId="99" applyNumberFormat="1" applyFont="1" applyFill="1" applyBorder="1" applyAlignment="1">
      <alignment horizontal="center" vertical="center"/>
    </xf>
    <xf numFmtId="173" fontId="191"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91" fillId="63" borderId="0" xfId="99" applyNumberFormat="1" applyFont="1" applyFill="1" applyBorder="1" applyAlignment="1" applyProtection="1">
      <alignment horizontal="center" vertical="center"/>
      <protection locked="0"/>
    </xf>
    <xf numFmtId="173" fontId="186" fillId="63" borderId="0" xfId="99" applyNumberFormat="1" applyFont="1" applyFill="1" applyBorder="1" applyAlignment="1">
      <alignment horizontal="center" vertical="center"/>
    </xf>
    <xf numFmtId="171" fontId="190" fillId="60" borderId="97" xfId="99" applyNumberFormat="1" applyFont="1" applyFill="1" applyBorder="1" applyAlignment="1">
      <alignment horizontal="center" vertical="center"/>
    </xf>
    <xf numFmtId="174" fontId="190" fillId="60" borderId="98" xfId="99" applyNumberFormat="1" applyFont="1" applyFill="1" applyBorder="1" applyAlignment="1">
      <alignment horizontal="center" vertical="center"/>
    </xf>
    <xf numFmtId="173" fontId="190" fillId="60" borderId="98" xfId="99" applyNumberFormat="1" applyFont="1" applyFill="1" applyBorder="1" applyAlignment="1">
      <alignment horizontal="center" vertical="center"/>
    </xf>
    <xf numFmtId="171" fontId="190" fillId="60" borderId="96" xfId="99" applyNumberFormat="1" applyFont="1" applyFill="1" applyBorder="1" applyAlignment="1">
      <alignment horizontal="center" vertical="center"/>
    </xf>
    <xf numFmtId="171" fontId="190" fillId="60" borderId="101" xfId="99" applyNumberFormat="1" applyFont="1" applyFill="1" applyBorder="1" applyAlignment="1">
      <alignment horizontal="center" vertical="center"/>
    </xf>
    <xf numFmtId="174" fontId="191" fillId="60" borderId="102" xfId="99" applyNumberFormat="1" applyFont="1" applyFill="1" applyBorder="1" applyAlignment="1">
      <alignment horizontal="center" vertical="center"/>
    </xf>
    <xf numFmtId="173" fontId="191" fillId="60" borderId="102" xfId="99" applyNumberFormat="1" applyFont="1" applyFill="1" applyBorder="1" applyAlignment="1">
      <alignment horizontal="center" vertical="center"/>
    </xf>
    <xf numFmtId="171" fontId="190" fillId="60" borderId="100" xfId="99" applyNumberFormat="1" applyFont="1" applyFill="1" applyBorder="1" applyAlignment="1">
      <alignment horizontal="center" vertical="center"/>
    </xf>
    <xf numFmtId="175" fontId="190" fillId="60" borderId="101" xfId="99" applyNumberFormat="1" applyFont="1" applyFill="1" applyBorder="1" applyAlignment="1">
      <alignment horizontal="center" vertical="center"/>
    </xf>
    <xf numFmtId="171" fontId="190" fillId="60" borderId="106" xfId="99" applyNumberFormat="1" applyFont="1" applyFill="1" applyBorder="1" applyAlignment="1">
      <alignment horizontal="center" vertical="center"/>
    </xf>
    <xf numFmtId="174" fontId="191" fillId="60" borderId="107" xfId="99" applyNumberFormat="1" applyFont="1" applyFill="1" applyBorder="1" applyAlignment="1">
      <alignment horizontal="center" vertical="center"/>
    </xf>
    <xf numFmtId="173" fontId="191" fillId="60" borderId="107" xfId="99" applyNumberFormat="1" applyFont="1" applyFill="1" applyBorder="1" applyAlignment="1">
      <alignment horizontal="center" vertical="center"/>
    </xf>
    <xf numFmtId="171" fontId="190" fillId="60" borderId="105" xfId="99" applyNumberFormat="1" applyFont="1" applyFill="1" applyBorder="1" applyAlignment="1">
      <alignment horizontal="center" vertical="center"/>
    </xf>
    <xf numFmtId="0" fontId="225" fillId="0" borderId="0" xfId="96" applyFont="1" applyAlignment="1">
      <alignment vertical="center"/>
    </xf>
    <xf numFmtId="165" fontId="32" fillId="60" borderId="29" xfId="0" quotePrefix="1" applyNumberFormat="1" applyFont="1" applyFill="1" applyBorder="1" applyAlignment="1">
      <alignment horizontal="center"/>
    </xf>
    <xf numFmtId="0" fontId="227" fillId="0" borderId="0" xfId="0" applyFont="1" applyBorder="1"/>
    <xf numFmtId="0" fontId="227"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23" xfId="0" applyFont="1" applyBorder="1" applyAlignment="1">
      <alignment horizontal="center" vertical="center"/>
    </xf>
    <xf numFmtId="0" fontId="13" fillId="0" borderId="43" xfId="0" applyFont="1" applyBorder="1" applyAlignment="1">
      <alignment horizontal="center" vertical="center"/>
    </xf>
    <xf numFmtId="0" fontId="13" fillId="0" borderId="115"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165" fontId="159" fillId="0" borderId="51" xfId="0" quotePrefix="1" applyNumberFormat="1" applyFont="1" applyFill="1" applyBorder="1" applyAlignment="1">
      <alignment horizontal="center" vertical="center"/>
    </xf>
    <xf numFmtId="171" fontId="228" fillId="60" borderId="101" xfId="99" applyNumberFormat="1" applyFont="1" applyFill="1" applyBorder="1" applyAlignment="1">
      <alignment horizontal="center" vertical="center"/>
    </xf>
    <xf numFmtId="174" fontId="229" fillId="60"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165" fontId="148" fillId="0" borderId="23" xfId="0" applyNumberFormat="1" applyFont="1" applyBorder="1" applyAlignment="1">
      <alignment horizontal="right" vertical="center" wrapText="1"/>
    </xf>
    <xf numFmtId="165" fontId="148" fillId="0" borderId="30" xfId="0" quotePrefix="1" applyNumberFormat="1" applyFont="1" applyBorder="1" applyAlignment="1">
      <alignment horizontal="right" vertical="center" wrapText="1"/>
    </xf>
    <xf numFmtId="0" fontId="167" fillId="64" borderId="45" xfId="0" applyFont="1" applyFill="1" applyBorder="1" applyAlignment="1">
      <alignment horizontal="center" vertical="center" wrapText="1"/>
    </xf>
    <xf numFmtId="0" fontId="43" fillId="60" borderId="64" xfId="188" applyFont="1" applyFill="1" applyBorder="1" applyAlignment="1">
      <alignment horizontal="center" vertical="center" wrapText="1"/>
    </xf>
    <xf numFmtId="3" fontId="25" fillId="60" borderId="4" xfId="188" applyNumberFormat="1" applyFont="1" applyFill="1" applyBorder="1" applyAlignment="1">
      <alignment horizontal="right" wrapText="1"/>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90" fillId="60" borderId="3" xfId="101" applyFont="1" applyFill="1" applyBorder="1" applyAlignment="1">
      <alignment horizontal="center" vertical="center"/>
    </xf>
    <xf numFmtId="0" fontId="5" fillId="0" borderId="0" xfId="0" applyFont="1"/>
    <xf numFmtId="165" fontId="50" fillId="60" borderId="47" xfId="0" quotePrefix="1" applyNumberFormat="1" applyFont="1" applyFill="1" applyBorder="1" applyAlignment="1">
      <alignment horizontal="center"/>
    </xf>
    <xf numFmtId="0" fontId="231" fillId="0" borderId="0" xfId="0" applyFont="1"/>
    <xf numFmtId="0" fontId="5" fillId="0" borderId="0" xfId="51" quotePrefix="1"/>
    <xf numFmtId="3" fontId="32" fillId="60" borderId="46" xfId="0" quotePrefix="1" applyNumberFormat="1" applyFont="1" applyFill="1" applyBorder="1" applyAlignment="1">
      <alignment horizontal="center"/>
    </xf>
    <xf numFmtId="0" fontId="55" fillId="0" borderId="0" xfId="174"/>
    <xf numFmtId="180" fontId="55" fillId="0" borderId="0" xfId="174" applyNumberFormat="1"/>
    <xf numFmtId="0" fontId="233" fillId="68" borderId="32" xfId="174" applyFont="1" applyFill="1" applyBorder="1" applyAlignment="1">
      <alignment horizontal="left" vertical="center"/>
    </xf>
    <xf numFmtId="0" fontId="233" fillId="68" borderId="33" xfId="174" applyFont="1" applyFill="1" applyBorder="1" applyAlignment="1">
      <alignment horizontal="center" vertical="center"/>
    </xf>
    <xf numFmtId="0" fontId="233" fillId="68" borderId="9" xfId="174" applyFont="1" applyFill="1" applyBorder="1" applyAlignment="1">
      <alignment horizontal="center" vertical="center"/>
    </xf>
    <xf numFmtId="0" fontId="55" fillId="0" borderId="2" xfId="174" applyBorder="1" applyAlignment="1">
      <alignment vertical="center"/>
    </xf>
    <xf numFmtId="0" fontId="234" fillId="0" borderId="16" xfId="174" applyFont="1" applyBorder="1" applyAlignment="1">
      <alignment horizontal="center" vertical="center"/>
    </xf>
    <xf numFmtId="0" fontId="234" fillId="0" borderId="55" xfId="174" applyFont="1" applyBorder="1" applyAlignment="1">
      <alignment horizontal="center" vertical="center"/>
    </xf>
    <xf numFmtId="0" fontId="234" fillId="0" borderId="56" xfId="174" applyFont="1" applyBorder="1" applyAlignment="1">
      <alignment horizontal="center" vertical="center"/>
    </xf>
    <xf numFmtId="0" fontId="234" fillId="0" borderId="65" xfId="174" applyFont="1" applyBorder="1" applyAlignment="1">
      <alignment horizontal="center" vertical="center"/>
    </xf>
    <xf numFmtId="0" fontId="235" fillId="0" borderId="34" xfId="174" applyFont="1" applyBorder="1"/>
    <xf numFmtId="0" fontId="55" fillId="0" borderId="96" xfId="174" applyBorder="1"/>
    <xf numFmtId="0" fontId="55" fillId="0" borderId="97" xfId="174" applyBorder="1"/>
    <xf numFmtId="0" fontId="55" fillId="0" borderId="99" xfId="174" applyBorder="1"/>
    <xf numFmtId="0" fontId="234" fillId="68" borderId="100" xfId="174" applyFont="1" applyFill="1" applyBorder="1" applyAlignment="1">
      <alignment horizontal="right"/>
    </xf>
    <xf numFmtId="2" fontId="234" fillId="0" borderId="110" xfId="235" applyNumberFormat="1" applyFont="1" applyBorder="1"/>
    <xf numFmtId="2" fontId="234" fillId="0" borderId="111" xfId="235" applyNumberFormat="1" applyFont="1" applyBorder="1"/>
    <xf numFmtId="2" fontId="234" fillId="0" borderId="112" xfId="235" applyNumberFormat="1" applyFont="1" applyBorder="1"/>
    <xf numFmtId="2" fontId="234"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36" fillId="0" borderId="34" xfId="174" applyFont="1" applyBorder="1" applyAlignment="1">
      <alignment horizontal="right"/>
    </xf>
    <xf numFmtId="176" fontId="236" fillId="0" borderId="10" xfId="235" applyNumberFormat="1" applyFont="1" applyBorder="1"/>
    <xf numFmtId="176" fontId="236" fillId="0" borderId="52" xfId="235" applyNumberFormat="1" applyFont="1" applyBorder="1"/>
    <xf numFmtId="176" fontId="207" fillId="0" borderId="52" xfId="235" applyNumberFormat="1" applyFont="1" applyBorder="1"/>
    <xf numFmtId="176" fontId="236" fillId="0" borderId="49" xfId="235" applyNumberFormat="1" applyFont="1" applyBorder="1"/>
    <xf numFmtId="176" fontId="207" fillId="0" borderId="49" xfId="235" applyNumberFormat="1" applyFont="1" applyBorder="1"/>
    <xf numFmtId="176" fontId="236" fillId="0" borderId="38" xfId="235" applyNumberFormat="1" applyFont="1" applyBorder="1"/>
    <xf numFmtId="1" fontId="236" fillId="0" borderId="10" xfId="174" applyNumberFormat="1" applyFont="1" applyBorder="1"/>
    <xf numFmtId="1" fontId="236" fillId="0" borderId="52" xfId="174" applyNumberFormat="1" applyFont="1" applyBorder="1"/>
    <xf numFmtId="1" fontId="236" fillId="0" borderId="49" xfId="174" applyNumberFormat="1" applyFont="1" applyBorder="1"/>
    <xf numFmtId="0" fontId="236" fillId="0" borderId="38" xfId="174" applyFont="1" applyBorder="1"/>
    <xf numFmtId="0" fontId="237" fillId="0" borderId="34" xfId="174" applyFont="1" applyBorder="1" applyAlignment="1">
      <alignment horizontal="right"/>
    </xf>
    <xf numFmtId="2" fontId="237" fillId="0" borderId="10" xfId="174" applyNumberFormat="1" applyFont="1" applyBorder="1"/>
    <xf numFmtId="2" fontId="237" fillId="0" borderId="52" xfId="174" applyNumberFormat="1" applyFont="1" applyBorder="1"/>
    <xf numFmtId="2" fontId="237" fillId="0" borderId="49" xfId="174" applyNumberFormat="1" applyFont="1" applyBorder="1"/>
    <xf numFmtId="2" fontId="237" fillId="0" borderId="37" xfId="174" applyNumberFormat="1" applyFont="1" applyBorder="1"/>
    <xf numFmtId="1" fontId="237" fillId="0" borderId="38" xfId="174" applyNumberFormat="1" applyFont="1" applyBorder="1"/>
    <xf numFmtId="0" fontId="55" fillId="0" borderId="113" xfId="174" applyBorder="1"/>
    <xf numFmtId="0" fontId="55" fillId="0" borderId="114" xfId="174" applyBorder="1"/>
    <xf numFmtId="0" fontId="55" fillId="0" borderId="103" xfId="174" applyBorder="1"/>
    <xf numFmtId="2" fontId="236" fillId="0" borderId="52" xfId="174" applyNumberFormat="1" applyFont="1" applyBorder="1"/>
    <xf numFmtId="0" fontId="237" fillId="0" borderId="50" xfId="174" applyFont="1" applyBorder="1" applyAlignment="1">
      <alignment horizontal="right"/>
    </xf>
    <xf numFmtId="2" fontId="237" fillId="0" borderId="26" xfId="174" applyNumberFormat="1" applyFont="1" applyBorder="1"/>
    <xf numFmtId="2" fontId="237" fillId="0" borderId="43" xfId="174" applyNumberFormat="1" applyFont="1" applyBorder="1"/>
    <xf numFmtId="2" fontId="237" fillId="0" borderId="115" xfId="174" applyNumberFormat="1" applyFont="1" applyBorder="1"/>
    <xf numFmtId="2" fontId="237" fillId="0" borderId="39" xfId="174" applyNumberFormat="1" applyFont="1" applyBorder="1"/>
    <xf numFmtId="1" fontId="237" fillId="0" borderId="40" xfId="174" applyNumberFormat="1" applyFont="1" applyBorder="1"/>
    <xf numFmtId="0" fontId="233" fillId="68"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6" fillId="0" borderId="38" xfId="174" applyNumberFormat="1" applyFont="1" applyBorder="1"/>
    <xf numFmtId="0" fontId="234" fillId="68" borderId="96" xfId="174" applyFont="1" applyFill="1" applyBorder="1" applyAlignment="1">
      <alignment horizontal="right"/>
    </xf>
    <xf numFmtId="2" fontId="234" fillId="0" borderId="116" xfId="174" applyNumberFormat="1" applyFont="1" applyBorder="1"/>
    <xf numFmtId="0" fontId="234" fillId="0" borderId="117" xfId="174" applyFont="1" applyBorder="1"/>
    <xf numFmtId="2" fontId="234" fillId="0" borderId="117" xfId="174" applyNumberFormat="1" applyFont="1" applyBorder="1"/>
    <xf numFmtId="2" fontId="234"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3" fontId="32" fillId="0" borderId="1" xfId="0" quotePrefix="1" applyNumberFormat="1" applyFont="1" applyFill="1" applyBorder="1" applyAlignment="1">
      <alignment vertical="center"/>
    </xf>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0" fontId="238" fillId="0" borderId="0" xfId="234" applyFont="1" applyFill="1" applyBorder="1"/>
    <xf numFmtId="3" fontId="25" fillId="60" borderId="41" xfId="188" quotePrefix="1" applyNumberFormat="1" applyFont="1" applyFill="1" applyBorder="1" applyAlignment="1">
      <alignment wrapText="1"/>
    </xf>
    <xf numFmtId="3" fontId="25" fillId="60" borderId="3" xfId="188" quotePrefix="1" applyNumberFormat="1" applyFont="1" applyFill="1" applyBorder="1" applyAlignment="1"/>
    <xf numFmtId="3" fontId="25" fillId="60" borderId="41" xfId="188" applyNumberFormat="1" applyFont="1" applyFill="1" applyBorder="1" applyAlignment="1">
      <alignment horizontal="right" wrapText="1"/>
    </xf>
    <xf numFmtId="0" fontId="203" fillId="0" borderId="0" xfId="0" applyFont="1" applyFill="1" applyBorder="1" applyAlignment="1"/>
    <xf numFmtId="3" fontId="32" fillId="60" borderId="43" xfId="0" quotePrefix="1" applyNumberFormat="1" applyFont="1" applyFill="1" applyBorder="1" applyAlignment="1">
      <alignment vertical="center"/>
    </xf>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165" fontId="159" fillId="4" borderId="29" xfId="0" applyNumberFormat="1" applyFont="1" applyFill="1" applyBorder="1"/>
    <xf numFmtId="3" fontId="175" fillId="0" borderId="46" xfId="0" applyNumberFormat="1" applyFont="1" applyBorder="1"/>
    <xf numFmtId="165" fontId="159" fillId="4" borderId="29" xfId="0" quotePrefix="1" applyNumberFormat="1" applyFont="1" applyFill="1" applyBorder="1" applyAlignment="1">
      <alignment horizontal="right"/>
    </xf>
    <xf numFmtId="165" fontId="159" fillId="4" borderId="29" xfId="0" quotePrefix="1" applyNumberFormat="1" applyFont="1" applyFill="1" applyBorder="1"/>
    <xf numFmtId="3" fontId="175" fillId="0" borderId="48" xfId="0" applyNumberFormat="1" applyFont="1" applyBorder="1"/>
    <xf numFmtId="165" fontId="159" fillId="4" borderId="62" xfId="0" applyNumberFormat="1" applyFont="1" applyFill="1" applyBorder="1"/>
    <xf numFmtId="3" fontId="176" fillId="0" borderId="1" xfId="0" applyNumberFormat="1" applyFont="1" applyBorder="1"/>
    <xf numFmtId="165" fontId="159" fillId="4" borderId="7" xfId="0" applyNumberFormat="1" applyFont="1" applyFill="1" applyBorder="1"/>
    <xf numFmtId="3" fontId="175" fillId="0" borderId="51" xfId="0" applyNumberFormat="1" applyFont="1" applyBorder="1"/>
    <xf numFmtId="165" fontId="159" fillId="4" borderId="30" xfId="0" applyNumberFormat="1" applyFont="1" applyFill="1" applyBorder="1"/>
    <xf numFmtId="3" fontId="175" fillId="0" borderId="46" xfId="0" quotePrefix="1" applyNumberFormat="1" applyFont="1" applyBorder="1" applyAlignment="1">
      <alignment horizontal="right"/>
    </xf>
    <xf numFmtId="1" fontId="35" fillId="2" borderId="18" xfId="0" quotePrefix="1" applyNumberFormat="1" applyFont="1" applyFill="1" applyBorder="1" applyAlignment="1">
      <alignment horizontal="right" vertical="center" wrapText="1"/>
    </xf>
    <xf numFmtId="1" fontId="33" fillId="0" borderId="1" xfId="0" applyNumberFormat="1" applyFont="1" applyFill="1" applyBorder="1" applyAlignment="1">
      <alignment horizontal="right" vertical="center" wrapText="1"/>
    </xf>
    <xf numFmtId="1" fontId="33" fillId="0" borderId="7" xfId="0" applyNumberFormat="1" applyFont="1" applyBorder="1" applyAlignment="1">
      <alignment horizontal="right" vertical="center" wrapText="1"/>
    </xf>
    <xf numFmtId="1" fontId="35" fillId="2" borderId="22" xfId="0" quotePrefix="1" applyNumberFormat="1" applyFont="1" applyFill="1" applyBorder="1" applyAlignment="1">
      <alignment horizontal="right" vertical="center" wrapText="1"/>
    </xf>
    <xf numFmtId="1" fontId="33" fillId="0" borderId="51" xfId="0" applyNumberFormat="1" applyFont="1" applyFill="1" applyBorder="1" applyAlignment="1">
      <alignment horizontal="right" vertical="center" wrapText="1"/>
    </xf>
    <xf numFmtId="1" fontId="33" fillId="0" borderId="30" xfId="0" applyNumberFormat="1" applyFont="1" applyBorder="1" applyAlignment="1">
      <alignment horizontal="right" vertical="center" wrapText="1"/>
    </xf>
    <xf numFmtId="0" fontId="0" fillId="0" borderId="0" xfId="0" applyFill="1" applyAlignment="1">
      <alignment vertical="center"/>
    </xf>
    <xf numFmtId="0" fontId="223" fillId="0" borderId="0" xfId="0" applyFont="1" applyFill="1" applyAlignment="1">
      <alignment horizontal="right"/>
    </xf>
    <xf numFmtId="179" fontId="209" fillId="0" borderId="0" xfId="0" applyNumberFormat="1" applyFont="1" applyFill="1" applyAlignment="1">
      <alignment horizontal="right"/>
    </xf>
    <xf numFmtId="0" fontId="223" fillId="0" borderId="0" xfId="0" applyFont="1" applyFill="1" applyAlignment="1">
      <alignment horizontal="right" vertical="top"/>
    </xf>
    <xf numFmtId="179" fontId="209" fillId="0" borderId="0" xfId="0" applyNumberFormat="1" applyFont="1" applyFill="1" applyAlignment="1">
      <alignment horizontal="right" vertical="top"/>
    </xf>
    <xf numFmtId="0" fontId="186" fillId="0" borderId="0" xfId="0" applyFont="1" applyAlignment="1">
      <alignment vertical="center"/>
    </xf>
    <xf numFmtId="0" fontId="186" fillId="60" borderId="0" xfId="0" applyFont="1" applyFill="1" applyBorder="1" applyAlignment="1">
      <alignment horizontal="center" vertical="center"/>
    </xf>
    <xf numFmtId="0" fontId="186" fillId="60" borderId="0" xfId="0" applyFont="1" applyFill="1" applyBorder="1" applyAlignment="1">
      <alignment vertical="center"/>
    </xf>
    <xf numFmtId="0" fontId="188" fillId="60" borderId="0" xfId="0" applyFont="1" applyFill="1" applyBorder="1" applyAlignment="1">
      <alignment vertical="center"/>
    </xf>
    <xf numFmtId="0" fontId="187" fillId="63" borderId="0" xfId="0" quotePrefix="1" applyFont="1" applyFill="1" applyBorder="1" applyAlignment="1">
      <alignment horizontal="center" vertical="center"/>
    </xf>
    <xf numFmtId="0" fontId="190" fillId="63" borderId="0" xfId="0" applyFont="1" applyFill="1" applyBorder="1" applyAlignment="1" applyProtection="1">
      <alignment horizontal="center"/>
      <protection locked="0"/>
    </xf>
    <xf numFmtId="0" fontId="191" fillId="63" borderId="0" xfId="0" applyFont="1" applyFill="1" applyBorder="1" applyAlignment="1" applyProtection="1">
      <alignment horizontal="center"/>
      <protection locked="0"/>
    </xf>
    <xf numFmtId="0" fontId="190" fillId="63" borderId="0" xfId="0" applyFont="1" applyFill="1" applyBorder="1" applyAlignment="1">
      <alignment horizontal="center"/>
    </xf>
    <xf numFmtId="0" fontId="187" fillId="63" borderId="0" xfId="0" applyFont="1" applyFill="1" applyBorder="1" applyAlignment="1" applyProtection="1">
      <alignment horizontal="center"/>
      <protection locked="0"/>
    </xf>
    <xf numFmtId="0" fontId="190" fillId="63" borderId="0" xfId="0" applyFont="1" applyFill="1" applyBorder="1" applyAlignment="1" applyProtection="1">
      <alignment horizontal="center" vertical="top"/>
      <protection locked="0"/>
    </xf>
    <xf numFmtId="0" fontId="191" fillId="63" borderId="0" xfId="0" applyFont="1" applyFill="1" applyBorder="1" applyAlignment="1" applyProtection="1">
      <alignment horizontal="center" vertical="top"/>
      <protection locked="0"/>
    </xf>
    <xf numFmtId="0" fontId="190" fillId="60" borderId="0" xfId="0" applyFont="1" applyFill="1" applyBorder="1" applyAlignment="1" applyProtection="1">
      <alignment horizontal="center" vertical="center"/>
      <protection locked="0"/>
    </xf>
    <xf numFmtId="0" fontId="190" fillId="63" borderId="0" xfId="0" applyFont="1" applyFill="1" applyBorder="1" applyAlignment="1">
      <alignment horizontal="center" vertical="top"/>
    </xf>
    <xf numFmtId="0" fontId="187" fillId="63" borderId="0" xfId="0" applyFont="1" applyFill="1" applyBorder="1" applyAlignment="1" applyProtection="1">
      <alignment horizontal="center" vertical="top"/>
      <protection locked="0"/>
    </xf>
    <xf numFmtId="2" fontId="190" fillId="60" borderId="2" xfId="0" applyNumberFormat="1" applyFont="1" applyFill="1" applyBorder="1" applyAlignment="1" applyProtection="1">
      <alignment horizontal="center" vertical="center"/>
      <protection locked="0"/>
    </xf>
    <xf numFmtId="2" fontId="190" fillId="60" borderId="3" xfId="0" applyNumberFormat="1" applyFont="1" applyFill="1" applyBorder="1" applyAlignment="1" applyProtection="1">
      <alignment horizontal="center" vertical="center"/>
      <protection locked="0"/>
    </xf>
    <xf numFmtId="2" fontId="190" fillId="60" borderId="3" xfId="0" applyNumberFormat="1" applyFont="1" applyFill="1" applyBorder="1" applyAlignment="1">
      <alignment horizontal="center" vertical="center"/>
    </xf>
    <xf numFmtId="2" fontId="190" fillId="63" borderId="3" xfId="0" applyNumberFormat="1" applyFont="1" applyFill="1" applyBorder="1" applyAlignment="1" applyProtection="1">
      <alignment horizontal="center" vertical="center"/>
      <protection locked="0"/>
    </xf>
    <xf numFmtId="2" fontId="189" fillId="63" borderId="2" xfId="0" applyNumberFormat="1" applyFont="1" applyFill="1" applyBorder="1" applyAlignment="1">
      <alignment horizontal="center" vertical="center"/>
    </xf>
    <xf numFmtId="2" fontId="190" fillId="60" borderId="0" xfId="0" applyNumberFormat="1" applyFont="1" applyFill="1" applyBorder="1" applyAlignment="1" applyProtection="1">
      <alignment horizontal="center" vertical="center"/>
      <protection locked="0"/>
    </xf>
    <xf numFmtId="0" fontId="186" fillId="60" borderId="0" xfId="0" applyFont="1" applyFill="1" applyAlignment="1">
      <alignment vertical="center"/>
    </xf>
    <xf numFmtId="2" fontId="189" fillId="60" borderId="0" xfId="0" applyNumberFormat="1" applyFont="1" applyFill="1" applyBorder="1" applyAlignment="1">
      <alignment horizontal="center" vertical="center"/>
    </xf>
    <xf numFmtId="10" fontId="194" fillId="60" borderId="33" xfId="0" applyNumberFormat="1" applyFont="1" applyFill="1" applyBorder="1" applyAlignment="1">
      <alignment horizontal="center" vertical="center"/>
    </xf>
    <xf numFmtId="0" fontId="190" fillId="60" borderId="0" xfId="0" applyFont="1" applyFill="1" applyBorder="1" applyAlignment="1">
      <alignment horizontal="center" vertical="center"/>
    </xf>
    <xf numFmtId="169" fontId="186" fillId="60" borderId="0" xfId="0" applyNumberFormat="1" applyFont="1" applyFill="1" applyBorder="1" applyAlignment="1">
      <alignment horizontal="center" vertical="center"/>
    </xf>
    <xf numFmtId="0" fontId="186" fillId="63" borderId="0" xfId="0" applyFont="1" applyFill="1" applyBorder="1" applyAlignment="1">
      <alignment horizontal="center" vertical="center"/>
    </xf>
    <xf numFmtId="0" fontId="189" fillId="63" borderId="36" xfId="0" applyFont="1" applyFill="1" applyBorder="1" applyAlignment="1" applyProtection="1">
      <alignment horizontal="center" vertical="center"/>
      <protection locked="0"/>
    </xf>
    <xf numFmtId="2" fontId="190" fillId="60" borderId="96" xfId="0" applyNumberFormat="1" applyFont="1" applyFill="1" applyBorder="1" applyAlignment="1">
      <alignment horizontal="center" vertical="center"/>
    </xf>
    <xf numFmtId="2" fontId="190" fillId="60" borderId="97" xfId="0" applyNumberFormat="1" applyFont="1" applyFill="1" applyBorder="1" applyAlignment="1">
      <alignment horizontal="center" vertical="center"/>
    </xf>
    <xf numFmtId="2" fontId="190" fillId="63" borderId="97" xfId="0" applyNumberFormat="1" applyFont="1" applyFill="1" applyBorder="1" applyAlignment="1">
      <alignment horizontal="center" vertical="center"/>
    </xf>
    <xf numFmtId="169" fontId="190" fillId="60" borderId="0" xfId="0" applyNumberFormat="1" applyFont="1" applyFill="1" applyBorder="1" applyAlignment="1" applyProtection="1">
      <alignment horizontal="center" vertical="center"/>
      <protection locked="0"/>
    </xf>
    <xf numFmtId="2" fontId="190" fillId="63" borderId="99" xfId="0" applyNumberFormat="1" applyFont="1" applyFill="1" applyBorder="1" applyAlignment="1">
      <alignment horizontal="center" vertical="center"/>
    </xf>
    <xf numFmtId="0" fontId="186" fillId="60" borderId="0" xfId="0" applyFont="1" applyFill="1"/>
    <xf numFmtId="0" fontId="186" fillId="0" borderId="0" xfId="0" applyFont="1"/>
    <xf numFmtId="0" fontId="189" fillId="63" borderId="38" xfId="0" applyFont="1" applyFill="1" applyBorder="1" applyAlignment="1" applyProtection="1">
      <alignment horizontal="center" vertical="center"/>
      <protection locked="0"/>
    </xf>
    <xf numFmtId="2" fontId="190" fillId="60" borderId="100" xfId="0" applyNumberFormat="1" applyFont="1" applyFill="1" applyBorder="1" applyAlignment="1">
      <alignment horizontal="center" vertical="center"/>
    </xf>
    <xf numFmtId="2" fontId="190" fillId="60" borderId="101" xfId="0" applyNumberFormat="1" applyFont="1" applyFill="1" applyBorder="1" applyAlignment="1">
      <alignment horizontal="center" vertical="center"/>
    </xf>
    <xf numFmtId="2" fontId="190" fillId="63" borderId="101" xfId="0" applyNumberFormat="1" applyFont="1" applyFill="1" applyBorder="1" applyAlignment="1">
      <alignment horizontal="center" vertical="center"/>
    </xf>
    <xf numFmtId="2" fontId="190" fillId="63" borderId="103" xfId="0" applyNumberFormat="1" applyFont="1" applyFill="1" applyBorder="1" applyAlignment="1">
      <alignment horizontal="center" vertical="center"/>
    </xf>
    <xf numFmtId="2" fontId="190" fillId="63" borderId="104" xfId="0" applyNumberFormat="1" applyFont="1" applyFill="1" applyBorder="1" applyAlignment="1">
      <alignment horizontal="center" vertical="center"/>
    </xf>
    <xf numFmtId="2" fontId="190" fillId="60" borderId="100" xfId="0" applyNumberFormat="1" applyFont="1" applyFill="1" applyBorder="1" applyAlignment="1" applyProtection="1">
      <alignment horizontal="center" vertical="center"/>
      <protection locked="0"/>
    </xf>
    <xf numFmtId="2" fontId="190" fillId="60" borderId="101" xfId="0" applyNumberFormat="1" applyFont="1" applyFill="1" applyBorder="1" applyAlignment="1" applyProtection="1">
      <alignment horizontal="center" vertical="center"/>
      <protection locked="0"/>
    </xf>
    <xf numFmtId="2" fontId="190" fillId="63" borderId="101" xfId="0" applyNumberFormat="1" applyFont="1" applyFill="1" applyBorder="1" applyAlignment="1" applyProtection="1">
      <alignment horizontal="center" vertical="center"/>
      <protection locked="0"/>
    </xf>
    <xf numFmtId="169" fontId="190" fillId="60" borderId="0" xfId="0" applyNumberFormat="1" applyFont="1" applyFill="1" applyBorder="1" applyAlignment="1">
      <alignment horizontal="center" vertical="center"/>
    </xf>
    <xf numFmtId="0" fontId="189" fillId="63" borderId="40" xfId="0" applyFont="1" applyFill="1" applyBorder="1" applyAlignment="1" applyProtection="1">
      <alignment horizontal="center" vertical="center"/>
      <protection locked="0"/>
    </xf>
    <xf numFmtId="2" fontId="190" fillId="60" borderId="105" xfId="0" applyNumberFormat="1" applyFont="1" applyFill="1" applyBorder="1" applyAlignment="1">
      <alignment horizontal="center" vertical="center"/>
    </xf>
    <xf numFmtId="2" fontId="190" fillId="60" borderId="106" xfId="0" applyNumberFormat="1" applyFont="1" applyFill="1" applyBorder="1" applyAlignment="1">
      <alignment horizontal="center" vertical="center"/>
    </xf>
    <xf numFmtId="2" fontId="190" fillId="63" borderId="106" xfId="0" applyNumberFormat="1" applyFont="1" applyFill="1" applyBorder="1" applyAlignment="1">
      <alignment horizontal="center" vertical="center"/>
    </xf>
    <xf numFmtId="2" fontId="190" fillId="63" borderId="108" xfId="0" applyNumberFormat="1" applyFont="1" applyFill="1" applyBorder="1" applyAlignment="1">
      <alignment horizontal="center" vertical="center"/>
    </xf>
    <xf numFmtId="0" fontId="187" fillId="0" borderId="0" xfId="0" applyFont="1" applyFill="1" applyBorder="1" applyAlignment="1" applyProtection="1">
      <alignment horizontal="left" vertical="center"/>
      <protection locked="0"/>
    </xf>
    <xf numFmtId="0" fontId="239" fillId="0" borderId="2" xfId="0" applyFont="1" applyBorder="1" applyAlignment="1">
      <alignment vertical="center"/>
    </xf>
    <xf numFmtId="0" fontId="35" fillId="0" borderId="65" xfId="188" applyFont="1" applyFill="1" applyBorder="1"/>
    <xf numFmtId="3" fontId="35" fillId="0" borderId="17" xfId="188" applyNumberFormat="1" applyFont="1" applyFill="1" applyBorder="1" applyAlignment="1"/>
    <xf numFmtId="3" fontId="25" fillId="61" borderId="4" xfId="188" applyNumberFormat="1" applyFont="1" applyFill="1" applyBorder="1" applyAlignment="1">
      <alignment horizontal="right" wrapText="1"/>
    </xf>
    <xf numFmtId="3" fontId="25" fillId="61" borderId="42" xfId="188" applyNumberFormat="1" applyFont="1" applyFill="1" applyBorder="1" applyAlignment="1">
      <alignment horizontal="right" wrapText="1"/>
    </xf>
    <xf numFmtId="0" fontId="240" fillId="0" borderId="0" xfId="0" applyFont="1" applyFill="1" applyBorder="1" applyAlignment="1">
      <alignment horizontal="left"/>
    </xf>
    <xf numFmtId="0" fontId="242" fillId="0" borderId="0" xfId="0" applyFont="1" applyBorder="1"/>
    <xf numFmtId="0" fontId="242" fillId="0" borderId="0" xfId="0" applyFont="1"/>
    <xf numFmtId="0" fontId="243" fillId="0" borderId="0" xfId="0" applyFont="1" applyFill="1" applyBorder="1" applyAlignment="1"/>
    <xf numFmtId="165" fontId="159" fillId="0" borderId="1" xfId="0" quotePrefix="1" applyNumberFormat="1" applyFont="1" applyFill="1" applyBorder="1" applyAlignment="1">
      <alignment horizontal="center" vertical="center"/>
    </xf>
    <xf numFmtId="14" fontId="244" fillId="66" borderId="24" xfId="234" applyNumberFormat="1" applyFont="1" applyFill="1" applyBorder="1" applyAlignment="1">
      <alignment horizontal="center" vertical="center"/>
    </xf>
    <xf numFmtId="14" fontId="244" fillId="67" borderId="48" xfId="234" applyNumberFormat="1" applyFont="1" applyFill="1" applyBorder="1" applyAlignment="1">
      <alignment horizontal="center" vertical="center"/>
    </xf>
    <xf numFmtId="0" fontId="245" fillId="0" borderId="76" xfId="234" applyFont="1" applyBorder="1"/>
    <xf numFmtId="4" fontId="245" fillId="66" borderId="62" xfId="234" applyNumberFormat="1" applyFont="1" applyFill="1" applyBorder="1" applyAlignment="1"/>
    <xf numFmtId="4" fontId="245" fillId="67" borderId="62" xfId="234" applyNumberFormat="1" applyFont="1" applyFill="1" applyBorder="1" applyAlignment="1"/>
    <xf numFmtId="165" fontId="246" fillId="0" borderId="58" xfId="234" quotePrefix="1" applyNumberFormat="1" applyFont="1" applyBorder="1" applyAlignment="1"/>
    <xf numFmtId="0" fontId="245" fillId="0" borderId="77" xfId="234" applyFont="1" applyBorder="1"/>
    <xf numFmtId="0" fontId="245" fillId="0" borderId="80" xfId="234" applyFont="1" applyBorder="1"/>
    <xf numFmtId="4" fontId="245" fillId="66" borderId="23" xfId="234" applyNumberFormat="1" applyFont="1" applyFill="1" applyBorder="1" applyAlignment="1"/>
    <xf numFmtId="4" fontId="245" fillId="67" borderId="30" xfId="234" applyNumberFormat="1" applyFont="1" applyFill="1" applyBorder="1" applyAlignment="1"/>
    <xf numFmtId="0" fontId="199" fillId="63" borderId="0" xfId="0" applyFont="1" applyFill="1" applyAlignment="1">
      <alignment horizontal="center" vertical="center"/>
    </xf>
    <xf numFmtId="0" fontId="190" fillId="63" borderId="0" xfId="0" applyFont="1" applyFill="1" applyBorder="1" applyAlignment="1" applyProtection="1">
      <alignment horizontal="center" vertical="center"/>
      <protection locked="0"/>
    </xf>
    <xf numFmtId="0" fontId="190" fillId="63" borderId="0" xfId="0" applyFont="1" applyFill="1" applyBorder="1" applyAlignment="1">
      <alignment horizontal="center" vertical="center"/>
    </xf>
    <xf numFmtId="165" fontId="246" fillId="0" borderId="59" xfId="234" quotePrefix="1" applyNumberFormat="1" applyFont="1" applyBorder="1" applyAlignment="1"/>
    <xf numFmtId="2" fontId="15" fillId="0" borderId="58" xfId="0" quotePrefix="1" applyNumberFormat="1" applyFont="1" applyFill="1" applyBorder="1"/>
    <xf numFmtId="3" fontId="83" fillId="64" borderId="22" xfId="0" applyNumberFormat="1" applyFont="1" applyFill="1" applyBorder="1" applyAlignment="1"/>
    <xf numFmtId="3" fontId="83" fillId="64" borderId="51" xfId="0" applyNumberFormat="1" applyFont="1" applyFill="1" applyBorder="1" applyAlignment="1"/>
    <xf numFmtId="3" fontId="83" fillId="64" borderId="30" xfId="0" quotePrefix="1" applyNumberFormat="1" applyFont="1" applyFill="1" applyBorder="1" applyAlignment="1"/>
    <xf numFmtId="165" fontId="166" fillId="64" borderId="22" xfId="0" applyNumberFormat="1" applyFont="1" applyFill="1" applyBorder="1" applyAlignment="1">
      <alignment horizontal="right"/>
    </xf>
    <xf numFmtId="165" fontId="166" fillId="64" borderId="51" xfId="0" applyNumberFormat="1" applyFont="1" applyFill="1" applyBorder="1" applyAlignment="1">
      <alignment horizontal="right"/>
    </xf>
    <xf numFmtId="165" fontId="166" fillId="64" borderId="30" xfId="0" quotePrefix="1" applyNumberFormat="1" applyFont="1" applyFill="1" applyBorder="1" applyAlignment="1">
      <alignment horizontal="right"/>
    </xf>
    <xf numFmtId="3" fontId="176" fillId="64" borderId="55" xfId="0" applyNumberFormat="1" applyFont="1" applyFill="1" applyBorder="1" applyAlignment="1">
      <alignment vertical="center"/>
    </xf>
    <xf numFmtId="3" fontId="176" fillId="64" borderId="56" xfId="0" applyNumberFormat="1" applyFont="1" applyFill="1" applyBorder="1" applyAlignment="1">
      <alignment vertical="center"/>
    </xf>
    <xf numFmtId="165" fontId="159" fillId="64" borderId="55" xfId="0" applyNumberFormat="1" applyFont="1" applyFill="1" applyBorder="1" applyAlignment="1">
      <alignment horizontal="center" vertical="center"/>
    </xf>
    <xf numFmtId="165" fontId="159" fillId="64" borderId="27" xfId="0" quotePrefix="1" applyNumberFormat="1" applyFont="1" applyFill="1" applyBorder="1" applyAlignment="1">
      <alignment horizontal="center" vertical="center"/>
    </xf>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4" fillId="0" borderId="36" xfId="234" applyFont="1" applyBorder="1" applyAlignment="1">
      <alignment horizontal="center" vertical="center"/>
    </xf>
    <xf numFmtId="0" fontId="244" fillId="0" borderId="40" xfId="234" applyFont="1" applyBorder="1" applyAlignment="1">
      <alignment horizontal="center" vertical="center"/>
    </xf>
    <xf numFmtId="0" fontId="244" fillId="0" borderId="82" xfId="234" applyFont="1" applyBorder="1" applyAlignment="1">
      <alignment horizontal="center" vertical="center"/>
    </xf>
    <xf numFmtId="0" fontId="244" fillId="0" borderId="19" xfId="234" applyFont="1" applyBorder="1" applyAlignment="1">
      <alignment horizontal="center" vertical="center"/>
    </xf>
    <xf numFmtId="0" fontId="244" fillId="0" borderId="45" xfId="234" applyFont="1" applyBorder="1" applyAlignment="1">
      <alignment horizontal="center" vertical="center" wrapText="1"/>
    </xf>
    <xf numFmtId="0" fontId="244" fillId="0" borderId="37" xfId="234" applyFont="1" applyBorder="1" applyAlignment="1">
      <alignment horizontal="center" vertical="center" wrapText="1"/>
    </xf>
    <xf numFmtId="0" fontId="244" fillId="0" borderId="32" xfId="234" applyFont="1" applyBorder="1" applyAlignment="1">
      <alignment horizontal="left"/>
    </xf>
    <xf numFmtId="0" fontId="244" fillId="0" borderId="33" xfId="234" applyFont="1" applyBorder="1" applyAlignment="1">
      <alignment horizontal="left"/>
    </xf>
    <xf numFmtId="0" fontId="244" fillId="0" borderId="9" xfId="234" applyFont="1" applyBorder="1" applyAlignment="1">
      <alignment horizontal="left"/>
    </xf>
    <xf numFmtId="0" fontId="244" fillId="0" borderId="31" xfId="234" applyFont="1" applyBorder="1" applyAlignment="1">
      <alignment horizontal="left"/>
    </xf>
    <xf numFmtId="0" fontId="244" fillId="0" borderId="82" xfId="234" applyFont="1" applyBorder="1" applyAlignment="1">
      <alignment horizontal="left"/>
    </xf>
    <xf numFmtId="0" fontId="244" fillId="0" borderId="35" xfId="234" applyFont="1" applyBorder="1" applyAlignment="1">
      <alignment horizontal="left"/>
    </xf>
    <xf numFmtId="0" fontId="190" fillId="63" borderId="0" xfId="0" applyFont="1" applyFill="1" applyBorder="1" applyAlignment="1" applyProtection="1">
      <alignment horizontal="center" vertical="center"/>
      <protection locked="0"/>
    </xf>
    <xf numFmtId="0" fontId="190" fillId="63" borderId="41" xfId="0" applyFont="1" applyFill="1" applyBorder="1" applyAlignment="1" applyProtection="1">
      <alignment horizontal="center" vertical="center"/>
      <protection locked="0"/>
    </xf>
    <xf numFmtId="0" fontId="190" fillId="63" borderId="0" xfId="0" applyFont="1" applyFill="1" applyBorder="1" applyAlignment="1">
      <alignment horizontal="center" vertical="center"/>
    </xf>
    <xf numFmtId="0" fontId="190" fillId="63" borderId="41" xfId="0" applyFont="1" applyFill="1" applyBorder="1" applyAlignment="1">
      <alignment horizontal="center" vertical="center"/>
    </xf>
    <xf numFmtId="0" fontId="190" fillId="63" borderId="33" xfId="0" applyFont="1" applyFill="1" applyBorder="1" applyAlignment="1" applyProtection="1">
      <alignment horizontal="center" vertical="center"/>
      <protection locked="0"/>
    </xf>
    <xf numFmtId="178" fontId="209" fillId="0" borderId="0" xfId="0" applyNumberFormat="1" applyFont="1" applyFill="1" applyAlignment="1">
      <alignment horizontal="right" vertical="center"/>
    </xf>
    <xf numFmtId="0" fontId="199" fillId="63" borderId="0" xfId="0" applyFont="1" applyFill="1" applyAlignment="1">
      <alignment horizontal="center" vertical="center"/>
    </xf>
    <xf numFmtId="0" fontId="189" fillId="60" borderId="2" xfId="0" applyFont="1" applyFill="1" applyBorder="1" applyAlignment="1" applyProtection="1">
      <alignment horizontal="center" vertical="center"/>
      <protection locked="0"/>
    </xf>
    <xf numFmtId="0" fontId="189" fillId="60" borderId="3" xfId="0" applyFont="1" applyFill="1" applyBorder="1" applyAlignment="1" applyProtection="1">
      <alignment horizontal="center" vertical="center"/>
      <protection locked="0"/>
    </xf>
    <xf numFmtId="0" fontId="189" fillId="60" borderId="4" xfId="0" applyFont="1" applyFill="1" applyBorder="1" applyAlignment="1" applyProtection="1">
      <alignment horizontal="center" vertical="center"/>
      <protection locked="0"/>
    </xf>
    <xf numFmtId="0" fontId="189" fillId="60" borderId="2" xfId="0" applyFont="1" applyFill="1" applyBorder="1" applyAlignment="1">
      <alignment horizontal="center" vertical="center"/>
    </xf>
    <xf numFmtId="0" fontId="189" fillId="60" borderId="3" xfId="0" applyFont="1" applyFill="1" applyBorder="1" applyAlignment="1">
      <alignment horizontal="center" vertical="center"/>
    </xf>
    <xf numFmtId="0" fontId="189" fillId="60" borderId="4" xfId="0" applyFont="1" applyFill="1" applyBorder="1" applyAlignment="1">
      <alignment horizontal="center" vertical="center"/>
    </xf>
    <xf numFmtId="0" fontId="232" fillId="68" borderId="0" xfId="174" applyFont="1" applyFill="1" applyAlignment="1">
      <alignment horizontal="center"/>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60" borderId="2" xfId="188" applyFont="1" applyFill="1" applyBorder="1" applyAlignment="1">
      <alignment horizontal="center" wrapText="1"/>
    </xf>
    <xf numFmtId="0" fontId="115" fillId="60" borderId="3" xfId="188" applyFont="1" applyFill="1" applyBorder="1" applyAlignment="1">
      <alignment horizontal="center" wrapText="1"/>
    </xf>
    <xf numFmtId="0" fontId="115" fillId="60" borderId="4" xfId="188" applyFont="1" applyFill="1" applyBorder="1" applyAlignment="1">
      <alignment horizontal="center" wrapText="1"/>
    </xf>
    <xf numFmtId="0" fontId="115" fillId="60" borderId="36" xfId="188" applyFont="1" applyFill="1" applyBorder="1" applyAlignment="1">
      <alignment horizontal="center" vertical="center" wrapText="1"/>
    </xf>
    <xf numFmtId="0" fontId="115" fillId="60" borderId="40" xfId="188" applyFont="1" applyFill="1" applyBorder="1" applyAlignment="1">
      <alignment horizontal="center" vertical="center" wrapText="1"/>
    </xf>
    <xf numFmtId="0" fontId="43" fillId="60" borderId="36" xfId="188" applyFont="1" applyFill="1" applyBorder="1" applyAlignment="1">
      <alignment horizontal="center" vertical="center" wrapText="1"/>
    </xf>
    <xf numFmtId="0" fontId="43" fillId="60" borderId="83" xfId="188" applyFont="1" applyFill="1" applyBorder="1" applyAlignment="1">
      <alignment horizontal="center" vertical="center" wrapText="1"/>
    </xf>
    <xf numFmtId="0" fontId="26" fillId="0" borderId="41" xfId="188" applyFont="1" applyBorder="1" applyAlignment="1">
      <alignment horizontal="justify" wrapText="1"/>
    </xf>
    <xf numFmtId="0" fontId="43" fillId="60" borderId="36" xfId="188" applyFont="1" applyFill="1" applyBorder="1" applyAlignment="1">
      <alignment horizontal="center" wrapText="1"/>
    </xf>
    <xf numFmtId="0" fontId="43" fillId="60" borderId="38" xfId="188" applyFont="1" applyFill="1" applyBorder="1" applyAlignment="1">
      <alignment horizontal="center" wrapText="1"/>
    </xf>
    <xf numFmtId="0" fontId="115" fillId="60" borderId="38" xfId="188" applyFont="1" applyFill="1" applyBorder="1" applyAlignment="1">
      <alignment horizontal="center" vertical="center" wrapText="1"/>
    </xf>
    <xf numFmtId="0" fontId="43" fillId="60" borderId="38"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43" fillId="60" borderId="83" xfId="188" applyFont="1" applyFill="1" applyBorder="1" applyAlignment="1">
      <alignment horizontal="center" wrapText="1"/>
    </xf>
    <xf numFmtId="0" fontId="109" fillId="0" borderId="0" xfId="188" applyFont="1" applyFill="1" applyBorder="1" applyAlignment="1">
      <alignment horizontal="left" wrapText="1"/>
    </xf>
    <xf numFmtId="0" fontId="153" fillId="0" borderId="0" xfId="188" applyFont="1" applyAlignment="1">
      <alignment horizontal="left" vertical="center" wrapText="1"/>
    </xf>
    <xf numFmtId="0" fontId="39" fillId="0" borderId="0" xfId="0" applyFont="1" applyBorder="1" applyAlignment="1">
      <alignment horizontal="center"/>
    </xf>
    <xf numFmtId="0" fontId="39" fillId="0" borderId="64" xfId="0" applyFont="1" applyBorder="1" applyAlignment="1">
      <alignment horizontal="center"/>
    </xf>
    <xf numFmtId="0" fontId="26" fillId="0" borderId="0" xfId="0" applyFont="1" applyBorder="1" applyAlignment="1">
      <alignment horizontal="center"/>
    </xf>
    <xf numFmtId="0" fontId="26" fillId="0" borderId="64" xfId="0" applyFont="1" applyBorder="1" applyAlignment="1">
      <alignment horizontal="center"/>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37" xfId="0" applyFont="1" applyBorder="1" applyAlignment="1">
      <alignment horizontal="center" vertical="center" wrapText="1"/>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39" fillId="0" borderId="11" xfId="0" applyFont="1" applyBorder="1" applyAlignment="1">
      <alignment horizontal="center"/>
    </xf>
    <xf numFmtId="0" fontId="26"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0" xfId="51" applyFont="1" applyBorder="1" applyAlignment="1">
      <alignment horizontal="center"/>
    </xf>
    <xf numFmtId="0" fontId="39" fillId="0" borderId="11" xfId="51" applyFont="1" applyBorder="1" applyAlignment="1">
      <alignment horizont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9" fillId="0" borderId="64" xfId="51" applyFont="1" applyBorder="1" applyAlignment="1">
      <alignment horizontal="center"/>
    </xf>
    <xf numFmtId="0" fontId="5" fillId="0" borderId="11" xfId="51" applyFont="1" applyBorder="1" applyAlignment="1">
      <alignment horizontal="center" vertical="center"/>
    </xf>
    <xf numFmtId="0" fontId="25" fillId="0" borderId="48" xfId="51" applyFont="1" applyBorder="1" applyAlignment="1">
      <alignment horizontal="center" vertical="center" wrapText="1"/>
    </xf>
    <xf numFmtId="0" fontId="5" fillId="0" borderId="52" xfId="51" applyBorder="1" applyAlignment="1">
      <alignment horizontal="center" vertical="center" wrapText="1"/>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63" xfId="51" applyFont="1" applyBorder="1" applyAlignment="1">
      <alignment horizontal="center" vertical="center"/>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99"/>
      <color rgb="FFFFFFCC"/>
      <color rgb="FF0000FF"/>
      <color rgb="FF33CC33"/>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29239</xdr:rowOff>
    </xdr:to>
    <xdr:pic>
      <xdr:nvPicPr>
        <xdr:cNvPr id="4" name="Obraz 3"/>
        <xdr:cNvPicPr>
          <a:picLocks noChangeAspect="1"/>
        </xdr:cNvPicPr>
      </xdr:nvPicPr>
      <xdr:blipFill>
        <a:blip xmlns:r="http://schemas.openxmlformats.org/officeDocument/2006/relationships" r:embed="rId1"/>
        <a:stretch>
          <a:fillRect/>
        </a:stretch>
      </xdr:blipFill>
      <xdr:spPr>
        <a:xfrm>
          <a:off x="0" y="0"/>
          <a:ext cx="6011177" cy="3267739"/>
        </a:xfrm>
        <a:prstGeom prst="rect">
          <a:avLst/>
        </a:prstGeom>
      </xdr:spPr>
    </xdr:pic>
    <xdr:clientData/>
  </xdr:twoCellAnchor>
  <xdr:twoCellAnchor editAs="oneCell">
    <xdr:from>
      <xdr:col>10</xdr:col>
      <xdr:colOff>0</xdr:colOff>
      <xdr:row>0</xdr:row>
      <xdr:rowOff>0</xdr:rowOff>
    </xdr:from>
    <xdr:to>
      <xdr:col>19</xdr:col>
      <xdr:colOff>524777</xdr:colOff>
      <xdr:row>20</xdr:row>
      <xdr:rowOff>65818</xdr:rowOff>
    </xdr:to>
    <xdr:pic>
      <xdr:nvPicPr>
        <xdr:cNvPr id="7" name="Obraz 6"/>
        <xdr:cNvPicPr>
          <a:picLocks noChangeAspect="1"/>
        </xdr:cNvPicPr>
      </xdr:nvPicPr>
      <xdr:blipFill>
        <a:blip xmlns:r="http://schemas.openxmlformats.org/officeDocument/2006/relationships" r:embed="rId2"/>
        <a:stretch>
          <a:fillRect/>
        </a:stretch>
      </xdr:blipFill>
      <xdr:spPr>
        <a:xfrm>
          <a:off x="6096000" y="0"/>
          <a:ext cx="6011177" cy="3304318"/>
        </a:xfrm>
        <a:prstGeom prst="rect">
          <a:avLst/>
        </a:prstGeom>
      </xdr:spPr>
    </xdr:pic>
    <xdr:clientData/>
  </xdr:twoCellAnchor>
  <xdr:twoCellAnchor editAs="oneCell">
    <xdr:from>
      <xdr:col>0</xdr:col>
      <xdr:colOff>0</xdr:colOff>
      <xdr:row>21</xdr:row>
      <xdr:rowOff>0</xdr:rowOff>
    </xdr:from>
    <xdr:to>
      <xdr:col>9</xdr:col>
      <xdr:colOff>524777</xdr:colOff>
      <xdr:row>41</xdr:row>
      <xdr:rowOff>88297</xdr:rowOff>
    </xdr:to>
    <xdr:pic>
      <xdr:nvPicPr>
        <xdr:cNvPr id="10" name="Obraz 9"/>
        <xdr:cNvPicPr>
          <a:picLocks noChangeAspect="1"/>
        </xdr:cNvPicPr>
      </xdr:nvPicPr>
      <xdr:blipFill>
        <a:blip xmlns:r="http://schemas.openxmlformats.org/officeDocument/2006/relationships" r:embed="rId3"/>
        <a:stretch>
          <a:fillRect/>
        </a:stretch>
      </xdr:blipFill>
      <xdr:spPr>
        <a:xfrm>
          <a:off x="0" y="3400425"/>
          <a:ext cx="6011177" cy="3298222"/>
        </a:xfrm>
        <a:prstGeom prst="rect">
          <a:avLst/>
        </a:prstGeom>
      </xdr:spPr>
    </xdr:pic>
    <xdr:clientData/>
  </xdr:twoCellAnchor>
  <xdr:twoCellAnchor editAs="oneCell">
    <xdr:from>
      <xdr:col>10</xdr:col>
      <xdr:colOff>0</xdr:colOff>
      <xdr:row>21</xdr:row>
      <xdr:rowOff>0</xdr:rowOff>
    </xdr:from>
    <xdr:to>
      <xdr:col>19</xdr:col>
      <xdr:colOff>524777</xdr:colOff>
      <xdr:row>41</xdr:row>
      <xdr:rowOff>88297</xdr:rowOff>
    </xdr:to>
    <xdr:pic>
      <xdr:nvPicPr>
        <xdr:cNvPr id="11" name="Obraz 10"/>
        <xdr:cNvPicPr>
          <a:picLocks noChangeAspect="1"/>
        </xdr:cNvPicPr>
      </xdr:nvPicPr>
      <xdr:blipFill>
        <a:blip xmlns:r="http://schemas.openxmlformats.org/officeDocument/2006/relationships" r:embed="rId4"/>
        <a:stretch>
          <a:fillRect/>
        </a:stretch>
      </xdr:blipFill>
      <xdr:spPr>
        <a:xfrm>
          <a:off x="60960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H25" sqref="H25"/>
    </sheetView>
  </sheetViews>
  <sheetFormatPr defaultRowHeight="11.25"/>
  <cols>
    <col min="1" max="1" width="4.42578125" style="1028" customWidth="1"/>
    <col min="2" max="2" width="13.7109375" style="1028" customWidth="1"/>
    <col min="3" max="3" width="10.28515625" style="1028" customWidth="1"/>
    <col min="4" max="4" width="10.7109375" style="1028" customWidth="1"/>
    <col min="5" max="6" width="9.140625" style="1028"/>
    <col min="7" max="7" width="12.42578125" style="1028" customWidth="1"/>
    <col min="8" max="16384" width="9.140625" style="1028"/>
  </cols>
  <sheetData>
    <row r="2" spans="1:10" ht="12.75">
      <c r="B2" s="1029" t="s">
        <v>0</v>
      </c>
      <c r="G2" s="1030" t="s">
        <v>502</v>
      </c>
      <c r="I2" s="1031"/>
    </row>
    <row r="3" spans="1:10" ht="12.75">
      <c r="B3" s="1029" t="s">
        <v>464</v>
      </c>
    </row>
    <row r="5" spans="1:10">
      <c r="B5" s="1032" t="s">
        <v>382</v>
      </c>
      <c r="C5" s="1032"/>
      <c r="D5" s="1032"/>
      <c r="E5" s="1032"/>
      <c r="F5" s="1032"/>
    </row>
    <row r="6" spans="1:10">
      <c r="B6" s="1033"/>
      <c r="C6" s="1034"/>
      <c r="D6" s="1035"/>
      <c r="E6" s="1035"/>
      <c r="F6" s="1035"/>
      <c r="G6" s="1035"/>
      <c r="H6" s="1035"/>
      <c r="I6" s="1035"/>
      <c r="J6" s="1035"/>
    </row>
    <row r="7" spans="1:10">
      <c r="B7" s="1033" t="s">
        <v>1</v>
      </c>
      <c r="C7" s="1034"/>
      <c r="D7" s="1035"/>
      <c r="E7" s="1035"/>
      <c r="F7" s="1035"/>
      <c r="G7" s="1035"/>
      <c r="H7" s="1035"/>
      <c r="I7" s="1035"/>
      <c r="J7" s="1035"/>
    </row>
    <row r="8" spans="1:10">
      <c r="B8" s="1033" t="s">
        <v>2</v>
      </c>
      <c r="C8" s="1034"/>
      <c r="D8" s="1035"/>
      <c r="E8" s="1035"/>
      <c r="F8" s="1035"/>
      <c r="G8" s="1035"/>
      <c r="H8" s="1035"/>
      <c r="I8" s="1035"/>
      <c r="J8" s="1035"/>
    </row>
    <row r="9" spans="1:10" ht="23.25">
      <c r="B9" s="1035"/>
      <c r="C9" s="1035"/>
      <c r="D9" s="1035"/>
      <c r="E9" s="1035"/>
      <c r="H9" s="1035"/>
      <c r="I9" s="1035"/>
      <c r="J9" s="1036"/>
    </row>
    <row r="10" spans="1:10" ht="24.75" customHeight="1">
      <c r="B10" s="1037" t="s">
        <v>501</v>
      </c>
      <c r="C10" s="1038"/>
      <c r="D10" s="1039" t="s">
        <v>52</v>
      </c>
      <c r="E10" s="1036"/>
      <c r="F10" s="1036"/>
      <c r="G10" s="1036"/>
      <c r="H10" s="1036"/>
      <c r="I10" s="1036"/>
      <c r="J10" s="1035"/>
    </row>
    <row r="11" spans="1:10">
      <c r="B11" s="1034"/>
      <c r="C11" s="1034"/>
      <c r="E11" s="1035"/>
      <c r="F11" s="1040" t="s">
        <v>210</v>
      </c>
      <c r="G11" s="1035"/>
      <c r="H11" s="1035"/>
      <c r="I11" s="1035"/>
      <c r="J11" s="1035"/>
    </row>
    <row r="12" spans="1:10" ht="15.75">
      <c r="B12" s="1041"/>
      <c r="C12" s="1034"/>
      <c r="D12" s="1035"/>
      <c r="E12" s="1035"/>
      <c r="F12" s="1035"/>
      <c r="G12" s="1042"/>
      <c r="H12" s="1043"/>
      <c r="I12" s="1035"/>
      <c r="J12" s="1035"/>
    </row>
    <row r="13" spans="1:10" ht="15.75">
      <c r="A13" s="1035"/>
      <c r="B13" s="1037" t="s">
        <v>503</v>
      </c>
      <c r="C13" s="1044"/>
      <c r="D13" s="1044"/>
      <c r="E13" s="1044"/>
      <c r="F13" s="1035"/>
      <c r="G13" s="1035"/>
      <c r="H13" s="41"/>
      <c r="I13" s="1035"/>
      <c r="J13" s="1035"/>
    </row>
    <row r="14" spans="1:10" ht="15.75">
      <c r="A14" s="1035"/>
      <c r="B14" s="1037"/>
      <c r="C14" s="1044"/>
      <c r="D14" s="1044"/>
      <c r="E14" s="1044"/>
      <c r="F14" s="1035"/>
      <c r="G14" s="1035"/>
      <c r="H14" s="41"/>
      <c r="I14" s="1035"/>
      <c r="J14" s="1035"/>
    </row>
    <row r="15" spans="1:10">
      <c r="B15" s="1033"/>
      <c r="C15" s="1034"/>
      <c r="D15" s="1035"/>
      <c r="E15" s="1035"/>
      <c r="F15" s="1035"/>
      <c r="G15" s="1035"/>
      <c r="H15" s="1035"/>
      <c r="I15" s="1035"/>
      <c r="J15" s="1035"/>
    </row>
    <row r="16" spans="1:10">
      <c r="B16" s="1035"/>
      <c r="C16" s="1035"/>
      <c r="D16" s="1035"/>
      <c r="E16" s="1035"/>
      <c r="F16" s="1035"/>
      <c r="G16" s="1035"/>
      <c r="H16" s="1035"/>
      <c r="I16" s="1035"/>
      <c r="J16" s="1035"/>
    </row>
    <row r="17" spans="2:11">
      <c r="B17" s="1035"/>
      <c r="C17" s="1035"/>
      <c r="D17" s="1035"/>
      <c r="E17" s="1035"/>
      <c r="F17" s="1035"/>
      <c r="G17" s="1035"/>
      <c r="H17" s="1035"/>
      <c r="I17" s="1035"/>
      <c r="J17" s="1035"/>
    </row>
    <row r="18" spans="2:11">
      <c r="B18" s="1035" t="s">
        <v>424</v>
      </c>
      <c r="C18" s="1035"/>
      <c r="D18" s="1035"/>
      <c r="E18" s="1035"/>
      <c r="F18" s="1035"/>
      <c r="G18" s="1035"/>
      <c r="H18" s="1035"/>
      <c r="I18" s="1035"/>
      <c r="J18" s="1035"/>
    </row>
    <row r="19" spans="2:11">
      <c r="B19" s="1035" t="s">
        <v>3</v>
      </c>
      <c r="C19" s="1035"/>
      <c r="D19" s="1035"/>
      <c r="E19" s="1035"/>
      <c r="F19" s="1035"/>
      <c r="G19" s="1035"/>
      <c r="H19" s="1035"/>
      <c r="I19" s="1035"/>
      <c r="J19" s="1035"/>
    </row>
    <row r="20" spans="2:11">
      <c r="B20" s="1035" t="s">
        <v>385</v>
      </c>
      <c r="C20" s="1035"/>
      <c r="D20" s="1035"/>
      <c r="E20" s="1035"/>
      <c r="F20" s="1035"/>
      <c r="G20" s="1035"/>
      <c r="H20" s="1035"/>
      <c r="I20" s="1035"/>
      <c r="J20" s="1035"/>
    </row>
    <row r="21" spans="2:11">
      <c r="B21" s="1035" t="s">
        <v>4</v>
      </c>
      <c r="C21" s="1035"/>
      <c r="D21" s="1035"/>
      <c r="E21" s="1035"/>
      <c r="F21" s="1035"/>
      <c r="G21" s="1035"/>
      <c r="H21" s="1035"/>
      <c r="I21" s="1035"/>
      <c r="J21" s="1035"/>
    </row>
    <row r="22" spans="2:11">
      <c r="B22" s="1035" t="s">
        <v>5</v>
      </c>
      <c r="C22" s="1035"/>
      <c r="D22" s="1035"/>
      <c r="E22" s="1035"/>
      <c r="F22" s="1035"/>
      <c r="G22" s="1035"/>
      <c r="H22" s="1035"/>
      <c r="I22" s="1035"/>
      <c r="J22" s="1035"/>
    </row>
    <row r="23" spans="2:11">
      <c r="B23" s="1035" t="s">
        <v>69</v>
      </c>
      <c r="C23" s="1035"/>
      <c r="D23" s="1035"/>
      <c r="E23" s="1035"/>
      <c r="F23" s="1035"/>
      <c r="G23" s="1035"/>
      <c r="H23" s="1035"/>
      <c r="I23" s="1035"/>
      <c r="J23" s="1035"/>
    </row>
    <row r="24" spans="2:11">
      <c r="B24" s="1028" t="s">
        <v>6</v>
      </c>
      <c r="C24" s="1035"/>
      <c r="D24" s="1035"/>
      <c r="E24" s="1035"/>
      <c r="F24" s="1035"/>
      <c r="G24" s="1035"/>
      <c r="H24" s="1035"/>
      <c r="I24" s="1035"/>
      <c r="J24" s="1035"/>
    </row>
    <row r="25" spans="2:11" ht="11.25" customHeight="1">
      <c r="B25" s="1045" t="s">
        <v>78</v>
      </c>
      <c r="C25" s="1035"/>
      <c r="D25" s="1035"/>
      <c r="E25" s="1035"/>
      <c r="F25" s="1035"/>
      <c r="G25" s="1035"/>
      <c r="H25" s="1035"/>
      <c r="I25" s="1035"/>
    </row>
    <row r="26" spans="2:11" ht="12.75">
      <c r="B26" s="1045" t="s">
        <v>7</v>
      </c>
    </row>
    <row r="27" spans="2:11" ht="12.75">
      <c r="B27" s="1045"/>
    </row>
    <row r="28" spans="2:11">
      <c r="B28" s="1046" t="s">
        <v>386</v>
      </c>
      <c r="C28" s="1047"/>
      <c r="D28" s="1047"/>
      <c r="E28" s="1047"/>
      <c r="F28" s="1047"/>
      <c r="G28" s="1047"/>
      <c r="H28" s="1047"/>
      <c r="I28" s="1047"/>
      <c r="J28" s="1047"/>
      <c r="K28" s="1047"/>
    </row>
    <row r="29" spans="2:11">
      <c r="B29" s="1048"/>
      <c r="C29" s="1047"/>
      <c r="D29" s="1047"/>
      <c r="E29" s="1047"/>
      <c r="F29" s="1047"/>
      <c r="G29" s="1047"/>
      <c r="H29" s="1047"/>
      <c r="I29" s="1047"/>
      <c r="J29" s="1047"/>
      <c r="K29" s="1047"/>
    </row>
    <row r="30" spans="2:11">
      <c r="B30" s="1028"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F32" sqref="F32"/>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501" t="s">
        <v>471</v>
      </c>
      <c r="B1" s="1501"/>
      <c r="C1" s="1501"/>
      <c r="D1" s="1501"/>
      <c r="E1" s="1501"/>
      <c r="F1" s="1501"/>
      <c r="G1" s="581"/>
      <c r="H1" s="581"/>
    </row>
    <row r="2" spans="1:8" ht="13.5" customHeight="1" thickBot="1"/>
    <row r="3" spans="1:8" ht="27" customHeight="1">
      <c r="A3" s="1497" t="s">
        <v>57</v>
      </c>
      <c r="B3" s="1497" t="s">
        <v>99</v>
      </c>
      <c r="C3" s="1502" t="s">
        <v>65</v>
      </c>
      <c r="D3" s="1503"/>
      <c r="E3" s="1504"/>
      <c r="F3" s="1499" t="s">
        <v>100</v>
      </c>
      <c r="G3" s="1500"/>
      <c r="H3" s="81"/>
    </row>
    <row r="4" spans="1:8" ht="32.25" customHeight="1" thickBot="1">
      <c r="A4" s="1498"/>
      <c r="B4" s="1498"/>
      <c r="C4" s="1003">
        <v>44549</v>
      </c>
      <c r="D4" s="1004">
        <v>44542</v>
      </c>
      <c r="E4" s="1005">
        <v>44178</v>
      </c>
      <c r="F4" s="805" t="s">
        <v>289</v>
      </c>
      <c r="G4" s="806" t="s">
        <v>101</v>
      </c>
      <c r="H4" s="81"/>
    </row>
    <row r="5" spans="1:8" ht="29.25" customHeight="1">
      <c r="A5" s="843" t="s">
        <v>105</v>
      </c>
      <c r="B5" s="941" t="s">
        <v>272</v>
      </c>
      <c r="C5" s="1355">
        <v>697.37</v>
      </c>
      <c r="D5" s="1356">
        <v>735.99</v>
      </c>
      <c r="E5" s="1357">
        <v>593.41</v>
      </c>
      <c r="F5" s="1052">
        <v>-5.2473539042650046</v>
      </c>
      <c r="G5" s="1053">
        <v>17.519084612662418</v>
      </c>
      <c r="H5" s="81"/>
    </row>
    <row r="6" spans="1:8" ht="28.5" customHeight="1" thickBot="1">
      <c r="A6" s="844" t="s">
        <v>106</v>
      </c>
      <c r="B6" s="1238" t="s">
        <v>272</v>
      </c>
      <c r="C6" s="1358">
        <v>1035.97</v>
      </c>
      <c r="D6" s="1359">
        <v>994.62</v>
      </c>
      <c r="E6" s="1360">
        <v>816.87</v>
      </c>
      <c r="F6" s="1239">
        <v>4.1573666324827601</v>
      </c>
      <c r="G6" s="1054">
        <v>26.821893324519202</v>
      </c>
      <c r="H6" s="81"/>
    </row>
    <row r="7" spans="1:8" ht="32.25" customHeight="1" thickBot="1">
      <c r="A7" s="1236" t="s">
        <v>102</v>
      </c>
      <c r="B7" s="1237" t="s">
        <v>103</v>
      </c>
      <c r="C7" s="978" t="s">
        <v>470</v>
      </c>
      <c r="D7" s="1000" t="s">
        <v>470</v>
      </c>
      <c r="E7" s="1001" t="s">
        <v>470</v>
      </c>
      <c r="F7" s="1002" t="s">
        <v>81</v>
      </c>
      <c r="G7" s="1240" t="s">
        <v>81</v>
      </c>
      <c r="H7" s="81"/>
    </row>
    <row r="8" spans="1:8" s="81" customFormat="1" ht="15.75">
      <c r="A8" s="836"/>
      <c r="B8" s="837"/>
      <c r="D8" s="814"/>
      <c r="E8" s="815"/>
      <c r="F8" s="816"/>
      <c r="G8" s="816"/>
    </row>
    <row r="9" spans="1:8" ht="19.5" customHeight="1">
      <c r="A9" s="572" t="s">
        <v>42</v>
      </c>
      <c r="B9" s="81"/>
      <c r="C9" s="81"/>
      <c r="E9" s="81"/>
      <c r="F9" s="81"/>
      <c r="G9" s="81"/>
      <c r="H9" s="81"/>
    </row>
    <row r="10" spans="1:8" ht="13.5">
      <c r="A10" s="1083" t="s">
        <v>389</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S13" sqref="S13"/>
    </sheetView>
  </sheetViews>
  <sheetFormatPr defaultColWidth="9.140625" defaultRowHeight="12.75"/>
  <cols>
    <col min="1" max="1" width="19.7109375" style="81" customWidth="1"/>
    <col min="2" max="2" width="38.85546875" style="81" bestFit="1" customWidth="1"/>
    <col min="3" max="3" width="16" style="81" bestFit="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4" ht="27.75" customHeight="1">
      <c r="A1" s="1421" t="s">
        <v>500</v>
      </c>
      <c r="B1" s="1422"/>
      <c r="C1" s="1422"/>
      <c r="D1" s="1422"/>
      <c r="E1" s="1422"/>
      <c r="F1" s="1423"/>
      <c r="G1" s="1423"/>
      <c r="H1" s="1423"/>
      <c r="I1" s="1423"/>
      <c r="J1" s="1423"/>
      <c r="K1" s="1423"/>
      <c r="L1" s="1423"/>
      <c r="M1" s="1423"/>
      <c r="N1" s="1423"/>
    </row>
    <row r="2" spans="1:14" ht="20.25">
      <c r="A2" s="1424" t="s">
        <v>465</v>
      </c>
      <c r="B2" s="1422"/>
      <c r="C2" s="1422"/>
      <c r="D2" s="1422"/>
      <c r="E2" s="1422"/>
      <c r="F2" s="1423"/>
      <c r="G2" s="1423"/>
      <c r="H2" s="1423"/>
      <c r="I2" s="1423"/>
      <c r="J2" s="1423"/>
      <c r="K2" s="1423"/>
      <c r="L2" s="1423"/>
      <c r="M2" s="1423"/>
      <c r="N2" s="1423"/>
    </row>
    <row r="3" spans="1:14" ht="25.5" customHeight="1">
      <c r="A3" s="1205"/>
      <c r="B3" s="1206"/>
      <c r="C3" s="1206"/>
      <c r="D3" s="1206"/>
      <c r="E3" s="1206"/>
      <c r="F3" s="1206"/>
      <c r="G3" s="1206"/>
      <c r="H3" s="1206"/>
    </row>
    <row r="4" spans="1:14" ht="34.5" customHeight="1" thickBot="1">
      <c r="A4" s="1090"/>
      <c r="B4" s="1327"/>
    </row>
    <row r="5" spans="1:14" ht="24.95" customHeight="1">
      <c r="B5" s="1505" t="s">
        <v>104</v>
      </c>
      <c r="C5" s="1507" t="s">
        <v>466</v>
      </c>
      <c r="D5" s="1508"/>
      <c r="E5" s="1509" t="s">
        <v>467</v>
      </c>
      <c r="F5" s="1249"/>
    </row>
    <row r="6" spans="1:14" ht="24.95" customHeight="1" thickBot="1">
      <c r="B6" s="1506"/>
      <c r="C6" s="1426">
        <v>44549</v>
      </c>
      <c r="D6" s="1427">
        <v>44542</v>
      </c>
      <c r="E6" s="1510"/>
    </row>
    <row r="7" spans="1:14" ht="24.95" customHeight="1">
      <c r="B7" s="1511" t="s">
        <v>484</v>
      </c>
      <c r="C7" s="1512"/>
      <c r="D7" s="1512"/>
      <c r="E7" s="1513"/>
    </row>
    <row r="8" spans="1:14" ht="24.95" customHeight="1">
      <c r="B8" s="1428" t="s">
        <v>485</v>
      </c>
      <c r="C8" s="1429">
        <v>35.28</v>
      </c>
      <c r="D8" s="1430">
        <v>35.159999999999997</v>
      </c>
      <c r="E8" s="1431">
        <v>0.3</v>
      </c>
    </row>
    <row r="9" spans="1:14" ht="24.95" customHeight="1" thickBot="1">
      <c r="B9" s="1432" t="s">
        <v>486</v>
      </c>
      <c r="C9" s="1429">
        <v>18.329999999999998</v>
      </c>
      <c r="D9" s="1430">
        <v>17.989999999999998</v>
      </c>
      <c r="E9" s="1431">
        <v>1.9</v>
      </c>
    </row>
    <row r="10" spans="1:14" ht="25.5" customHeight="1">
      <c r="B10" s="1514" t="s">
        <v>487</v>
      </c>
      <c r="C10" s="1515"/>
      <c r="D10" s="1515"/>
      <c r="E10" s="1516"/>
    </row>
    <row r="11" spans="1:14" ht="20.25" customHeight="1" thickBot="1">
      <c r="B11" s="1433" t="s">
        <v>485</v>
      </c>
      <c r="C11" s="1434">
        <v>30.36</v>
      </c>
      <c r="D11" s="1435">
        <v>27.88</v>
      </c>
      <c r="E11" s="1439">
        <v>8.9</v>
      </c>
    </row>
    <row r="13" spans="1:14" ht="18.75">
      <c r="B13" s="1323"/>
    </row>
  </sheetData>
  <protectedRanges>
    <protectedRange sqref="C7" name="Zakres1_2_5_3" securityDescriptor="O:WDG:WDD:(A;;CC;;;S-1-5-21-1781606863-262435437-1199761441-1123)"/>
    <protectedRange sqref="D7" name="Zakres1_3_5_3" securityDescriptor="O:WDG:WDD:(A;;CC;;;S-1-5-21-1781606863-262435437-1199761441-1123)"/>
    <protectedRange sqref="C8" name="Zakres1_2_5" securityDescriptor="O:WDG:WDD:(A;;CC;;;S-1-5-21-1781606863-262435437-1199761441-1123)"/>
    <protectedRange sqref="D8" name="Zakres1_3_5" securityDescriptor="O:WDG:WDD:(A;;CC;;;S-1-5-21-1781606863-262435437-1199761441-1123)"/>
  </protectedRanges>
  <mergeCells count="5">
    <mergeCell ref="B5:B6"/>
    <mergeCell ref="C5:D5"/>
    <mergeCell ref="E5:E6"/>
    <mergeCell ref="B7:E7"/>
    <mergeCell ref="B10:E10"/>
  </mergeCells>
  <phoneticPr fontId="0" type="noConversion"/>
  <conditionalFormatting sqref="E7">
    <cfRule type="cellIs" dxfId="28" priority="23" stopIfTrue="1" operator="lessThan">
      <formula>0</formula>
    </cfRule>
    <cfRule type="cellIs" dxfId="27" priority="24" stopIfTrue="1" operator="greaterThan">
      <formula>0</formula>
    </cfRule>
    <cfRule type="cellIs" dxfId="26" priority="25" stopIfTrue="1" operator="equal">
      <formula>0</formula>
    </cfRule>
  </conditionalFormatting>
  <conditionalFormatting sqref="E8:E9">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11">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174" customWidth="1"/>
    <col min="2" max="2" width="1" style="1174" customWidth="1"/>
    <col min="3" max="7" width="7.42578125" style="1174" customWidth="1"/>
    <col min="8" max="8" width="7.7109375" style="1174" customWidth="1"/>
    <col min="9" max="9" width="0.5703125" style="1174" customWidth="1"/>
    <col min="10" max="15" width="7.42578125" style="1174" customWidth="1"/>
    <col min="16" max="16" width="0.5703125" style="1174" customWidth="1"/>
    <col min="17" max="22" width="7.42578125" style="1174" customWidth="1"/>
    <col min="23" max="23" width="0.5703125" style="1174" customWidth="1"/>
    <col min="24" max="24" width="7" style="1174" customWidth="1"/>
    <col min="25" max="26" width="7.42578125" style="1174" customWidth="1"/>
    <col min="27" max="27" width="9.42578125" style="1174" customWidth="1"/>
    <col min="28" max="29" width="2.5703125" style="1174" customWidth="1"/>
    <col min="30" max="31" width="9.42578125" style="1174" customWidth="1"/>
    <col min="32" max="33" width="9.42578125" style="1174"/>
    <col min="34" max="34" width="3.42578125" style="1174" customWidth="1"/>
    <col min="35" max="16384" width="9.42578125" style="1174"/>
  </cols>
  <sheetData>
    <row r="1" spans="1:35" s="1158" customFormat="1" ht="56.1" customHeight="1">
      <c r="A1" s="1154" t="s">
        <v>453</v>
      </c>
      <c r="B1" s="1155"/>
      <c r="C1" s="1155"/>
      <c r="D1" s="1156"/>
      <c r="E1" s="1156"/>
      <c r="F1" s="1155"/>
      <c r="G1" s="1155"/>
      <c r="H1" s="1155"/>
      <c r="I1" s="1155"/>
      <c r="J1" s="1155"/>
      <c r="K1" s="1155"/>
      <c r="L1" s="1155"/>
      <c r="M1" s="1155"/>
      <c r="N1" s="1155"/>
      <c r="O1" s="1155"/>
      <c r="P1" s="1155"/>
      <c r="Q1" s="1155"/>
      <c r="R1" s="1155"/>
      <c r="S1" s="1155"/>
      <c r="T1" s="1155"/>
      <c r="U1" s="1155"/>
      <c r="V1" s="1155"/>
      <c r="W1" s="1155"/>
      <c r="X1" s="1155"/>
      <c r="Y1" s="1155"/>
      <c r="Z1" s="1157"/>
      <c r="AA1" s="1157" t="s">
        <v>458</v>
      </c>
      <c r="AD1" s="1159"/>
      <c r="AE1" s="1159"/>
      <c r="AF1" s="1159">
        <v>1</v>
      </c>
      <c r="AG1" s="1159">
        <v>0</v>
      </c>
      <c r="AH1" s="1159">
        <v>0</v>
      </c>
      <c r="AI1" s="1159">
        <v>0</v>
      </c>
    </row>
    <row r="2" spans="1:35" s="1165" customFormat="1" ht="18" customHeight="1">
      <c r="A2" s="1160"/>
      <c r="B2" s="1161"/>
      <c r="C2" s="1161"/>
      <c r="D2" s="1162"/>
      <c r="E2" s="1162"/>
      <c r="F2" s="1161"/>
      <c r="G2" s="1161"/>
      <c r="H2" s="1161"/>
      <c r="I2" s="1161"/>
      <c r="J2" s="1161"/>
      <c r="K2" s="1161"/>
      <c r="L2" s="1161"/>
      <c r="M2" s="1161"/>
      <c r="N2" s="1161"/>
      <c r="O2" s="1161"/>
      <c r="P2" s="1161"/>
      <c r="Q2" s="1161"/>
      <c r="R2" s="1161"/>
      <c r="S2" s="1161"/>
      <c r="T2" s="1161"/>
      <c r="U2" s="1161"/>
      <c r="V2" s="1161"/>
      <c r="W2" s="1161"/>
      <c r="X2" s="1161"/>
      <c r="Y2" s="1161"/>
      <c r="Z2" s="1163"/>
      <c r="AA2" s="1164" t="s">
        <v>510</v>
      </c>
      <c r="AD2" s="1166"/>
      <c r="AF2" s="1167"/>
    </row>
    <row r="3" spans="1:35" s="1158" customFormat="1" ht="15" customHeight="1">
      <c r="A3" s="1168"/>
      <c r="B3" s="1169"/>
      <c r="C3" s="1170"/>
      <c r="D3" s="1171"/>
      <c r="E3" s="1171"/>
      <c r="F3" s="1170"/>
      <c r="G3" s="1170"/>
      <c r="H3" s="1170"/>
      <c r="I3" s="1170"/>
      <c r="J3" s="1170"/>
      <c r="K3" s="1170"/>
      <c r="L3" s="1170"/>
      <c r="M3" s="1170"/>
      <c r="N3" s="1172"/>
      <c r="Y3" s="1173"/>
      <c r="Z3" s="1174"/>
      <c r="AA3" s="1175"/>
    </row>
    <row r="4" spans="1:35" ht="15">
      <c r="A4" s="1168"/>
      <c r="Y4" s="1522">
        <v>49</v>
      </c>
      <c r="Z4" s="1522"/>
      <c r="AA4" s="1522"/>
    </row>
    <row r="5" spans="1:35" s="1178" customFormat="1" ht="15.75">
      <c r="A5" s="1176" t="s">
        <v>511</v>
      </c>
      <c r="B5" s="1177"/>
      <c r="C5" s="1177"/>
      <c r="D5" s="1177"/>
      <c r="E5" s="1177"/>
      <c r="F5" s="1177"/>
      <c r="G5" s="1177"/>
      <c r="H5" s="1177"/>
      <c r="I5" s="1177"/>
      <c r="J5" s="1177"/>
      <c r="Y5" s="1361"/>
      <c r="Z5" s="1362" t="s">
        <v>459</v>
      </c>
      <c r="AA5" s="1363">
        <v>44536</v>
      </c>
      <c r="AE5" s="41"/>
      <c r="AF5" s="41"/>
      <c r="AG5" s="41"/>
      <c r="AH5" s="41"/>
      <c r="AI5" s="41"/>
    </row>
    <row r="6" spans="1:35">
      <c r="Y6" s="1361"/>
      <c r="Z6" s="1364" t="s">
        <v>460</v>
      </c>
      <c r="AA6" s="1365">
        <v>44542</v>
      </c>
      <c r="AE6" s="81"/>
      <c r="AF6" s="81"/>
      <c r="AG6" s="81"/>
      <c r="AH6" s="81"/>
      <c r="AI6" s="81"/>
    </row>
    <row r="7" spans="1:35" s="1179" customFormat="1" ht="15.75">
      <c r="A7" s="1523" t="s">
        <v>461</v>
      </c>
      <c r="B7" s="1523"/>
      <c r="C7" s="1523"/>
      <c r="D7" s="1523"/>
      <c r="E7" s="1523"/>
      <c r="F7" s="1523"/>
      <c r="G7" s="1523"/>
      <c r="H7" s="1523"/>
      <c r="I7" s="1523"/>
      <c r="J7" s="1523"/>
      <c r="K7" s="1523"/>
      <c r="L7" s="1523"/>
      <c r="M7" s="1523"/>
      <c r="N7" s="1523"/>
      <c r="O7" s="1523"/>
      <c r="P7" s="1523"/>
      <c r="Q7" s="1523"/>
      <c r="R7" s="1523"/>
      <c r="S7" s="1523"/>
      <c r="T7" s="1523"/>
      <c r="U7" s="1523"/>
      <c r="V7" s="1523"/>
      <c r="W7" s="1523"/>
      <c r="X7" s="1523"/>
      <c r="Y7" s="1523"/>
      <c r="Z7" s="1523"/>
      <c r="AA7" s="1436"/>
      <c r="AB7" s="1366"/>
      <c r="AC7" s="1366"/>
      <c r="AD7" s="1366"/>
      <c r="AE7" s="81"/>
      <c r="AF7" s="81"/>
      <c r="AG7" s="81"/>
      <c r="AH7" s="81"/>
      <c r="AI7" s="81"/>
    </row>
    <row r="8" spans="1:35" s="1179" customFormat="1" ht="15.75">
      <c r="A8" s="1523" t="s">
        <v>462</v>
      </c>
      <c r="B8" s="1523"/>
      <c r="C8" s="1523"/>
      <c r="D8" s="1523"/>
      <c r="E8" s="1523"/>
      <c r="F8" s="1523"/>
      <c r="G8" s="1523"/>
      <c r="H8" s="1523"/>
      <c r="I8" s="1523"/>
      <c r="J8" s="1523"/>
      <c r="K8" s="1523"/>
      <c r="L8" s="1523"/>
      <c r="M8" s="1523"/>
      <c r="N8" s="1523"/>
      <c r="O8" s="1523"/>
      <c r="P8" s="1523"/>
      <c r="Q8" s="1523"/>
      <c r="R8" s="1523"/>
      <c r="S8" s="1523"/>
      <c r="T8" s="1523"/>
      <c r="U8" s="1523"/>
      <c r="V8" s="1523"/>
      <c r="W8" s="1523"/>
      <c r="X8" s="1523"/>
      <c r="Y8" s="1523"/>
      <c r="Z8" s="1523"/>
      <c r="AA8" s="1436"/>
      <c r="AB8" s="1366"/>
      <c r="AC8" s="1366"/>
      <c r="AD8" s="1366"/>
      <c r="AE8" s="81"/>
      <c r="AF8" s="81"/>
      <c r="AG8" s="81"/>
      <c r="AH8" s="81"/>
      <c r="AI8" s="81"/>
    </row>
    <row r="9" spans="1:35" s="1179" customFormat="1" ht="13.5" thickBot="1">
      <c r="A9" s="1367"/>
      <c r="B9" s="1367"/>
      <c r="C9" s="1368"/>
      <c r="D9" s="1368"/>
      <c r="E9" s="1368"/>
      <c r="F9" s="1368"/>
      <c r="G9" s="1368"/>
      <c r="H9" s="1369"/>
      <c r="I9" s="1368"/>
      <c r="J9" s="1368"/>
      <c r="K9" s="1368"/>
      <c r="L9" s="1368"/>
      <c r="M9" s="1368"/>
      <c r="N9" s="1368"/>
      <c r="O9" s="1368"/>
      <c r="P9" s="1368"/>
      <c r="Q9" s="1368"/>
      <c r="R9" s="1368"/>
      <c r="S9" s="1368"/>
      <c r="T9" s="1368"/>
      <c r="U9" s="1368"/>
      <c r="V9" s="1368"/>
      <c r="W9" s="1368"/>
      <c r="X9" s="1368"/>
      <c r="Y9" s="1368"/>
      <c r="Z9" s="1367"/>
      <c r="AA9" s="1367"/>
      <c r="AB9" s="1366"/>
      <c r="AC9" s="1366"/>
      <c r="AD9" s="1366"/>
      <c r="AE9" s="81"/>
      <c r="AF9" s="81"/>
      <c r="AG9" s="81"/>
      <c r="AH9" s="81"/>
      <c r="AI9" s="81"/>
    </row>
    <row r="10" spans="1:35" s="1179" customFormat="1" ht="13.5" thickBot="1">
      <c r="A10" s="1370" t="s">
        <v>322</v>
      </c>
      <c r="B10" s="1367"/>
      <c r="C10" s="1524" t="s">
        <v>376</v>
      </c>
      <c r="D10" s="1525"/>
      <c r="E10" s="1525"/>
      <c r="F10" s="1525"/>
      <c r="G10" s="1525"/>
      <c r="H10" s="1526"/>
      <c r="I10" s="1368"/>
      <c r="J10" s="1524" t="s">
        <v>377</v>
      </c>
      <c r="K10" s="1525"/>
      <c r="L10" s="1525"/>
      <c r="M10" s="1525"/>
      <c r="N10" s="1525"/>
      <c r="O10" s="1526"/>
      <c r="P10" s="1368"/>
      <c r="Q10" s="1524" t="s">
        <v>378</v>
      </c>
      <c r="R10" s="1525"/>
      <c r="S10" s="1525"/>
      <c r="T10" s="1525"/>
      <c r="U10" s="1525"/>
      <c r="V10" s="1526"/>
      <c r="W10" s="1368"/>
      <c r="X10" s="1527" t="s">
        <v>379</v>
      </c>
      <c r="Y10" s="1528"/>
      <c r="Z10" s="1528"/>
      <c r="AA10" s="1529"/>
      <c r="AB10" s="1366"/>
      <c r="AC10" s="1366"/>
      <c r="AD10" s="1366"/>
      <c r="AE10" s="81"/>
      <c r="AF10" s="81"/>
      <c r="AG10" s="81"/>
      <c r="AH10" s="81"/>
      <c r="AI10" s="81"/>
    </row>
    <row r="11" spans="1:35" s="1179" customFormat="1" ht="12" customHeight="1">
      <c r="A11" s="1367"/>
      <c r="B11" s="1367"/>
      <c r="C11" s="1517" t="s">
        <v>323</v>
      </c>
      <c r="D11" s="1517" t="s">
        <v>324</v>
      </c>
      <c r="E11" s="1517" t="s">
        <v>325</v>
      </c>
      <c r="F11" s="1517" t="s">
        <v>326</v>
      </c>
      <c r="G11" s="1371" t="s">
        <v>371</v>
      </c>
      <c r="H11" s="1372"/>
      <c r="I11" s="1368"/>
      <c r="J11" s="1521" t="s">
        <v>327</v>
      </c>
      <c r="K11" s="1521" t="s">
        <v>328</v>
      </c>
      <c r="L11" s="1521" t="s">
        <v>329</v>
      </c>
      <c r="M11" s="1521" t="s">
        <v>326</v>
      </c>
      <c r="N11" s="1371" t="s">
        <v>371</v>
      </c>
      <c r="O11" s="1371"/>
      <c r="P11" s="1368"/>
      <c r="Q11" s="1517" t="s">
        <v>323</v>
      </c>
      <c r="R11" s="1517" t="s">
        <v>324</v>
      </c>
      <c r="S11" s="1517" t="s">
        <v>325</v>
      </c>
      <c r="T11" s="1517" t="s">
        <v>326</v>
      </c>
      <c r="U11" s="1371" t="s">
        <v>371</v>
      </c>
      <c r="V11" s="1372"/>
      <c r="W11" s="1368"/>
      <c r="X11" s="1519" t="s">
        <v>330</v>
      </c>
      <c r="Y11" s="1373" t="s">
        <v>331</v>
      </c>
      <c r="Z11" s="1371" t="s">
        <v>371</v>
      </c>
      <c r="AA11" s="1371"/>
      <c r="AB11" s="1366"/>
      <c r="AC11" s="1366"/>
      <c r="AD11" s="1366"/>
      <c r="AE11" s="81"/>
      <c r="AF11" s="81"/>
      <c r="AG11" s="81"/>
      <c r="AH11" s="81"/>
      <c r="AI11" s="81"/>
    </row>
    <row r="12" spans="1:35" s="1179" customFormat="1" ht="12" customHeight="1" thickBot="1">
      <c r="A12" s="1374" t="s">
        <v>372</v>
      </c>
      <c r="B12" s="1367"/>
      <c r="C12" s="1518"/>
      <c r="D12" s="1518"/>
      <c r="E12" s="1518"/>
      <c r="F12" s="1518"/>
      <c r="G12" s="1375" t="s">
        <v>373</v>
      </c>
      <c r="H12" s="1376" t="s">
        <v>332</v>
      </c>
      <c r="I12" s="1377"/>
      <c r="J12" s="1518"/>
      <c r="K12" s="1518"/>
      <c r="L12" s="1518"/>
      <c r="M12" s="1518"/>
      <c r="N12" s="1375" t="s">
        <v>373</v>
      </c>
      <c r="O12" s="1376" t="s">
        <v>332</v>
      </c>
      <c r="P12" s="1367"/>
      <c r="Q12" s="1518"/>
      <c r="R12" s="1518"/>
      <c r="S12" s="1518"/>
      <c r="T12" s="1518"/>
      <c r="U12" s="1375" t="s">
        <v>373</v>
      </c>
      <c r="V12" s="1376" t="s">
        <v>332</v>
      </c>
      <c r="W12" s="1367"/>
      <c r="X12" s="1520"/>
      <c r="Y12" s="1378" t="s">
        <v>333</v>
      </c>
      <c r="Z12" s="1375" t="s">
        <v>373</v>
      </c>
      <c r="AA12" s="1375" t="s">
        <v>332</v>
      </c>
      <c r="AB12" s="1366"/>
      <c r="AC12" s="1366"/>
      <c r="AD12" s="1366"/>
      <c r="AE12" s="1366"/>
    </row>
    <row r="13" spans="1:35" s="1179" customFormat="1" ht="15.75" thickBot="1">
      <c r="A13" s="1379" t="s">
        <v>374</v>
      </c>
      <c r="B13" s="1367"/>
      <c r="C13" s="1380">
        <v>439.89600000000002</v>
      </c>
      <c r="D13" s="1381">
        <v>441.22500000000002</v>
      </c>
      <c r="E13" s="1382"/>
      <c r="F13" s="1383">
        <v>434.01499999999999</v>
      </c>
      <c r="G13" s="1180">
        <v>-1.3220000000000027</v>
      </c>
      <c r="H13" s="1181">
        <v>-3.0367278682951193E-3</v>
      </c>
      <c r="I13" s="1377"/>
      <c r="J13" s="1380">
        <v>347.41500000000002</v>
      </c>
      <c r="K13" s="1381">
        <v>429.721</v>
      </c>
      <c r="L13" s="1382">
        <v>432.125</v>
      </c>
      <c r="M13" s="1383">
        <v>426.73399999999998</v>
      </c>
      <c r="N13" s="1180">
        <v>2.8519999999999754</v>
      </c>
      <c r="O13" s="1181">
        <v>6.7282875894705274E-3</v>
      </c>
      <c r="P13" s="1367"/>
      <c r="Q13" s="1380">
        <v>431.161</v>
      </c>
      <c r="R13" s="1381">
        <v>431.697</v>
      </c>
      <c r="S13" s="1382"/>
      <c r="T13" s="1383">
        <v>422.99599999999998</v>
      </c>
      <c r="U13" s="1180">
        <v>1.6389999999999532</v>
      </c>
      <c r="V13" s="1181">
        <v>3.8898131513180889E-3</v>
      </c>
      <c r="W13" s="1367"/>
      <c r="X13" s="1384">
        <v>431.19549999999998</v>
      </c>
      <c r="Y13" s="1246">
        <v>193.88286870503595</v>
      </c>
      <c r="Z13" s="1180">
        <v>-0.12950000000000728</v>
      </c>
      <c r="AA13" s="1181">
        <v>-3.0023763983078045E-4</v>
      </c>
      <c r="AB13" s="1366"/>
      <c r="AC13" s="1366"/>
      <c r="AD13" s="1366"/>
      <c r="AE13" s="1366"/>
      <c r="AF13" s="1182"/>
    </row>
    <row r="14" spans="1:35" s="1179" customFormat="1" ht="2.1" customHeight="1">
      <c r="A14" s="1385"/>
      <c r="B14" s="1367"/>
      <c r="C14" s="1385"/>
      <c r="D14" s="1386"/>
      <c r="E14" s="1386"/>
      <c r="F14" s="1386"/>
      <c r="G14" s="1386"/>
      <c r="H14" s="1183"/>
      <c r="I14" s="1386"/>
      <c r="J14" s="1386"/>
      <c r="K14" s="1386"/>
      <c r="L14" s="1386"/>
      <c r="M14" s="1386"/>
      <c r="N14" s="1386"/>
      <c r="O14" s="1184"/>
      <c r="P14" s="1367"/>
      <c r="Q14" s="1385"/>
      <c r="R14" s="1386"/>
      <c r="S14" s="1386"/>
      <c r="T14" s="1386"/>
      <c r="U14" s="1386"/>
      <c r="V14" s="1183"/>
      <c r="W14" s="1367"/>
      <c r="X14" s="1387"/>
      <c r="Y14" s="1388"/>
      <c r="Z14" s="1385"/>
      <c r="AA14" s="1385"/>
      <c r="AB14" s="1366"/>
      <c r="AC14" s="1366"/>
      <c r="AD14" s="1366"/>
      <c r="AE14" s="1366"/>
    </row>
    <row r="15" spans="1:35" s="1179" customFormat="1" ht="2.85" customHeight="1">
      <c r="A15" s="1389"/>
      <c r="B15" s="1367"/>
      <c r="C15" s="1389"/>
      <c r="D15" s="1389"/>
      <c r="E15" s="1389"/>
      <c r="F15" s="1389"/>
      <c r="G15" s="1185"/>
      <c r="H15" s="1186"/>
      <c r="I15" s="1389"/>
      <c r="J15" s="1389"/>
      <c r="K15" s="1389"/>
      <c r="L15" s="1389"/>
      <c r="M15" s="1389"/>
      <c r="N15" s="1389"/>
      <c r="O15" s="1187"/>
      <c r="P15" s="1389"/>
      <c r="Q15" s="1389"/>
      <c r="R15" s="1389"/>
      <c r="S15" s="1389"/>
      <c r="T15" s="1389"/>
      <c r="U15" s="1185"/>
      <c r="V15" s="1186"/>
      <c r="W15" s="1389"/>
      <c r="X15" s="1389"/>
      <c r="Y15" s="1389"/>
      <c r="Z15" s="1390"/>
      <c r="AA15" s="1390"/>
      <c r="AB15" s="1366"/>
      <c r="AC15" s="1366"/>
      <c r="AD15" s="1366"/>
      <c r="AE15" s="1366"/>
    </row>
    <row r="16" spans="1:35" s="1179" customFormat="1" ht="13.5" thickBot="1">
      <c r="A16" s="1389"/>
      <c r="B16" s="1367"/>
      <c r="C16" s="1437" t="s">
        <v>334</v>
      </c>
      <c r="D16" s="1437" t="s">
        <v>335</v>
      </c>
      <c r="E16" s="1437" t="s">
        <v>336</v>
      </c>
      <c r="F16" s="1437" t="s">
        <v>337</v>
      </c>
      <c r="G16" s="1437"/>
      <c r="H16" s="1188"/>
      <c r="I16" s="1368"/>
      <c r="J16" s="1437" t="s">
        <v>334</v>
      </c>
      <c r="K16" s="1437" t="s">
        <v>335</v>
      </c>
      <c r="L16" s="1437" t="s">
        <v>336</v>
      </c>
      <c r="M16" s="1437" t="s">
        <v>337</v>
      </c>
      <c r="N16" s="1391"/>
      <c r="O16" s="1189"/>
      <c r="P16" s="1368"/>
      <c r="Q16" s="1437" t="s">
        <v>334</v>
      </c>
      <c r="R16" s="1437" t="s">
        <v>335</v>
      </c>
      <c r="S16" s="1437" t="s">
        <v>336</v>
      </c>
      <c r="T16" s="1437" t="s">
        <v>337</v>
      </c>
      <c r="U16" s="1437"/>
      <c r="V16" s="1188"/>
      <c r="W16" s="1367"/>
      <c r="X16" s="1438" t="s">
        <v>330</v>
      </c>
      <c r="Y16" s="1368"/>
      <c r="Z16" s="1390"/>
      <c r="AA16" s="1390"/>
      <c r="AB16" s="1366"/>
      <c r="AC16" s="1366"/>
      <c r="AD16" s="1366"/>
      <c r="AE16" s="1366"/>
    </row>
    <row r="17" spans="1:31" s="1179" customFormat="1">
      <c r="A17" s="1392" t="s">
        <v>338</v>
      </c>
      <c r="B17" s="1367"/>
      <c r="C17" s="1393">
        <v>390.84269999999998</v>
      </c>
      <c r="D17" s="1394">
        <v>349.16160000000002</v>
      </c>
      <c r="E17" s="1394" t="s">
        <v>391</v>
      </c>
      <c r="F17" s="1395">
        <v>385.8218</v>
      </c>
      <c r="G17" s="1190">
        <v>2.677599999999984</v>
      </c>
      <c r="H17" s="1191">
        <v>6.9884915392168789E-3</v>
      </c>
      <c r="I17" s="1396"/>
      <c r="J17" s="1393" t="s">
        <v>391</v>
      </c>
      <c r="K17" s="1394" t="s">
        <v>391</v>
      </c>
      <c r="L17" s="1394" t="s">
        <v>391</v>
      </c>
      <c r="M17" s="1395" t="s">
        <v>391</v>
      </c>
      <c r="N17" s="1190"/>
      <c r="O17" s="1191"/>
      <c r="P17" s="1367"/>
      <c r="Q17" s="1393" t="s">
        <v>391</v>
      </c>
      <c r="R17" s="1394" t="s">
        <v>391</v>
      </c>
      <c r="S17" s="1394" t="s">
        <v>391</v>
      </c>
      <c r="T17" s="1395" t="s">
        <v>391</v>
      </c>
      <c r="U17" s="1190" t="s">
        <v>391</v>
      </c>
      <c r="V17" s="1192" t="s">
        <v>391</v>
      </c>
      <c r="W17" s="1367"/>
      <c r="X17" s="1397">
        <v>385.8218</v>
      </c>
      <c r="Y17" s="1398"/>
      <c r="Z17" s="1193">
        <v>2.677599999999984</v>
      </c>
      <c r="AA17" s="1192">
        <v>6.9884915392168789E-3</v>
      </c>
      <c r="AB17" s="1399"/>
      <c r="AC17" s="1399"/>
      <c r="AD17" s="1399"/>
      <c r="AE17" s="1399"/>
    </row>
    <row r="18" spans="1:31" s="1179" customFormat="1">
      <c r="A18" s="1400" t="s">
        <v>339</v>
      </c>
      <c r="B18" s="1367"/>
      <c r="C18" s="1401" t="s">
        <v>391</v>
      </c>
      <c r="D18" s="1402" t="s">
        <v>391</v>
      </c>
      <c r="E18" s="1402" t="s">
        <v>391</v>
      </c>
      <c r="F18" s="1403" t="s">
        <v>391</v>
      </c>
      <c r="G18" s="1194"/>
      <c r="H18" s="1195" t="s">
        <v>391</v>
      </c>
      <c r="I18" s="1396"/>
      <c r="J18" s="1401" t="s">
        <v>391</v>
      </c>
      <c r="K18" s="1402" t="s">
        <v>391</v>
      </c>
      <c r="L18" s="1402" t="s">
        <v>391</v>
      </c>
      <c r="M18" s="1403" t="s">
        <v>391</v>
      </c>
      <c r="N18" s="1194" t="s">
        <v>391</v>
      </c>
      <c r="O18" s="1196" t="s">
        <v>391</v>
      </c>
      <c r="P18" s="1367"/>
      <c r="Q18" s="1401" t="s">
        <v>391</v>
      </c>
      <c r="R18" s="1402" t="s">
        <v>391</v>
      </c>
      <c r="S18" s="1402" t="s">
        <v>391</v>
      </c>
      <c r="T18" s="1403" t="s">
        <v>391</v>
      </c>
      <c r="U18" s="1194" t="s">
        <v>391</v>
      </c>
      <c r="V18" s="1196" t="s">
        <v>391</v>
      </c>
      <c r="W18" s="1367"/>
      <c r="X18" s="1404" t="s">
        <v>391</v>
      </c>
      <c r="Y18" s="1386"/>
      <c r="Z18" s="1197" t="s">
        <v>391</v>
      </c>
      <c r="AA18" s="1196" t="s">
        <v>391</v>
      </c>
      <c r="AB18" s="1399"/>
      <c r="AC18" s="1399"/>
      <c r="AD18" s="1399"/>
      <c r="AE18" s="1399"/>
    </row>
    <row r="19" spans="1:31" s="1179" customFormat="1">
      <c r="A19" s="1400" t="s">
        <v>340</v>
      </c>
      <c r="B19" s="1367"/>
      <c r="C19" s="1401">
        <v>363.71940000000001</v>
      </c>
      <c r="D19" s="1402">
        <v>367.25299999999999</v>
      </c>
      <c r="E19" s="1402">
        <v>354.91609999999997</v>
      </c>
      <c r="F19" s="1403">
        <v>363.4006</v>
      </c>
      <c r="G19" s="1194">
        <v>2.7133999999999787</v>
      </c>
      <c r="H19" s="1195">
        <v>7.5228619147005293E-3</v>
      </c>
      <c r="I19" s="1396"/>
      <c r="J19" s="1401" t="s">
        <v>391</v>
      </c>
      <c r="K19" s="1402" t="s">
        <v>391</v>
      </c>
      <c r="L19" s="1402" t="s">
        <v>391</v>
      </c>
      <c r="M19" s="1403" t="s">
        <v>391</v>
      </c>
      <c r="N19" s="1194" t="s">
        <v>391</v>
      </c>
      <c r="O19" s="1196" t="s">
        <v>391</v>
      </c>
      <c r="P19" s="1367"/>
      <c r="Q19" s="1401" t="s">
        <v>391</v>
      </c>
      <c r="R19" s="1402" t="s">
        <v>344</v>
      </c>
      <c r="S19" s="1402" t="s">
        <v>344</v>
      </c>
      <c r="T19" s="1403" t="s">
        <v>344</v>
      </c>
      <c r="U19" s="1194" t="s">
        <v>391</v>
      </c>
      <c r="V19" s="1196" t="s">
        <v>391</v>
      </c>
      <c r="W19" s="1367"/>
      <c r="X19" s="1404" t="s">
        <v>344</v>
      </c>
      <c r="Y19" s="1386"/>
      <c r="Z19" s="1197" t="s">
        <v>391</v>
      </c>
      <c r="AA19" s="1196" t="s">
        <v>391</v>
      </c>
      <c r="AB19" s="1399"/>
      <c r="AC19" s="1399"/>
      <c r="AD19" s="1399"/>
      <c r="AE19" s="1399"/>
    </row>
    <row r="20" spans="1:31" s="1179" customFormat="1">
      <c r="A20" s="1400" t="s">
        <v>341</v>
      </c>
      <c r="B20" s="1367"/>
      <c r="C20" s="1401" t="s">
        <v>391</v>
      </c>
      <c r="D20" s="1402">
        <v>395.83659999999998</v>
      </c>
      <c r="E20" s="1402">
        <v>385.53809999999999</v>
      </c>
      <c r="F20" s="1403">
        <v>389.19670000000002</v>
      </c>
      <c r="G20" s="1194">
        <v>1.7441000000000031</v>
      </c>
      <c r="H20" s="1195">
        <v>4.5014538552587968E-3</v>
      </c>
      <c r="I20" s="1396"/>
      <c r="J20" s="1401" t="s">
        <v>391</v>
      </c>
      <c r="K20" s="1402" t="s">
        <v>391</v>
      </c>
      <c r="L20" s="1402" t="s">
        <v>391</v>
      </c>
      <c r="M20" s="1403" t="s">
        <v>391</v>
      </c>
      <c r="N20" s="1194" t="s">
        <v>391</v>
      </c>
      <c r="O20" s="1196" t="s">
        <v>391</v>
      </c>
      <c r="P20" s="1367"/>
      <c r="Q20" s="1401" t="s">
        <v>391</v>
      </c>
      <c r="R20" s="1402">
        <v>409.31869999999998</v>
      </c>
      <c r="S20" s="1402">
        <v>421.33659999999998</v>
      </c>
      <c r="T20" s="1403">
        <v>418.57909999999998</v>
      </c>
      <c r="U20" s="1194">
        <v>3.7500999999999749</v>
      </c>
      <c r="V20" s="1196">
        <v>9.0401105033639517E-3</v>
      </c>
      <c r="W20" s="1367"/>
      <c r="X20" s="1405">
        <v>408.92939999999999</v>
      </c>
      <c r="Y20" s="1367"/>
      <c r="Z20" s="1197">
        <v>3.0912999999999897</v>
      </c>
      <c r="AA20" s="1196">
        <v>7.617076858974059E-3</v>
      </c>
      <c r="AB20" s="1399"/>
      <c r="AC20" s="1399"/>
      <c r="AD20" s="1399"/>
      <c r="AE20" s="1399"/>
    </row>
    <row r="21" spans="1:31" s="1179" customFormat="1">
      <c r="A21" s="1400" t="s">
        <v>342</v>
      </c>
      <c r="B21" s="1367"/>
      <c r="C21" s="1401">
        <v>457.99400000000003</v>
      </c>
      <c r="D21" s="1402">
        <v>470.25900000000001</v>
      </c>
      <c r="E21" s="1402" t="s">
        <v>391</v>
      </c>
      <c r="F21" s="1403">
        <v>463.73430000000002</v>
      </c>
      <c r="G21" s="1194">
        <v>-0.40629999999998745</v>
      </c>
      <c r="H21" s="1195">
        <v>-8.75381296098654E-4</v>
      </c>
      <c r="I21" s="1396"/>
      <c r="J21" s="1401" t="s">
        <v>391</v>
      </c>
      <c r="K21" s="1402" t="s">
        <v>391</v>
      </c>
      <c r="L21" s="1402" t="s">
        <v>391</v>
      </c>
      <c r="M21" s="1403" t="s">
        <v>391</v>
      </c>
      <c r="N21" s="1194" t="s">
        <v>391</v>
      </c>
      <c r="O21" s="1196" t="s">
        <v>391</v>
      </c>
      <c r="P21" s="1367"/>
      <c r="Q21" s="1401" t="s">
        <v>391</v>
      </c>
      <c r="R21" s="1402" t="s">
        <v>391</v>
      </c>
      <c r="S21" s="1402" t="s">
        <v>391</v>
      </c>
      <c r="T21" s="1403" t="s">
        <v>391</v>
      </c>
      <c r="U21" s="1194" t="s">
        <v>391</v>
      </c>
      <c r="V21" s="1196" t="s">
        <v>391</v>
      </c>
      <c r="W21" s="1367"/>
      <c r="X21" s="1405">
        <v>463.73430000000002</v>
      </c>
      <c r="Y21" s="1386"/>
      <c r="Z21" s="1197">
        <v>-0.40629999999998745</v>
      </c>
      <c r="AA21" s="1196">
        <v>-8.75381296098654E-4</v>
      </c>
      <c r="AB21" s="1399"/>
      <c r="AC21" s="1399"/>
      <c r="AD21" s="1399"/>
      <c r="AE21" s="1399"/>
    </row>
    <row r="22" spans="1:31" s="1179" customFormat="1">
      <c r="A22" s="1400" t="s">
        <v>343</v>
      </c>
      <c r="B22" s="1367"/>
      <c r="C22" s="1401" t="s">
        <v>391</v>
      </c>
      <c r="D22" s="1402" t="s">
        <v>344</v>
      </c>
      <c r="E22" s="1402" t="s">
        <v>391</v>
      </c>
      <c r="F22" s="1403" t="s">
        <v>344</v>
      </c>
      <c r="G22" s="1234" t="s">
        <v>391</v>
      </c>
      <c r="H22" s="1235" t="s">
        <v>391</v>
      </c>
      <c r="I22" s="1396"/>
      <c r="J22" s="1401" t="s">
        <v>391</v>
      </c>
      <c r="K22" s="1402" t="s">
        <v>391</v>
      </c>
      <c r="L22" s="1402" t="s">
        <v>391</v>
      </c>
      <c r="M22" s="1403" t="s">
        <v>391</v>
      </c>
      <c r="N22" s="1194" t="s">
        <v>391</v>
      </c>
      <c r="O22" s="1196" t="s">
        <v>391</v>
      </c>
      <c r="P22" s="1367"/>
      <c r="Q22" s="1401" t="s">
        <v>391</v>
      </c>
      <c r="R22" s="1402" t="s">
        <v>391</v>
      </c>
      <c r="S22" s="1402" t="s">
        <v>391</v>
      </c>
      <c r="T22" s="1403" t="s">
        <v>391</v>
      </c>
      <c r="U22" s="1194" t="s">
        <v>391</v>
      </c>
      <c r="V22" s="1196" t="s">
        <v>391</v>
      </c>
      <c r="W22" s="1367"/>
      <c r="X22" s="1405" t="s">
        <v>344</v>
      </c>
      <c r="Y22" s="1386"/>
      <c r="Z22" s="1197"/>
      <c r="AA22" s="1196"/>
      <c r="AB22" s="1399"/>
      <c r="AC22" s="1399"/>
      <c r="AD22" s="1399"/>
      <c r="AE22" s="1399"/>
    </row>
    <row r="23" spans="1:31" s="1179" customFormat="1">
      <c r="A23" s="1400" t="s">
        <v>345</v>
      </c>
      <c r="B23" s="1367"/>
      <c r="C23" s="1406" t="s">
        <v>391</v>
      </c>
      <c r="D23" s="1407" t="s">
        <v>391</v>
      </c>
      <c r="E23" s="1407" t="s">
        <v>391</v>
      </c>
      <c r="F23" s="1408" t="s">
        <v>391</v>
      </c>
      <c r="G23" s="1194"/>
      <c r="H23" s="1195"/>
      <c r="I23" s="1409"/>
      <c r="J23" s="1406">
        <v>420.07</v>
      </c>
      <c r="K23" s="1407">
        <v>431.32350000000002</v>
      </c>
      <c r="L23" s="1407">
        <v>441.93130000000002</v>
      </c>
      <c r="M23" s="1408">
        <v>433.81029999999998</v>
      </c>
      <c r="N23" s="1194">
        <v>3.8036999999999921</v>
      </c>
      <c r="O23" s="1196">
        <v>8.8456781826138364E-3</v>
      </c>
      <c r="P23" s="1367"/>
      <c r="Q23" s="1406" t="s">
        <v>391</v>
      </c>
      <c r="R23" s="1407" t="s">
        <v>391</v>
      </c>
      <c r="S23" s="1407" t="s">
        <v>391</v>
      </c>
      <c r="T23" s="1408" t="s">
        <v>391</v>
      </c>
      <c r="U23" s="1194" t="s">
        <v>391</v>
      </c>
      <c r="V23" s="1196" t="s">
        <v>391</v>
      </c>
      <c r="W23" s="1367"/>
      <c r="X23" s="1405">
        <v>433.81029999999998</v>
      </c>
      <c r="Y23" s="1398"/>
      <c r="Z23" s="1197">
        <v>3.8036999999999921</v>
      </c>
      <c r="AA23" s="1196">
        <v>8.8456781826138364E-3</v>
      </c>
      <c r="AB23" s="1399"/>
      <c r="AC23" s="1399"/>
      <c r="AD23" s="1399"/>
      <c r="AE23" s="1399"/>
    </row>
    <row r="24" spans="1:31" s="1179" customFormat="1">
      <c r="A24" s="1400" t="s">
        <v>346</v>
      </c>
      <c r="B24" s="1367"/>
      <c r="C24" s="1401" t="s">
        <v>391</v>
      </c>
      <c r="D24" s="1402">
        <v>409.83249999999998</v>
      </c>
      <c r="E24" s="1402">
        <v>429.15269999999998</v>
      </c>
      <c r="F24" s="1403">
        <v>417.9701</v>
      </c>
      <c r="G24" s="1194">
        <v>13.574000000000012</v>
      </c>
      <c r="H24" s="1195">
        <v>3.3566100167632618E-2</v>
      </c>
      <c r="I24" s="1396"/>
      <c r="J24" s="1401" t="s">
        <v>391</v>
      </c>
      <c r="K24" s="1402" t="s">
        <v>391</v>
      </c>
      <c r="L24" s="1402" t="s">
        <v>391</v>
      </c>
      <c r="M24" s="1403" t="s">
        <v>391</v>
      </c>
      <c r="N24" s="1194" t="s">
        <v>391</v>
      </c>
      <c r="O24" s="1196" t="s">
        <v>391</v>
      </c>
      <c r="P24" s="1367"/>
      <c r="Q24" s="1401" t="s">
        <v>391</v>
      </c>
      <c r="R24" s="1402">
        <v>412.06900000000002</v>
      </c>
      <c r="S24" s="1402" t="s">
        <v>391</v>
      </c>
      <c r="T24" s="1403">
        <v>412.06900000000002</v>
      </c>
      <c r="U24" s="1194" t="s">
        <v>391</v>
      </c>
      <c r="V24" s="1196" t="s">
        <v>391</v>
      </c>
      <c r="W24" s="1367"/>
      <c r="X24" s="1405">
        <v>414.18790000000001</v>
      </c>
      <c r="Y24" s="1398"/>
      <c r="Z24" s="1197">
        <v>9.7918000000000234</v>
      </c>
      <c r="AA24" s="1196">
        <v>2.4213388803700164E-2</v>
      </c>
      <c r="AB24" s="1399"/>
      <c r="AC24" s="1399"/>
      <c r="AD24" s="1399"/>
      <c r="AE24" s="1399"/>
    </row>
    <row r="25" spans="1:31" s="1179" customFormat="1">
      <c r="A25" s="1400" t="s">
        <v>347</v>
      </c>
      <c r="B25" s="1367"/>
      <c r="C25" s="1401">
        <v>427.76010000000002</v>
      </c>
      <c r="D25" s="1402">
        <v>437.58030000000002</v>
      </c>
      <c r="E25" s="1402" t="s">
        <v>391</v>
      </c>
      <c r="F25" s="1403">
        <v>431.47359999999998</v>
      </c>
      <c r="G25" s="1194">
        <v>5.8774999999999977</v>
      </c>
      <c r="H25" s="1195">
        <v>1.3810041962320607E-2</v>
      </c>
      <c r="I25" s="1396"/>
      <c r="J25" s="1401" t="s">
        <v>391</v>
      </c>
      <c r="K25" s="1402" t="s">
        <v>391</v>
      </c>
      <c r="L25" s="1402" t="s">
        <v>391</v>
      </c>
      <c r="M25" s="1403" t="s">
        <v>391</v>
      </c>
      <c r="N25" s="1194" t="s">
        <v>391</v>
      </c>
      <c r="O25" s="1196" t="s">
        <v>391</v>
      </c>
      <c r="P25" s="1367"/>
      <c r="Q25" s="1401">
        <v>429.25869999999998</v>
      </c>
      <c r="R25" s="1402">
        <v>439.45339999999999</v>
      </c>
      <c r="S25" s="1402" t="s">
        <v>391</v>
      </c>
      <c r="T25" s="1403">
        <v>435.55070000000001</v>
      </c>
      <c r="U25" s="1194">
        <v>3.3222000000000094</v>
      </c>
      <c r="V25" s="1196">
        <v>7.6862122696674806E-3</v>
      </c>
      <c r="W25" s="1367"/>
      <c r="X25" s="1405">
        <v>433.82350000000002</v>
      </c>
      <c r="Y25" s="1398"/>
      <c r="Z25" s="1197">
        <v>4.404700000000048</v>
      </c>
      <c r="AA25" s="1196">
        <v>1.0257352495978367E-2</v>
      </c>
      <c r="AB25" s="1399"/>
      <c r="AC25" s="1399"/>
      <c r="AD25" s="1399"/>
      <c r="AE25" s="1399"/>
    </row>
    <row r="26" spans="1:31" s="1179" customFormat="1">
      <c r="A26" s="1400" t="s">
        <v>348</v>
      </c>
      <c r="B26" s="1367"/>
      <c r="C26" s="1406">
        <v>437.60469999999998</v>
      </c>
      <c r="D26" s="1407">
        <v>435.47050000000002</v>
      </c>
      <c r="E26" s="1407">
        <v>386.75729999999999</v>
      </c>
      <c r="F26" s="1408">
        <v>429.17950000000002</v>
      </c>
      <c r="G26" s="1194">
        <v>0.89879999999999427</v>
      </c>
      <c r="H26" s="1195">
        <v>2.09862363632074E-3</v>
      </c>
      <c r="I26" s="1396"/>
      <c r="J26" s="1406">
        <v>340.99619999999999</v>
      </c>
      <c r="K26" s="1407">
        <v>412</v>
      </c>
      <c r="L26" s="1407">
        <v>395.96600000000001</v>
      </c>
      <c r="M26" s="1408">
        <v>394.73219999999998</v>
      </c>
      <c r="N26" s="1194">
        <v>-1.4510999999999967</v>
      </c>
      <c r="O26" s="1196">
        <v>-3.6626985539269796E-3</v>
      </c>
      <c r="P26" s="1367"/>
      <c r="Q26" s="1406" t="s">
        <v>391</v>
      </c>
      <c r="R26" s="1407" t="s">
        <v>391</v>
      </c>
      <c r="S26" s="1407" t="s">
        <v>391</v>
      </c>
      <c r="T26" s="1408" t="s">
        <v>391</v>
      </c>
      <c r="U26" s="1194" t="s">
        <v>391</v>
      </c>
      <c r="V26" s="1196" t="s">
        <v>391</v>
      </c>
      <c r="W26" s="1367"/>
      <c r="X26" s="1405">
        <v>423.80560000000003</v>
      </c>
      <c r="Y26" s="1386"/>
      <c r="Z26" s="1197">
        <v>0.53220000000004575</v>
      </c>
      <c r="AA26" s="1196">
        <v>1.2573433624698538E-3</v>
      </c>
      <c r="AB26" s="1399"/>
      <c r="AC26" s="1399"/>
      <c r="AD26" s="1399"/>
      <c r="AE26" s="1399"/>
    </row>
    <row r="27" spans="1:31" s="1179" customFormat="1">
      <c r="A27" s="1400" t="s">
        <v>349</v>
      </c>
      <c r="B27" s="1367"/>
      <c r="C27" s="1406">
        <v>379.74959999999999</v>
      </c>
      <c r="D27" s="1407">
        <v>399.34750000000003</v>
      </c>
      <c r="E27" s="1407" t="s">
        <v>391</v>
      </c>
      <c r="F27" s="1408">
        <v>394.23200000000003</v>
      </c>
      <c r="G27" s="1194">
        <v>4.4021000000000186</v>
      </c>
      <c r="H27" s="1195">
        <v>1.1292361104163762E-2</v>
      </c>
      <c r="I27" s="1396"/>
      <c r="J27" s="1406" t="s">
        <v>391</v>
      </c>
      <c r="K27" s="1407" t="s">
        <v>391</v>
      </c>
      <c r="L27" s="1407" t="s">
        <v>391</v>
      </c>
      <c r="M27" s="1408" t="s">
        <v>391</v>
      </c>
      <c r="N27" s="1194" t="s">
        <v>391</v>
      </c>
      <c r="O27" s="1196" t="s">
        <v>391</v>
      </c>
      <c r="P27" s="1367"/>
      <c r="Q27" s="1406" t="s">
        <v>391</v>
      </c>
      <c r="R27" s="1407" t="s">
        <v>391</v>
      </c>
      <c r="S27" s="1407" t="s">
        <v>391</v>
      </c>
      <c r="T27" s="1408" t="s">
        <v>391</v>
      </c>
      <c r="U27" s="1194" t="s">
        <v>391</v>
      </c>
      <c r="V27" s="1196" t="s">
        <v>391</v>
      </c>
      <c r="W27" s="1367"/>
      <c r="X27" s="1405">
        <v>394.23200000000003</v>
      </c>
      <c r="Y27" s="1386"/>
      <c r="Z27" s="1197">
        <v>4.4021000000000186</v>
      </c>
      <c r="AA27" s="1196">
        <v>1.1292361104163762E-2</v>
      </c>
      <c r="AB27" s="1399"/>
      <c r="AC27" s="1399"/>
      <c r="AD27" s="1399"/>
      <c r="AE27" s="1399"/>
    </row>
    <row r="28" spans="1:31" s="1179" customFormat="1">
      <c r="A28" s="1400" t="s">
        <v>350</v>
      </c>
      <c r="B28" s="1367"/>
      <c r="C28" s="1401">
        <v>444.10449999999997</v>
      </c>
      <c r="D28" s="1402">
        <v>416.04500000000002</v>
      </c>
      <c r="E28" s="1402">
        <v>329.04899999999998</v>
      </c>
      <c r="F28" s="1403">
        <v>437.14249999999998</v>
      </c>
      <c r="G28" s="1198">
        <v>-6.4317000000000348</v>
      </c>
      <c r="H28" s="1195">
        <v>-1.449971616924528E-2</v>
      </c>
      <c r="I28" s="1396"/>
      <c r="J28" s="1401" t="s">
        <v>391</v>
      </c>
      <c r="K28" s="1402" t="s">
        <v>391</v>
      </c>
      <c r="L28" s="1402" t="s">
        <v>391</v>
      </c>
      <c r="M28" s="1403" t="s">
        <v>391</v>
      </c>
      <c r="N28" s="1194" t="s">
        <v>391</v>
      </c>
      <c r="O28" s="1196" t="s">
        <v>391</v>
      </c>
      <c r="P28" s="1367"/>
      <c r="Q28" s="1401">
        <v>440.07560000000001</v>
      </c>
      <c r="R28" s="1402">
        <v>491.30889999999999</v>
      </c>
      <c r="S28" s="1402">
        <v>475.3571</v>
      </c>
      <c r="T28" s="1403">
        <v>467.01900000000001</v>
      </c>
      <c r="U28" s="1194">
        <v>-28.062599999999975</v>
      </c>
      <c r="V28" s="1196">
        <v>-5.6682777142192275E-2</v>
      </c>
      <c r="W28" s="1367"/>
      <c r="X28" s="1405">
        <v>438.71030000000002</v>
      </c>
      <c r="Y28" s="1386"/>
      <c r="Z28" s="1197">
        <v>-7.5666999999999689</v>
      </c>
      <c r="AA28" s="1196">
        <v>-1.6955164617490914E-2</v>
      </c>
      <c r="AB28" s="1399"/>
      <c r="AC28" s="1399"/>
      <c r="AD28" s="1399"/>
      <c r="AE28" s="1399"/>
    </row>
    <row r="29" spans="1:31" s="1179" customFormat="1">
      <c r="A29" s="1400" t="s">
        <v>351</v>
      </c>
      <c r="B29" s="1367"/>
      <c r="C29" s="1401" t="s">
        <v>391</v>
      </c>
      <c r="D29" s="1402" t="s">
        <v>391</v>
      </c>
      <c r="E29" s="1402" t="s">
        <v>391</v>
      </c>
      <c r="F29" s="1403" t="s">
        <v>391</v>
      </c>
      <c r="G29" s="1194">
        <v>0</v>
      </c>
      <c r="H29" s="1195">
        <v>0</v>
      </c>
      <c r="I29" s="1396"/>
      <c r="J29" s="1401" t="s">
        <v>391</v>
      </c>
      <c r="K29" s="1402" t="s">
        <v>391</v>
      </c>
      <c r="L29" s="1402" t="s">
        <v>391</v>
      </c>
      <c r="M29" s="1403" t="s">
        <v>391</v>
      </c>
      <c r="N29" s="1194" t="s">
        <v>391</v>
      </c>
      <c r="O29" s="1196" t="s">
        <v>391</v>
      </c>
      <c r="P29" s="1367"/>
      <c r="Q29" s="1401" t="s">
        <v>391</v>
      </c>
      <c r="R29" s="1402" t="s">
        <v>391</v>
      </c>
      <c r="S29" s="1402" t="s">
        <v>391</v>
      </c>
      <c r="T29" s="1403" t="s">
        <v>391</v>
      </c>
      <c r="U29" s="1194" t="s">
        <v>391</v>
      </c>
      <c r="V29" s="1196" t="s">
        <v>391</v>
      </c>
      <c r="W29" s="1367"/>
      <c r="X29" s="1405" t="s">
        <v>391</v>
      </c>
      <c r="Y29" s="1398"/>
      <c r="Z29" s="1197" t="s">
        <v>391</v>
      </c>
      <c r="AA29" s="1196" t="s">
        <v>391</v>
      </c>
      <c r="AB29" s="1399"/>
      <c r="AC29" s="1399"/>
      <c r="AD29" s="1399"/>
      <c r="AE29" s="1399"/>
    </row>
    <row r="30" spans="1:31" s="1179" customFormat="1">
      <c r="A30" s="1400" t="s">
        <v>352</v>
      </c>
      <c r="B30" s="1367"/>
      <c r="C30" s="1401" t="s">
        <v>391</v>
      </c>
      <c r="D30" s="1402">
        <v>315.16579999999999</v>
      </c>
      <c r="E30" s="1402" t="s">
        <v>391</v>
      </c>
      <c r="F30" s="1403">
        <v>315.16579999999999</v>
      </c>
      <c r="G30" s="1194">
        <v>8.5935999999999808</v>
      </c>
      <c r="H30" s="1195">
        <v>2.8031243537411266E-2</v>
      </c>
      <c r="I30" s="1396"/>
      <c r="J30" s="1401" t="s">
        <v>391</v>
      </c>
      <c r="K30" s="1402" t="s">
        <v>391</v>
      </c>
      <c r="L30" s="1402" t="s">
        <v>391</v>
      </c>
      <c r="M30" s="1403" t="s">
        <v>391</v>
      </c>
      <c r="N30" s="1194" t="s">
        <v>391</v>
      </c>
      <c r="O30" s="1196" t="s">
        <v>391</v>
      </c>
      <c r="P30" s="1367"/>
      <c r="Q30" s="1401" t="s">
        <v>391</v>
      </c>
      <c r="R30" s="1402">
        <v>234.14779999999999</v>
      </c>
      <c r="S30" s="1402" t="s">
        <v>391</v>
      </c>
      <c r="T30" s="1403">
        <v>234.14779999999999</v>
      </c>
      <c r="U30" s="1194" t="s">
        <v>391</v>
      </c>
      <c r="V30" s="1196" t="s">
        <v>391</v>
      </c>
      <c r="W30" s="1367"/>
      <c r="X30" s="1405">
        <v>297.40280000000001</v>
      </c>
      <c r="Y30" s="1398"/>
      <c r="Z30" s="1197">
        <v>-9.169399999999996</v>
      </c>
      <c r="AA30" s="1196">
        <v>-2.9909430796399628E-2</v>
      </c>
      <c r="AB30" s="1399"/>
      <c r="AC30" s="1399"/>
      <c r="AD30" s="1399"/>
      <c r="AE30" s="1399"/>
    </row>
    <row r="31" spans="1:31" s="1179" customFormat="1">
      <c r="A31" s="1400" t="s">
        <v>353</v>
      </c>
      <c r="B31" s="1367"/>
      <c r="C31" s="1401" t="s">
        <v>391</v>
      </c>
      <c r="D31" s="1402">
        <v>338.32350000000002</v>
      </c>
      <c r="E31" s="1402">
        <v>357.38600000000002</v>
      </c>
      <c r="F31" s="1403">
        <v>352.14920000000001</v>
      </c>
      <c r="G31" s="1194">
        <v>14.692400000000021</v>
      </c>
      <c r="H31" s="1195">
        <v>4.3538609979114407E-2</v>
      </c>
      <c r="I31" s="1396"/>
      <c r="J31" s="1401" t="s">
        <v>391</v>
      </c>
      <c r="K31" s="1402" t="s">
        <v>391</v>
      </c>
      <c r="L31" s="1402" t="s">
        <v>391</v>
      </c>
      <c r="M31" s="1403" t="s">
        <v>391</v>
      </c>
      <c r="N31" s="1194" t="s">
        <v>391</v>
      </c>
      <c r="O31" s="1196" t="s">
        <v>391</v>
      </c>
      <c r="P31" s="1367"/>
      <c r="Q31" s="1401" t="s">
        <v>391</v>
      </c>
      <c r="R31" s="1402" t="s">
        <v>391</v>
      </c>
      <c r="S31" s="1402" t="s">
        <v>391</v>
      </c>
      <c r="T31" s="1403" t="s">
        <v>391</v>
      </c>
      <c r="U31" s="1194" t="s">
        <v>391</v>
      </c>
      <c r="V31" s="1196" t="s">
        <v>391</v>
      </c>
      <c r="W31" s="1367"/>
      <c r="X31" s="1405">
        <v>352.14920000000001</v>
      </c>
      <c r="Y31" s="1398"/>
      <c r="Z31" s="1197">
        <v>16.243800000000022</v>
      </c>
      <c r="AA31" s="1196">
        <v>4.835825800954674E-2</v>
      </c>
      <c r="AB31" s="1399"/>
      <c r="AC31" s="1399"/>
      <c r="AD31" s="1399"/>
      <c r="AE31" s="1399"/>
    </row>
    <row r="32" spans="1:31" s="1179" customFormat="1">
      <c r="A32" s="1400" t="s">
        <v>354</v>
      </c>
      <c r="B32" s="1367"/>
      <c r="C32" s="1401">
        <v>422.64690000000002</v>
      </c>
      <c r="D32" s="1407">
        <v>413.20850000000002</v>
      </c>
      <c r="E32" s="1407" t="s">
        <v>391</v>
      </c>
      <c r="F32" s="1408">
        <v>419.81360000000001</v>
      </c>
      <c r="G32" s="1194">
        <v>-1.2400000000013733E-2</v>
      </c>
      <c r="H32" s="1195">
        <v>-2.9536045885736328E-5</v>
      </c>
      <c r="I32" s="1396"/>
      <c r="J32" s="1401" t="s">
        <v>391</v>
      </c>
      <c r="K32" s="1407" t="s">
        <v>391</v>
      </c>
      <c r="L32" s="1407" t="s">
        <v>391</v>
      </c>
      <c r="M32" s="1408" t="s">
        <v>391</v>
      </c>
      <c r="N32" s="1194" t="s">
        <v>391</v>
      </c>
      <c r="O32" s="1196" t="s">
        <v>391</v>
      </c>
      <c r="P32" s="1367"/>
      <c r="Q32" s="1401" t="s">
        <v>391</v>
      </c>
      <c r="R32" s="1407" t="s">
        <v>391</v>
      </c>
      <c r="S32" s="1407" t="s">
        <v>391</v>
      </c>
      <c r="T32" s="1408" t="s">
        <v>391</v>
      </c>
      <c r="U32" s="1194" t="s">
        <v>391</v>
      </c>
      <c r="V32" s="1196" t="s">
        <v>391</v>
      </c>
      <c r="W32" s="1367"/>
      <c r="X32" s="1405">
        <v>419.81360000000001</v>
      </c>
      <c r="Y32" s="1398"/>
      <c r="Z32" s="1197">
        <v>-1.2400000000013733E-2</v>
      </c>
      <c r="AA32" s="1196">
        <v>-2.9536045885736328E-5</v>
      </c>
      <c r="AB32" s="1399"/>
      <c r="AC32" s="1399"/>
      <c r="AD32" s="1399"/>
      <c r="AE32" s="1399"/>
    </row>
    <row r="33" spans="1:31" s="1179" customFormat="1">
      <c r="A33" s="1400" t="s">
        <v>355</v>
      </c>
      <c r="B33" s="1367"/>
      <c r="C33" s="1401" t="s">
        <v>391</v>
      </c>
      <c r="D33" s="1407">
        <v>186.4924</v>
      </c>
      <c r="E33" s="1407" t="s">
        <v>391</v>
      </c>
      <c r="F33" s="1408">
        <v>186.4924</v>
      </c>
      <c r="G33" s="1194">
        <v>186.4924</v>
      </c>
      <c r="H33" s="1195" t="s">
        <v>391</v>
      </c>
      <c r="I33" s="1396"/>
      <c r="J33" s="1401" t="s">
        <v>391</v>
      </c>
      <c r="K33" s="1407" t="s">
        <v>391</v>
      </c>
      <c r="L33" s="1407" t="s">
        <v>391</v>
      </c>
      <c r="M33" s="1408" t="s">
        <v>391</v>
      </c>
      <c r="N33" s="1194" t="s">
        <v>391</v>
      </c>
      <c r="O33" s="1196" t="s">
        <v>391</v>
      </c>
      <c r="P33" s="1367"/>
      <c r="Q33" s="1401" t="s">
        <v>391</v>
      </c>
      <c r="R33" s="1407" t="s">
        <v>391</v>
      </c>
      <c r="S33" s="1407" t="s">
        <v>391</v>
      </c>
      <c r="T33" s="1408" t="s">
        <v>391</v>
      </c>
      <c r="U33" s="1194" t="s">
        <v>391</v>
      </c>
      <c r="V33" s="1196" t="s">
        <v>391</v>
      </c>
      <c r="W33" s="1367"/>
      <c r="X33" s="1405">
        <v>186.4924</v>
      </c>
      <c r="Y33" s="1398"/>
      <c r="Z33" s="1197">
        <v>186.4924</v>
      </c>
      <c r="AA33" s="1196" t="s">
        <v>391</v>
      </c>
      <c r="AB33" s="1399"/>
      <c r="AC33" s="1399"/>
      <c r="AD33" s="1399"/>
      <c r="AE33" s="1399"/>
    </row>
    <row r="34" spans="1:31" s="1179" customFormat="1">
      <c r="A34" s="1400" t="s">
        <v>356</v>
      </c>
      <c r="B34" s="1367"/>
      <c r="C34" s="1401" t="s">
        <v>391</v>
      </c>
      <c r="D34" s="1407" t="s">
        <v>391</v>
      </c>
      <c r="E34" s="1407" t="s">
        <v>391</v>
      </c>
      <c r="F34" s="1408" t="s">
        <v>391</v>
      </c>
      <c r="G34" s="1194"/>
      <c r="H34" s="1195" t="s">
        <v>391</v>
      </c>
      <c r="I34" s="1396"/>
      <c r="J34" s="1401" t="s">
        <v>391</v>
      </c>
      <c r="K34" s="1407" t="s">
        <v>391</v>
      </c>
      <c r="L34" s="1407" t="s">
        <v>391</v>
      </c>
      <c r="M34" s="1408" t="s">
        <v>391</v>
      </c>
      <c r="N34" s="1194" t="s">
        <v>391</v>
      </c>
      <c r="O34" s="1196" t="s">
        <v>391</v>
      </c>
      <c r="P34" s="1367"/>
      <c r="Q34" s="1401" t="s">
        <v>391</v>
      </c>
      <c r="R34" s="1407" t="s">
        <v>391</v>
      </c>
      <c r="S34" s="1407" t="s">
        <v>391</v>
      </c>
      <c r="T34" s="1408" t="s">
        <v>391</v>
      </c>
      <c r="U34" s="1194" t="s">
        <v>391</v>
      </c>
      <c r="V34" s="1196" t="s">
        <v>391</v>
      </c>
      <c r="W34" s="1367"/>
      <c r="X34" s="1405" t="s">
        <v>391</v>
      </c>
      <c r="Y34" s="1398"/>
      <c r="Z34" s="1197" t="s">
        <v>391</v>
      </c>
      <c r="AA34" s="1196" t="s">
        <v>391</v>
      </c>
      <c r="AB34" s="1399"/>
      <c r="AC34" s="1399"/>
      <c r="AD34" s="1399"/>
      <c r="AE34" s="1399"/>
    </row>
    <row r="35" spans="1:31" s="1179" customFormat="1">
      <c r="A35" s="1400" t="s">
        <v>357</v>
      </c>
      <c r="B35" s="1367"/>
      <c r="C35" s="1401" t="s">
        <v>391</v>
      </c>
      <c r="D35" s="1402">
        <v>418.65719999999999</v>
      </c>
      <c r="E35" s="1402">
        <v>395.63490000000002</v>
      </c>
      <c r="F35" s="1403">
        <v>408.08420000000001</v>
      </c>
      <c r="G35" s="1194">
        <v>3.2968999999999937</v>
      </c>
      <c r="H35" s="1195">
        <v>8.1447713404052546E-3</v>
      </c>
      <c r="I35" s="1396"/>
      <c r="J35" s="1401" t="s">
        <v>391</v>
      </c>
      <c r="K35" s="1402" t="s">
        <v>391</v>
      </c>
      <c r="L35" s="1402" t="s">
        <v>391</v>
      </c>
      <c r="M35" s="1403" t="s">
        <v>391</v>
      </c>
      <c r="N35" s="1194" t="s">
        <v>391</v>
      </c>
      <c r="O35" s="1196" t="s">
        <v>391</v>
      </c>
      <c r="P35" s="1367"/>
      <c r="Q35" s="1401" t="s">
        <v>391</v>
      </c>
      <c r="R35" s="1402">
        <v>404.48320000000001</v>
      </c>
      <c r="S35" s="1402">
        <v>390.65519999999998</v>
      </c>
      <c r="T35" s="1403">
        <v>392.57440000000003</v>
      </c>
      <c r="U35" s="1194">
        <v>-0.11319999999994934</v>
      </c>
      <c r="V35" s="1196">
        <v>-2.8826986133489996E-4</v>
      </c>
      <c r="W35" s="1367"/>
      <c r="X35" s="1405">
        <v>395.88600000000002</v>
      </c>
      <c r="Y35" s="1386"/>
      <c r="Z35" s="1197">
        <v>0.6149000000000342</v>
      </c>
      <c r="AA35" s="1196">
        <v>1.5556411789277025E-3</v>
      </c>
      <c r="AB35" s="1399"/>
      <c r="AC35" s="1399"/>
      <c r="AD35" s="1399"/>
      <c r="AE35" s="1399"/>
    </row>
    <row r="36" spans="1:31" s="1179" customFormat="1">
      <c r="A36" s="1400" t="s">
        <v>358</v>
      </c>
      <c r="B36" s="1367"/>
      <c r="C36" s="1401">
        <v>431.87270000000001</v>
      </c>
      <c r="D36" s="1402">
        <v>436.14479999999998</v>
      </c>
      <c r="E36" s="1402" t="s">
        <v>391</v>
      </c>
      <c r="F36" s="1403">
        <v>433.33019999999999</v>
      </c>
      <c r="G36" s="1194">
        <v>2.5894999999999868</v>
      </c>
      <c r="H36" s="1195">
        <v>6.0117374559682801E-3</v>
      </c>
      <c r="I36" s="1396"/>
      <c r="J36" s="1401" t="s">
        <v>391</v>
      </c>
      <c r="K36" s="1402" t="s">
        <v>391</v>
      </c>
      <c r="L36" s="1402" t="s">
        <v>391</v>
      </c>
      <c r="M36" s="1403" t="s">
        <v>391</v>
      </c>
      <c r="N36" s="1194" t="s">
        <v>391</v>
      </c>
      <c r="O36" s="1196" t="s">
        <v>391</v>
      </c>
      <c r="P36" s="1367"/>
      <c r="Q36" s="1401">
        <v>490.93329999999997</v>
      </c>
      <c r="R36" s="1402">
        <v>482.61939999999998</v>
      </c>
      <c r="S36" s="1402" t="s">
        <v>391</v>
      </c>
      <c r="T36" s="1403">
        <v>487.53339999999997</v>
      </c>
      <c r="U36" s="1194">
        <v>0.38069999999999027</v>
      </c>
      <c r="V36" s="1196">
        <v>7.8147981115561649E-4</v>
      </c>
      <c r="W36" s="1367"/>
      <c r="X36" s="1405">
        <v>434.702</v>
      </c>
      <c r="Y36" s="1386"/>
      <c r="Z36" s="1197">
        <v>2.5337000000000103</v>
      </c>
      <c r="AA36" s="1196">
        <v>5.8627622618319108E-3</v>
      </c>
      <c r="AB36" s="1399"/>
      <c r="AC36" s="1399"/>
      <c r="AD36" s="1399"/>
      <c r="AE36" s="1399"/>
    </row>
    <row r="37" spans="1:31" s="1179" customFormat="1">
      <c r="A37" s="1400" t="s">
        <v>359</v>
      </c>
      <c r="B37" s="1367"/>
      <c r="C37" s="1401" t="s">
        <v>391</v>
      </c>
      <c r="D37" s="1402">
        <v>432.14870000000002</v>
      </c>
      <c r="E37" s="1402">
        <v>441.70100000000002</v>
      </c>
      <c r="F37" s="1403">
        <v>438.37549999999999</v>
      </c>
      <c r="G37" s="1194">
        <v>-10.619700000000023</v>
      </c>
      <c r="H37" s="1195">
        <v>-2.3652145947217318E-2</v>
      </c>
      <c r="I37" s="1396"/>
      <c r="J37" s="1401" t="s">
        <v>391</v>
      </c>
      <c r="K37" s="1402" t="s">
        <v>391</v>
      </c>
      <c r="L37" s="1402" t="s">
        <v>391</v>
      </c>
      <c r="M37" s="1403" t="s">
        <v>391</v>
      </c>
      <c r="N37" s="1194" t="s">
        <v>391</v>
      </c>
      <c r="O37" s="1196" t="s">
        <v>391</v>
      </c>
      <c r="P37" s="1367"/>
      <c r="Q37" s="1401" t="s">
        <v>391</v>
      </c>
      <c r="R37" s="1402">
        <v>431.03070000000002</v>
      </c>
      <c r="S37" s="1402" t="s">
        <v>391</v>
      </c>
      <c r="T37" s="1403">
        <v>431.03070000000002</v>
      </c>
      <c r="U37" s="1194">
        <v>31.57710000000003</v>
      </c>
      <c r="V37" s="1196">
        <v>7.9050733301690101E-2</v>
      </c>
      <c r="W37" s="1367"/>
      <c r="X37" s="1405">
        <v>438.3261</v>
      </c>
      <c r="Y37" s="1386"/>
      <c r="Z37" s="1197">
        <v>-10.335700000000031</v>
      </c>
      <c r="AA37" s="1196">
        <v>-2.3036728333011736E-2</v>
      </c>
      <c r="AB37" s="1399"/>
      <c r="AC37" s="1399"/>
      <c r="AD37" s="1399"/>
      <c r="AE37" s="1399"/>
    </row>
    <row r="38" spans="1:31" s="1179" customFormat="1">
      <c r="A38" s="1400" t="s">
        <v>360</v>
      </c>
      <c r="B38" s="1367"/>
      <c r="C38" s="1401">
        <v>422.87169999999998</v>
      </c>
      <c r="D38" s="1402">
        <v>416.5086</v>
      </c>
      <c r="E38" s="1402" t="s">
        <v>391</v>
      </c>
      <c r="F38" s="1403">
        <v>419.91520000000003</v>
      </c>
      <c r="G38" s="1194">
        <v>7.2473000000000525</v>
      </c>
      <c r="H38" s="1195">
        <v>1.7562063829050123E-2</v>
      </c>
      <c r="I38" s="1396"/>
      <c r="J38" s="1401" t="s">
        <v>391</v>
      </c>
      <c r="K38" s="1402" t="s">
        <v>391</v>
      </c>
      <c r="L38" s="1402" t="s">
        <v>391</v>
      </c>
      <c r="M38" s="1403" t="s">
        <v>391</v>
      </c>
      <c r="N38" s="1194" t="s">
        <v>391</v>
      </c>
      <c r="O38" s="1196" t="s">
        <v>391</v>
      </c>
      <c r="P38" s="1367"/>
      <c r="Q38" s="1401">
        <v>415.20510000000002</v>
      </c>
      <c r="R38" s="1402">
        <v>385.09280000000001</v>
      </c>
      <c r="S38" s="1402" t="s">
        <v>391</v>
      </c>
      <c r="T38" s="1403">
        <v>389.38720000000001</v>
      </c>
      <c r="U38" s="1194">
        <v>8.5821000000000254</v>
      </c>
      <c r="V38" s="1196">
        <v>2.2536725479779696E-2</v>
      </c>
      <c r="W38" s="1367"/>
      <c r="X38" s="1405">
        <v>406.0009</v>
      </c>
      <c r="Y38" s="1386"/>
      <c r="Z38" s="1197">
        <v>7.855700000000013</v>
      </c>
      <c r="AA38" s="1196">
        <v>1.9730741448094946E-2</v>
      </c>
      <c r="AB38" s="1366"/>
      <c r="AC38" s="1366"/>
      <c r="AD38" s="1366"/>
      <c r="AE38" s="1366"/>
    </row>
    <row r="39" spans="1:31" s="1179" customFormat="1">
      <c r="A39" s="1400" t="s">
        <v>361</v>
      </c>
      <c r="B39" s="1367"/>
      <c r="C39" s="1401">
        <v>317.09570000000002</v>
      </c>
      <c r="D39" s="1402">
        <v>350.6508</v>
      </c>
      <c r="E39" s="1402">
        <v>332.6053</v>
      </c>
      <c r="F39" s="1403">
        <v>336.33839999999998</v>
      </c>
      <c r="G39" s="1194">
        <v>21.113599999999963</v>
      </c>
      <c r="H39" s="1195">
        <v>6.6979501612817183E-2</v>
      </c>
      <c r="I39" s="1396"/>
      <c r="J39" s="1401" t="s">
        <v>391</v>
      </c>
      <c r="K39" s="1402" t="s">
        <v>391</v>
      </c>
      <c r="L39" s="1402" t="s">
        <v>391</v>
      </c>
      <c r="M39" s="1403" t="s">
        <v>391</v>
      </c>
      <c r="N39" s="1194" t="s">
        <v>391</v>
      </c>
      <c r="O39" s="1196" t="s">
        <v>391</v>
      </c>
      <c r="P39" s="1367"/>
      <c r="Q39" s="1401">
        <v>294.32159999999999</v>
      </c>
      <c r="R39" s="1402">
        <v>297.7022</v>
      </c>
      <c r="S39" s="1402">
        <v>309.28710000000001</v>
      </c>
      <c r="T39" s="1403">
        <v>308.02420000000001</v>
      </c>
      <c r="U39" s="1194">
        <v>-4.8865999999999872</v>
      </c>
      <c r="V39" s="1196">
        <v>-1.5616591054063877E-2</v>
      </c>
      <c r="W39" s="1367"/>
      <c r="X39" s="1405">
        <v>316.83620000000002</v>
      </c>
      <c r="Y39" s="1386"/>
      <c r="Z39" s="1197">
        <v>3.2052000000000476</v>
      </c>
      <c r="AA39" s="1196">
        <v>1.0219653031747544E-2</v>
      </c>
      <c r="AB39" s="1399"/>
      <c r="AC39" s="1399"/>
      <c r="AD39" s="1399"/>
      <c r="AE39" s="1399"/>
    </row>
    <row r="40" spans="1:31" s="1179" customFormat="1">
      <c r="A40" s="1400" t="s">
        <v>362</v>
      </c>
      <c r="B40" s="1367"/>
      <c r="C40" s="1401">
        <v>380.95359999999999</v>
      </c>
      <c r="D40" s="1402">
        <v>381.43430000000001</v>
      </c>
      <c r="E40" s="1402">
        <v>366.03559999999999</v>
      </c>
      <c r="F40" s="1403">
        <v>379.3913</v>
      </c>
      <c r="G40" s="1194">
        <v>7.2954000000000292</v>
      </c>
      <c r="H40" s="1195">
        <v>1.9606235919288562E-2</v>
      </c>
      <c r="I40" s="1396"/>
      <c r="J40" s="1401" t="s">
        <v>391</v>
      </c>
      <c r="K40" s="1402" t="s">
        <v>391</v>
      </c>
      <c r="L40" s="1402" t="s">
        <v>391</v>
      </c>
      <c r="M40" s="1403" t="s">
        <v>391</v>
      </c>
      <c r="N40" s="1194" t="s">
        <v>391</v>
      </c>
      <c r="O40" s="1196" t="s">
        <v>391</v>
      </c>
      <c r="P40" s="1367"/>
      <c r="Q40" s="1401" t="s">
        <v>391</v>
      </c>
      <c r="R40" s="1402">
        <v>407.17320000000001</v>
      </c>
      <c r="S40" s="1402">
        <v>438.8494</v>
      </c>
      <c r="T40" s="1403">
        <v>415.53199999999998</v>
      </c>
      <c r="U40" s="1194">
        <v>30.498099999999965</v>
      </c>
      <c r="V40" s="1196">
        <v>7.9208869660567505E-2</v>
      </c>
      <c r="W40" s="1367"/>
      <c r="X40" s="1405">
        <v>381.85879999999997</v>
      </c>
      <c r="Y40" s="1386"/>
      <c r="Z40" s="1197">
        <v>8.8795999999999822</v>
      </c>
      <c r="AA40" s="1196">
        <v>2.3807225711246049E-2</v>
      </c>
      <c r="AB40" s="1399"/>
      <c r="AC40" s="1399"/>
      <c r="AD40" s="1399"/>
      <c r="AE40" s="1399"/>
    </row>
    <row r="41" spans="1:31" s="1179" customFormat="1">
      <c r="A41" s="1400" t="s">
        <v>363</v>
      </c>
      <c r="B41" s="1367"/>
      <c r="C41" s="1401" t="s">
        <v>391</v>
      </c>
      <c r="D41" s="1402">
        <v>336.8399</v>
      </c>
      <c r="E41" s="1402">
        <v>303.52330000000001</v>
      </c>
      <c r="F41" s="1403">
        <v>319.37580000000003</v>
      </c>
      <c r="G41" s="1194">
        <v>5.9242000000000417</v>
      </c>
      <c r="H41" s="1195">
        <v>1.8899887574349794E-2</v>
      </c>
      <c r="I41" s="1396"/>
      <c r="J41" s="1401" t="s">
        <v>391</v>
      </c>
      <c r="K41" s="1402" t="s">
        <v>391</v>
      </c>
      <c r="L41" s="1402" t="s">
        <v>391</v>
      </c>
      <c r="M41" s="1403" t="s">
        <v>391</v>
      </c>
      <c r="N41" s="1194" t="s">
        <v>391</v>
      </c>
      <c r="O41" s="1196" t="s">
        <v>391</v>
      </c>
      <c r="P41" s="1367"/>
      <c r="Q41" s="1401" t="s">
        <v>391</v>
      </c>
      <c r="R41" s="1402" t="s">
        <v>391</v>
      </c>
      <c r="S41" s="1402" t="s">
        <v>344</v>
      </c>
      <c r="T41" s="1403" t="s">
        <v>344</v>
      </c>
      <c r="U41" s="1194" t="s">
        <v>391</v>
      </c>
      <c r="V41" s="1196" t="s">
        <v>391</v>
      </c>
      <c r="W41" s="1367"/>
      <c r="X41" s="1405" t="s">
        <v>344</v>
      </c>
      <c r="Y41" s="1386"/>
      <c r="Z41" s="1197" t="s">
        <v>391</v>
      </c>
      <c r="AA41" s="1196" t="s">
        <v>391</v>
      </c>
      <c r="AB41" s="1399"/>
      <c r="AC41" s="1399"/>
      <c r="AD41" s="1399"/>
      <c r="AE41" s="1399"/>
    </row>
    <row r="42" spans="1:31" s="1179" customFormat="1">
      <c r="A42" s="1400" t="s">
        <v>364</v>
      </c>
      <c r="B42" s="1367"/>
      <c r="C42" s="1401" t="s">
        <v>391</v>
      </c>
      <c r="D42" s="1402">
        <v>393.6103</v>
      </c>
      <c r="E42" s="1402">
        <v>382.96730000000002</v>
      </c>
      <c r="F42" s="1403">
        <v>384.81830000000002</v>
      </c>
      <c r="G42" s="1194">
        <v>4.836400000000026</v>
      </c>
      <c r="H42" s="1195">
        <v>1.2727974674583198E-2</v>
      </c>
      <c r="I42" s="1396"/>
      <c r="J42" s="1401" t="s">
        <v>391</v>
      </c>
      <c r="K42" s="1402" t="s">
        <v>391</v>
      </c>
      <c r="L42" s="1402" t="s">
        <v>391</v>
      </c>
      <c r="M42" s="1403" t="s">
        <v>391</v>
      </c>
      <c r="N42" s="1194" t="s">
        <v>391</v>
      </c>
      <c r="O42" s="1196" t="s">
        <v>391</v>
      </c>
      <c r="P42" s="1367"/>
      <c r="Q42" s="1401" t="s">
        <v>391</v>
      </c>
      <c r="R42" s="1402" t="s">
        <v>391</v>
      </c>
      <c r="S42" s="1402" t="s">
        <v>391</v>
      </c>
      <c r="T42" s="1403" t="s">
        <v>391</v>
      </c>
      <c r="U42" s="1194" t="s">
        <v>391</v>
      </c>
      <c r="V42" s="1196" t="s">
        <v>391</v>
      </c>
      <c r="W42" s="1367"/>
      <c r="X42" s="1405">
        <v>384.81830000000002</v>
      </c>
      <c r="Y42" s="1386"/>
      <c r="Z42" s="1197">
        <v>4.836400000000026</v>
      </c>
      <c r="AA42" s="1196">
        <v>1.2727974674583198E-2</v>
      </c>
      <c r="AB42" s="1399"/>
      <c r="AC42" s="1399"/>
      <c r="AD42" s="1399"/>
      <c r="AE42" s="1399"/>
    </row>
    <row r="43" spans="1:31" s="1179" customFormat="1" ht="13.5" thickBot="1">
      <c r="A43" s="1410" t="s">
        <v>365</v>
      </c>
      <c r="B43" s="1367"/>
      <c r="C43" s="1411" t="s">
        <v>391</v>
      </c>
      <c r="D43" s="1412">
        <v>464.59870000000001</v>
      </c>
      <c r="E43" s="1412">
        <v>474.88010000000003</v>
      </c>
      <c r="F43" s="1413">
        <v>470.6422</v>
      </c>
      <c r="G43" s="1199">
        <v>4.1675999999999931</v>
      </c>
      <c r="H43" s="1200">
        <v>8.934248509993914E-3</v>
      </c>
      <c r="I43" s="1396"/>
      <c r="J43" s="1411" t="s">
        <v>391</v>
      </c>
      <c r="K43" s="1412" t="s">
        <v>391</v>
      </c>
      <c r="L43" s="1412" t="s">
        <v>391</v>
      </c>
      <c r="M43" s="1413" t="s">
        <v>391</v>
      </c>
      <c r="N43" s="1199" t="s">
        <v>391</v>
      </c>
      <c r="O43" s="1201" t="s">
        <v>391</v>
      </c>
      <c r="P43" s="1367"/>
      <c r="Q43" s="1411" t="s">
        <v>391</v>
      </c>
      <c r="R43" s="1412">
        <v>504.51929999999999</v>
      </c>
      <c r="S43" s="1412" t="s">
        <v>391</v>
      </c>
      <c r="T43" s="1413">
        <v>504.51929999999999</v>
      </c>
      <c r="U43" s="1199">
        <v>35.919100000000014</v>
      </c>
      <c r="V43" s="1201">
        <v>7.6651909239475291E-2</v>
      </c>
      <c r="W43" s="1367"/>
      <c r="X43" s="1414">
        <v>473.01889999999997</v>
      </c>
      <c r="Y43" s="1386"/>
      <c r="Z43" s="1202">
        <v>6.3951999999999884</v>
      </c>
      <c r="AA43" s="1201">
        <v>1.3705261863038665E-2</v>
      </c>
      <c r="AB43" s="1366"/>
      <c r="AC43" s="1366"/>
      <c r="AD43" s="1366"/>
      <c r="AE43" s="1366"/>
    </row>
    <row r="44" spans="1:31">
      <c r="A44" s="1415" t="s">
        <v>420</v>
      </c>
    </row>
    <row r="55" spans="3:5" ht="15">
      <c r="D55" s="1366"/>
      <c r="E55" s="1182"/>
    </row>
    <row r="59" spans="3:5" ht="20.85" customHeight="1">
      <c r="C59" s="1158"/>
      <c r="D59" s="1203" t="s">
        <v>463</v>
      </c>
    </row>
    <row r="60" spans="3:5">
      <c r="C60" s="1165"/>
      <c r="D60" s="116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V28" sqref="V28"/>
    </sheetView>
  </sheetViews>
  <sheetFormatPr defaultRowHeight="12.75" outlineLevelCol="1"/>
  <cols>
    <col min="1" max="2" width="8.7109375" style="1104" hidden="1" customWidth="1" outlineLevel="1"/>
    <col min="3" max="3" width="32" style="81" customWidth="1" collapsed="1"/>
    <col min="4" max="19" width="10.42578125" style="81" customWidth="1"/>
    <col min="20" max="16384" width="9.140625" style="81"/>
  </cols>
  <sheetData>
    <row r="1" spans="1:31" ht="53.1" customHeight="1">
      <c r="C1" s="1154" t="s">
        <v>453</v>
      </c>
      <c r="D1" s="1155"/>
      <c r="E1" s="1155"/>
      <c r="F1" s="1156"/>
      <c r="G1" s="1156"/>
      <c r="H1" s="1155"/>
      <c r="I1" s="1155"/>
      <c r="J1" s="1155"/>
      <c r="K1" s="1155"/>
      <c r="L1" s="1155"/>
      <c r="M1" s="1155"/>
      <c r="N1" s="1155"/>
      <c r="O1" s="1155"/>
      <c r="P1" s="1155"/>
      <c r="Q1" s="1155"/>
      <c r="R1" s="1155"/>
      <c r="S1" s="1157" t="s">
        <v>454</v>
      </c>
      <c r="U1" s="1104">
        <v>0</v>
      </c>
      <c r="AE1" s="81">
        <v>0</v>
      </c>
    </row>
    <row r="2" spans="1:31" s="980" customFormat="1" ht="20.85" customHeight="1">
      <c r="A2" s="1146"/>
      <c r="B2" s="1146"/>
      <c r="C2" s="1160"/>
      <c r="D2" s="1161"/>
      <c r="E2" s="1161"/>
      <c r="F2" s="1162"/>
      <c r="G2" s="1162"/>
      <c r="H2" s="1161"/>
      <c r="I2" s="1161"/>
      <c r="J2" s="1161"/>
      <c r="K2" s="1161"/>
      <c r="L2" s="1161"/>
      <c r="M2" s="1161"/>
      <c r="N2" s="1161"/>
      <c r="O2" s="1161"/>
      <c r="P2" s="1161"/>
      <c r="Q2" s="1161"/>
      <c r="R2" s="1161"/>
      <c r="S2" s="1164" t="s">
        <v>510</v>
      </c>
      <c r="U2" s="1146"/>
    </row>
    <row r="3" spans="1:31" s="1105" customFormat="1">
      <c r="C3" s="1147"/>
      <c r="Q3" s="1148" t="s">
        <v>512</v>
      </c>
      <c r="R3" s="1149" t="s">
        <v>455</v>
      </c>
      <c r="S3" s="1150">
        <v>44536</v>
      </c>
    </row>
    <row r="4" spans="1:31" s="1105" customFormat="1">
      <c r="C4" s="1147"/>
      <c r="D4" s="1151"/>
      <c r="E4" s="1151"/>
      <c r="F4" s="1151"/>
      <c r="R4" s="1149" t="s">
        <v>456</v>
      </c>
      <c r="S4" s="1150">
        <v>44542</v>
      </c>
    </row>
    <row r="5" spans="1:31" ht="6.6" customHeight="1">
      <c r="C5" s="1152"/>
    </row>
    <row r="6" spans="1:31" ht="28.35" customHeight="1">
      <c r="C6" s="1530" t="s">
        <v>457</v>
      </c>
      <c r="D6" s="1530"/>
      <c r="E6" s="1530"/>
      <c r="F6" s="1530"/>
      <c r="G6" s="1530"/>
      <c r="H6" s="1530"/>
      <c r="I6" s="1530"/>
      <c r="J6" s="1530"/>
      <c r="K6" s="1530"/>
      <c r="L6" s="1530"/>
      <c r="M6" s="1530"/>
      <c r="N6" s="1530"/>
      <c r="O6" s="1530"/>
      <c r="P6" s="1530"/>
      <c r="Q6" s="1530"/>
      <c r="R6" s="1530"/>
      <c r="S6" s="1530"/>
    </row>
    <row r="7" spans="1:31" ht="5.85" customHeight="1">
      <c r="C7" s="1252"/>
      <c r="D7" s="1252"/>
      <c r="E7" s="1252"/>
      <c r="F7" s="1252"/>
      <c r="G7" s="1252"/>
      <c r="H7" s="1252"/>
      <c r="I7" s="1252"/>
      <c r="J7" s="1252"/>
      <c r="K7" s="1252"/>
      <c r="L7" s="1252"/>
      <c r="M7" s="1252"/>
      <c r="N7" s="1252"/>
      <c r="O7" s="1252"/>
      <c r="P7" s="1252"/>
      <c r="Q7" s="1253"/>
      <c r="R7" s="1252"/>
      <c r="S7" s="1252"/>
    </row>
    <row r="8" spans="1:31" ht="13.5" thickBot="1">
      <c r="A8" s="1106"/>
      <c r="B8" s="1106"/>
      <c r="C8" s="1252"/>
      <c r="D8" s="1252"/>
      <c r="E8" s="1252"/>
      <c r="F8" s="1252"/>
      <c r="G8" s="1252"/>
      <c r="H8" s="1252"/>
      <c r="I8" s="1252"/>
      <c r="J8" s="1252"/>
      <c r="K8" s="1252"/>
      <c r="L8" s="1252"/>
      <c r="M8" s="1252"/>
      <c r="N8" s="1252"/>
      <c r="O8" s="1252"/>
      <c r="P8" s="1252"/>
      <c r="Q8" s="1252"/>
      <c r="R8" s="1252"/>
      <c r="S8" s="1252"/>
    </row>
    <row r="9" spans="1:31" ht="18.75" thickBot="1">
      <c r="A9" s="1106"/>
      <c r="B9" s="1106"/>
      <c r="C9" s="1254" t="s">
        <v>395</v>
      </c>
      <c r="D9" s="1255"/>
      <c r="E9" s="1255"/>
      <c r="F9" s="1255"/>
      <c r="G9" s="1255"/>
      <c r="H9" s="1255"/>
      <c r="I9" s="1255"/>
      <c r="J9" s="1255"/>
      <c r="K9" s="1255"/>
      <c r="L9" s="1255"/>
      <c r="M9" s="1255"/>
      <c r="N9" s="1255"/>
      <c r="O9" s="1255"/>
      <c r="P9" s="1255"/>
      <c r="Q9" s="1255"/>
      <c r="R9" s="1256"/>
      <c r="S9" s="1252"/>
    </row>
    <row r="10" spans="1:31" ht="13.5" thickBot="1">
      <c r="A10" s="1104" t="s">
        <v>397</v>
      </c>
      <c r="B10" s="1104" t="s">
        <v>398</v>
      </c>
      <c r="C10" s="1257"/>
      <c r="D10" s="1258" t="s">
        <v>338</v>
      </c>
      <c r="E10" s="1259" t="s">
        <v>341</v>
      </c>
      <c r="F10" s="1259" t="s">
        <v>342</v>
      </c>
      <c r="G10" s="1259" t="s">
        <v>345</v>
      </c>
      <c r="H10" s="1259" t="s">
        <v>347</v>
      </c>
      <c r="I10" s="1259" t="s">
        <v>348</v>
      </c>
      <c r="J10" s="1259" t="s">
        <v>350</v>
      </c>
      <c r="K10" s="1259" t="s">
        <v>357</v>
      </c>
      <c r="L10" s="1259" t="s">
        <v>358</v>
      </c>
      <c r="M10" s="1259" t="s">
        <v>359</v>
      </c>
      <c r="N10" s="1259" t="s">
        <v>360</v>
      </c>
      <c r="O10" s="1259" t="s">
        <v>361</v>
      </c>
      <c r="P10" s="1260" t="s">
        <v>362</v>
      </c>
      <c r="Q10" s="1260" t="s">
        <v>365</v>
      </c>
      <c r="R10" s="1261" t="s">
        <v>396</v>
      </c>
      <c r="S10" s="1252"/>
    </row>
    <row r="11" spans="1:31" ht="14.25">
      <c r="C11" s="1262" t="s">
        <v>399</v>
      </c>
      <c r="D11" s="1263"/>
      <c r="E11" s="1264"/>
      <c r="F11" s="1264"/>
      <c r="G11" s="1264"/>
      <c r="H11" s="1264"/>
      <c r="I11" s="1264"/>
      <c r="J11" s="1264"/>
      <c r="K11" s="1264"/>
      <c r="L11" s="1264"/>
      <c r="M11" s="1264"/>
      <c r="N11" s="1264"/>
      <c r="O11" s="1264"/>
      <c r="P11" s="1264"/>
      <c r="Q11" s="1264"/>
      <c r="R11" s="1265"/>
      <c r="S11" s="1252"/>
    </row>
    <row r="12" spans="1:31">
      <c r="C12" s="1266" t="s">
        <v>400</v>
      </c>
      <c r="D12" s="1267">
        <v>67.5</v>
      </c>
      <c r="E12" s="1268">
        <v>77.324299999999994</v>
      </c>
      <c r="F12" s="1268">
        <v>76.33</v>
      </c>
      <c r="G12" s="1268">
        <v>108.24</v>
      </c>
      <c r="H12" s="1268">
        <v>103.9</v>
      </c>
      <c r="I12" s="1268">
        <v>42</v>
      </c>
      <c r="J12" s="1268">
        <v>107.3</v>
      </c>
      <c r="K12" s="1268">
        <v>91</v>
      </c>
      <c r="L12" s="1268">
        <v>123.62</v>
      </c>
      <c r="M12" s="1268">
        <v>155.41589999999999</v>
      </c>
      <c r="N12" s="1268" t="e">
        <v>#N/A</v>
      </c>
      <c r="O12" s="1268">
        <v>49.998600000000003</v>
      </c>
      <c r="P12" s="1269" t="e">
        <v>#N/A</v>
      </c>
      <c r="Q12" s="1269" t="e">
        <v>#N/A</v>
      </c>
      <c r="R12" s="1270">
        <v>77.706000000000003</v>
      </c>
      <c r="S12" s="1252"/>
    </row>
    <row r="13" spans="1:31">
      <c r="A13" s="1107"/>
      <c r="B13" s="1107"/>
      <c r="C13" s="1271" t="s">
        <v>401</v>
      </c>
      <c r="D13" s="1272">
        <v>74.17</v>
      </c>
      <c r="E13" s="1273">
        <v>77.322400000000002</v>
      </c>
      <c r="F13" s="1273">
        <v>73.95</v>
      </c>
      <c r="G13" s="1273">
        <v>125.73</v>
      </c>
      <c r="H13" s="1273">
        <v>103.93</v>
      </c>
      <c r="I13" s="1273">
        <v>41</v>
      </c>
      <c r="J13" s="1273">
        <v>109.74</v>
      </c>
      <c r="K13" s="1273">
        <v>99</v>
      </c>
      <c r="L13" s="1273">
        <v>109.62</v>
      </c>
      <c r="M13" s="1273">
        <v>155.41589999999999</v>
      </c>
      <c r="N13" s="1273" t="e">
        <v>#N/A</v>
      </c>
      <c r="O13" s="1273">
        <v>49.9955</v>
      </c>
      <c r="P13" s="1274" t="e">
        <v>#N/A</v>
      </c>
      <c r="Q13" s="1274" t="e">
        <v>#N/A</v>
      </c>
      <c r="R13" s="1275">
        <v>88.341899999999995</v>
      </c>
      <c r="S13" s="1252"/>
    </row>
    <row r="14" spans="1:31">
      <c r="A14" s="1107"/>
      <c r="B14" s="1107"/>
      <c r="C14" s="1276" t="s">
        <v>402</v>
      </c>
      <c r="D14" s="1277">
        <v>6.6700000000000017</v>
      </c>
      <c r="E14" s="1278">
        <v>1.8999999999920192E-3</v>
      </c>
      <c r="F14" s="1278">
        <v>2.3799999999999955</v>
      </c>
      <c r="G14" s="1278">
        <v>-17.490000000000009</v>
      </c>
      <c r="H14" s="1278">
        <v>-3.0000000000001137E-2</v>
      </c>
      <c r="I14" s="1278">
        <v>1</v>
      </c>
      <c r="J14" s="1278">
        <v>-2.4399999999999977</v>
      </c>
      <c r="K14" s="1278">
        <v>-8</v>
      </c>
      <c r="L14" s="1278">
        <v>14</v>
      </c>
      <c r="M14" s="1278">
        <v>0</v>
      </c>
      <c r="N14" s="1279" t="e">
        <v>#N/A</v>
      </c>
      <c r="O14" s="1278">
        <v>3.1000000000034333E-3</v>
      </c>
      <c r="P14" s="1280"/>
      <c r="Q14" s="1281"/>
      <c r="R14" s="1282">
        <v>-10.635899999999992</v>
      </c>
      <c r="S14" s="1252"/>
    </row>
    <row r="15" spans="1:31">
      <c r="A15" s="1108"/>
      <c r="B15" s="1108"/>
      <c r="C15" s="1276" t="s">
        <v>403</v>
      </c>
      <c r="D15" s="1283">
        <v>86.865879082696324</v>
      </c>
      <c r="E15" s="1284">
        <v>99.508789540061244</v>
      </c>
      <c r="F15" s="1284">
        <v>98.229222968625322</v>
      </c>
      <c r="G15" s="1284">
        <v>139.29426299127479</v>
      </c>
      <c r="H15" s="1284">
        <v>133.70910869173551</v>
      </c>
      <c r="I15" s="1284">
        <v>54.049880318122149</v>
      </c>
      <c r="J15" s="1284">
        <v>138.08457519367875</v>
      </c>
      <c r="K15" s="1284">
        <v>117.108074022598</v>
      </c>
      <c r="L15" s="1284">
        <v>159.0868144030062</v>
      </c>
      <c r="M15" s="1284">
        <v>200.00501891745807</v>
      </c>
      <c r="N15" s="1284"/>
      <c r="O15" s="1284">
        <v>64.343293954134822</v>
      </c>
      <c r="P15" s="1285"/>
      <c r="Q15" s="1285"/>
      <c r="R15" s="1286"/>
      <c r="S15" s="1252"/>
    </row>
    <row r="16" spans="1:31">
      <c r="A16" s="1104" t="s">
        <v>397</v>
      </c>
      <c r="B16" s="1104" t="s">
        <v>405</v>
      </c>
      <c r="C16" s="1287" t="s">
        <v>404</v>
      </c>
      <c r="D16" s="1288">
        <v>2.99</v>
      </c>
      <c r="E16" s="1289">
        <v>3.14</v>
      </c>
      <c r="F16" s="1289">
        <v>21.81</v>
      </c>
      <c r="G16" s="1289">
        <v>8.1</v>
      </c>
      <c r="H16" s="1289">
        <v>4.51</v>
      </c>
      <c r="I16" s="1289">
        <v>19.22</v>
      </c>
      <c r="J16" s="1289">
        <v>10.41</v>
      </c>
      <c r="K16" s="1289">
        <v>8.73</v>
      </c>
      <c r="L16" s="1289">
        <v>2.92</v>
      </c>
      <c r="M16" s="1289">
        <v>11.82</v>
      </c>
      <c r="N16" s="1289">
        <v>0</v>
      </c>
      <c r="O16" s="1289">
        <v>6.34</v>
      </c>
      <c r="P16" s="1290"/>
      <c r="Q16" s="1291"/>
      <c r="R16" s="1292">
        <v>99.990000000000009</v>
      </c>
      <c r="S16" s="1252"/>
    </row>
    <row r="17" spans="1:19" ht="14.25">
      <c r="C17" s="1262" t="s">
        <v>406</v>
      </c>
      <c r="D17" s="1293"/>
      <c r="E17" s="1294"/>
      <c r="F17" s="1294"/>
      <c r="G17" s="1294"/>
      <c r="H17" s="1294"/>
      <c r="I17" s="1294"/>
      <c r="J17" s="1294"/>
      <c r="K17" s="1294"/>
      <c r="L17" s="1294"/>
      <c r="M17" s="1294"/>
      <c r="N17" s="1294"/>
      <c r="O17" s="1294"/>
      <c r="P17" s="1294"/>
      <c r="Q17" s="1294"/>
      <c r="R17" s="1295"/>
      <c r="S17" s="1252"/>
    </row>
    <row r="18" spans="1:19">
      <c r="C18" s="1266" t="s">
        <v>400</v>
      </c>
      <c r="D18" s="1267">
        <v>363.89</v>
      </c>
      <c r="E18" s="1268">
        <v>161.3724</v>
      </c>
      <c r="F18" s="1268">
        <v>184.2</v>
      </c>
      <c r="G18" s="1268">
        <v>255.5</v>
      </c>
      <c r="H18" s="1268">
        <v>210.71</v>
      </c>
      <c r="I18" s="1268">
        <v>148</v>
      </c>
      <c r="J18" s="1268">
        <v>248.34</v>
      </c>
      <c r="K18" s="1268">
        <v>197</v>
      </c>
      <c r="L18" s="1268">
        <v>278.99</v>
      </c>
      <c r="M18" s="1268" t="s">
        <v>391</v>
      </c>
      <c r="N18" s="1268" t="e">
        <v>#N/A</v>
      </c>
      <c r="O18" s="1268">
        <v>334.22629999999998</v>
      </c>
      <c r="P18" s="1269"/>
      <c r="Q18" s="1269"/>
      <c r="R18" s="1270">
        <v>205.89259999999999</v>
      </c>
      <c r="S18" s="1252"/>
    </row>
    <row r="19" spans="1:19">
      <c r="A19" s="1107"/>
      <c r="B19" s="1107"/>
      <c r="C19" s="1271" t="s">
        <v>401</v>
      </c>
      <c r="D19" s="1272">
        <v>366.11</v>
      </c>
      <c r="E19" s="1273">
        <v>161.36840000000001</v>
      </c>
      <c r="F19" s="1273">
        <v>187.5</v>
      </c>
      <c r="G19" s="1273">
        <v>258.52</v>
      </c>
      <c r="H19" s="1273">
        <v>213.95</v>
      </c>
      <c r="I19" s="1273">
        <v>146</v>
      </c>
      <c r="J19" s="1273">
        <v>248.43</v>
      </c>
      <c r="K19" s="1273">
        <v>207</v>
      </c>
      <c r="L19" s="1273">
        <v>269.52</v>
      </c>
      <c r="M19" s="1273">
        <v>206.62719999999999</v>
      </c>
      <c r="N19" s="1273" t="e">
        <v>#N/A</v>
      </c>
      <c r="O19" s="1273">
        <v>294.18639999999999</v>
      </c>
      <c r="P19" s="1274"/>
      <c r="Q19" s="1274"/>
      <c r="R19" s="1275">
        <v>205.2782</v>
      </c>
      <c r="S19" s="1252"/>
    </row>
    <row r="20" spans="1:19">
      <c r="A20" s="1107"/>
      <c r="B20" s="1107"/>
      <c r="C20" s="1276" t="s">
        <v>402</v>
      </c>
      <c r="D20" s="1277">
        <v>2.2200000000000273</v>
      </c>
      <c r="E20" s="1279">
        <v>-3.9999999999906777E-3</v>
      </c>
      <c r="F20" s="1278">
        <v>-3.3000000000000114</v>
      </c>
      <c r="G20" s="1278">
        <v>-3.0199999999999818</v>
      </c>
      <c r="H20" s="1278">
        <v>-3.2399999999999807</v>
      </c>
      <c r="I20" s="1278">
        <v>2</v>
      </c>
      <c r="J20" s="1278">
        <v>-9.0000000000003411E-2</v>
      </c>
      <c r="K20" s="1278">
        <v>-10</v>
      </c>
      <c r="L20" s="1278">
        <v>9.4700000000000273</v>
      </c>
      <c r="M20" s="1278" t="e">
        <v>#VALUE!</v>
      </c>
      <c r="N20" s="1279">
        <v>0</v>
      </c>
      <c r="O20" s="1278">
        <v>40.039899999999989</v>
      </c>
      <c r="P20" s="1280"/>
      <c r="Q20" s="1281"/>
      <c r="R20" s="1282">
        <v>0.61439999999998918</v>
      </c>
      <c r="S20" s="1252"/>
    </row>
    <row r="21" spans="1:19">
      <c r="A21" s="1108"/>
      <c r="B21" s="1108"/>
      <c r="C21" s="1276" t="s">
        <v>403</v>
      </c>
      <c r="D21" s="1283">
        <v>176.73777493703028</v>
      </c>
      <c r="E21" s="1296">
        <v>78.376979065784795</v>
      </c>
      <c r="F21" s="1284">
        <v>89.464118671579257</v>
      </c>
      <c r="G21" s="1284">
        <v>124.09382367311889</v>
      </c>
      <c r="H21" s="1284">
        <v>102.33976354662578</v>
      </c>
      <c r="I21" s="1284">
        <v>71.882136609086487</v>
      </c>
      <c r="J21" s="1284">
        <v>120.61628246959823</v>
      </c>
      <c r="K21" s="1284">
        <v>95.680952108040799</v>
      </c>
      <c r="L21" s="1284">
        <v>135.50268440925026</v>
      </c>
      <c r="M21" s="1284" t="e">
        <v>#VALUE!</v>
      </c>
      <c r="N21" s="1284"/>
      <c r="O21" s="1284">
        <v>162.33040915506433</v>
      </c>
      <c r="P21" s="1285"/>
      <c r="Q21" s="1285"/>
      <c r="R21" s="1286"/>
      <c r="S21" s="1252"/>
    </row>
    <row r="22" spans="1:19" ht="13.5" thickBot="1">
      <c r="C22" s="1297" t="s">
        <v>404</v>
      </c>
      <c r="D22" s="1298">
        <v>3.41</v>
      </c>
      <c r="E22" s="1299">
        <v>2.39</v>
      </c>
      <c r="F22" s="1299">
        <v>16.84</v>
      </c>
      <c r="G22" s="1299">
        <v>8.81</v>
      </c>
      <c r="H22" s="1299">
        <v>10.77</v>
      </c>
      <c r="I22" s="1299">
        <v>27.68</v>
      </c>
      <c r="J22" s="1299">
        <v>8.31</v>
      </c>
      <c r="K22" s="1299">
        <v>5.97</v>
      </c>
      <c r="L22" s="1299">
        <v>2.65</v>
      </c>
      <c r="M22" s="1299">
        <v>8.86</v>
      </c>
      <c r="N22" s="1299">
        <v>0</v>
      </c>
      <c r="O22" s="1299">
        <v>4.3099999999999996</v>
      </c>
      <c r="P22" s="1300"/>
      <c r="Q22" s="1301"/>
      <c r="R22" s="1302">
        <v>100.00000000000001</v>
      </c>
      <c r="S22" s="1252"/>
    </row>
    <row r="23" spans="1:19" ht="13.5" thickBot="1">
      <c r="A23" s="1106"/>
      <c r="B23" s="1106"/>
      <c r="C23" s="1252"/>
      <c r="D23" s="1252"/>
      <c r="E23" s="1252"/>
      <c r="F23" s="1252"/>
      <c r="G23" s="1252"/>
      <c r="H23" s="1252"/>
      <c r="I23" s="1252"/>
      <c r="J23" s="1252"/>
      <c r="K23" s="1252"/>
      <c r="L23" s="1252"/>
      <c r="M23" s="1252"/>
      <c r="N23" s="1252"/>
      <c r="O23" s="1252"/>
      <c r="P23" s="1252"/>
      <c r="Q23" s="1252"/>
      <c r="R23" s="1252"/>
      <c r="S23" s="1252"/>
    </row>
    <row r="24" spans="1:19" ht="18.75" thickBot="1">
      <c r="A24" s="1106"/>
      <c r="B24" s="1106"/>
      <c r="C24" s="1303" t="s">
        <v>407</v>
      </c>
      <c r="D24" s="1255"/>
      <c r="E24" s="1255"/>
      <c r="F24" s="1255"/>
      <c r="G24" s="1255"/>
      <c r="H24" s="1255"/>
      <c r="I24" s="1255"/>
      <c r="J24" s="1255"/>
      <c r="K24" s="1255"/>
      <c r="L24" s="1255"/>
      <c r="M24" s="1255"/>
      <c r="N24" s="1255"/>
      <c r="O24" s="1255"/>
      <c r="P24" s="1255"/>
      <c r="Q24" s="1255"/>
      <c r="R24" s="1256"/>
      <c r="S24" s="1252"/>
    </row>
    <row r="25" spans="1:19" ht="13.5" thickBot="1">
      <c r="A25" s="1104" t="s">
        <v>408</v>
      </c>
      <c r="B25" s="1104" t="s">
        <v>409</v>
      </c>
      <c r="C25" s="1257"/>
      <c r="D25" s="1258" t="s">
        <v>338</v>
      </c>
      <c r="E25" s="1259" t="s">
        <v>341</v>
      </c>
      <c r="F25" s="1259" t="s">
        <v>342</v>
      </c>
      <c r="G25" s="1259" t="s">
        <v>345</v>
      </c>
      <c r="H25" s="1259" t="s">
        <v>347</v>
      </c>
      <c r="I25" s="1259" t="s">
        <v>348</v>
      </c>
      <c r="J25" s="1259" t="s">
        <v>350</v>
      </c>
      <c r="K25" s="1259" t="s">
        <v>357</v>
      </c>
      <c r="L25" s="1259" t="s">
        <v>358</v>
      </c>
      <c r="M25" s="1259" t="s">
        <v>359</v>
      </c>
      <c r="N25" s="1259" t="s">
        <v>360</v>
      </c>
      <c r="O25" s="1259" t="s">
        <v>361</v>
      </c>
      <c r="P25" s="1260" t="s">
        <v>362</v>
      </c>
      <c r="Q25" s="1260" t="s">
        <v>365</v>
      </c>
      <c r="R25" s="1261" t="s">
        <v>396</v>
      </c>
      <c r="S25" s="1252"/>
    </row>
    <row r="26" spans="1:19" ht="14.25">
      <c r="C26" s="1262" t="s">
        <v>410</v>
      </c>
      <c r="D26" s="1263"/>
      <c r="E26" s="1264"/>
      <c r="F26" s="1264"/>
      <c r="G26" s="1264"/>
      <c r="H26" s="1264"/>
      <c r="I26" s="1264"/>
      <c r="J26" s="1264"/>
      <c r="K26" s="1264"/>
      <c r="L26" s="1264"/>
      <c r="M26" s="1264"/>
      <c r="N26" s="1264"/>
      <c r="O26" s="1264"/>
      <c r="P26" s="1264"/>
      <c r="Q26" s="1264"/>
      <c r="R26" s="1265"/>
      <c r="S26" s="1252"/>
    </row>
    <row r="27" spans="1:19">
      <c r="C27" s="1266" t="s">
        <v>411</v>
      </c>
      <c r="D27" s="1267">
        <v>4.2300000000000004</v>
      </c>
      <c r="E27" s="1268"/>
      <c r="F27" s="1268"/>
      <c r="G27" s="1268">
        <v>2.13</v>
      </c>
      <c r="H27" s="1268">
        <v>2.56</v>
      </c>
      <c r="I27" s="1268">
        <v>2.71</v>
      </c>
      <c r="J27" s="1268">
        <v>2.92</v>
      </c>
      <c r="K27" s="1268"/>
      <c r="L27" s="1268">
        <v>2.2999999999999998</v>
      </c>
      <c r="M27" s="1268"/>
      <c r="N27" s="1268"/>
      <c r="O27" s="1268"/>
      <c r="P27" s="1269"/>
      <c r="Q27" s="1269">
        <v>2.6112000000000002</v>
      </c>
      <c r="R27" s="1270">
        <v>2.6551</v>
      </c>
      <c r="S27" s="1252"/>
    </row>
    <row r="28" spans="1:19">
      <c r="A28" s="1107"/>
      <c r="B28" s="1107"/>
      <c r="C28" s="1271" t="s">
        <v>401</v>
      </c>
      <c r="D28" s="1272">
        <v>4.2300000000000004</v>
      </c>
      <c r="E28" s="1304"/>
      <c r="F28" s="1305"/>
      <c r="G28" s="1305">
        <v>2.21</v>
      </c>
      <c r="H28" s="1305">
        <v>2.5499999999999998</v>
      </c>
      <c r="I28" s="1305">
        <v>2.71</v>
      </c>
      <c r="J28" s="1305">
        <v>2.93</v>
      </c>
      <c r="K28" s="1305"/>
      <c r="L28" s="1305">
        <v>2.42</v>
      </c>
      <c r="M28" s="1305"/>
      <c r="N28" s="1305"/>
      <c r="O28" s="1305"/>
      <c r="P28" s="1306"/>
      <c r="Q28" s="1306">
        <v>2.6457000000000002</v>
      </c>
      <c r="R28" s="1275">
        <v>2.6798000000000002</v>
      </c>
      <c r="S28" s="1252"/>
    </row>
    <row r="29" spans="1:19">
      <c r="A29" s="1107"/>
      <c r="B29" s="1107"/>
      <c r="C29" s="1276" t="s">
        <v>402</v>
      </c>
      <c r="D29" s="1277">
        <v>0</v>
      </c>
      <c r="E29" s="1279"/>
      <c r="F29" s="1278"/>
      <c r="G29" s="1278">
        <v>-8.0000000000000071E-2</v>
      </c>
      <c r="H29" s="1278">
        <v>1.0000000000000231E-2</v>
      </c>
      <c r="I29" s="1278">
        <v>0</v>
      </c>
      <c r="J29" s="1278">
        <v>-1.0000000000000231E-2</v>
      </c>
      <c r="K29" s="1278"/>
      <c r="L29" s="1278">
        <v>-0.12000000000000011</v>
      </c>
      <c r="M29" s="1278"/>
      <c r="N29" s="1279"/>
      <c r="O29" s="1279"/>
      <c r="P29" s="1281"/>
      <c r="Q29" s="1280">
        <v>-3.4499999999999975E-2</v>
      </c>
      <c r="R29" s="1282">
        <v>-2.4700000000000166E-2</v>
      </c>
      <c r="S29" s="1252"/>
    </row>
    <row r="30" spans="1:19">
      <c r="A30" s="1108"/>
      <c r="B30" s="1108"/>
      <c r="C30" s="1276" t="s">
        <v>403</v>
      </c>
      <c r="D30" s="1283">
        <v>159.31603329441452</v>
      </c>
      <c r="E30" s="1296"/>
      <c r="F30" s="1284"/>
      <c r="G30" s="1284">
        <v>80.222967119882483</v>
      </c>
      <c r="H30" s="1284">
        <v>96.418214003239058</v>
      </c>
      <c r="I30" s="1284">
        <v>102.06771872999134</v>
      </c>
      <c r="J30" s="1284">
        <v>109.97702534744454</v>
      </c>
      <c r="K30" s="1284"/>
      <c r="L30" s="1284">
        <v>86.625739143535071</v>
      </c>
      <c r="M30" s="1284"/>
      <c r="N30" s="1284"/>
      <c r="O30" s="1284"/>
      <c r="P30" s="1285"/>
      <c r="Q30" s="1285">
        <v>98.346578283303828</v>
      </c>
      <c r="R30" s="1307"/>
      <c r="S30" s="1252"/>
    </row>
    <row r="31" spans="1:19">
      <c r="A31" s="1104" t="s">
        <v>408</v>
      </c>
      <c r="B31" s="1104" t="s">
        <v>412</v>
      </c>
      <c r="C31" s="1287" t="s">
        <v>404</v>
      </c>
      <c r="D31" s="1288">
        <v>5.75</v>
      </c>
      <c r="E31" s="1289"/>
      <c r="F31" s="1289"/>
      <c r="G31" s="1289">
        <v>21.56</v>
      </c>
      <c r="H31" s="1289">
        <v>7.03</v>
      </c>
      <c r="I31" s="1289">
        <v>47.86</v>
      </c>
      <c r="J31" s="1289">
        <v>8.33</v>
      </c>
      <c r="K31" s="1289"/>
      <c r="L31" s="1289">
        <v>4.76</v>
      </c>
      <c r="M31" s="1289"/>
      <c r="N31" s="1289"/>
      <c r="O31" s="1289"/>
      <c r="P31" s="1290"/>
      <c r="Q31" s="1291">
        <v>4.71</v>
      </c>
      <c r="R31" s="1292">
        <v>99.999999999999986</v>
      </c>
      <c r="S31" s="1252"/>
    </row>
    <row r="32" spans="1:19" ht="14.25">
      <c r="C32" s="1262" t="s">
        <v>413</v>
      </c>
      <c r="D32" s="1293"/>
      <c r="E32" s="1294"/>
      <c r="F32" s="1294"/>
      <c r="G32" s="1294"/>
      <c r="H32" s="1294"/>
      <c r="I32" s="1294"/>
      <c r="J32" s="1294"/>
      <c r="K32" s="1294"/>
      <c r="L32" s="1294"/>
      <c r="M32" s="1294"/>
      <c r="N32" s="1294"/>
      <c r="O32" s="1294"/>
      <c r="P32" s="1294"/>
      <c r="Q32" s="1294"/>
      <c r="R32" s="1295"/>
      <c r="S32" s="1252"/>
    </row>
    <row r="33" spans="1:19">
      <c r="C33" s="1266" t="s">
        <v>411</v>
      </c>
      <c r="D33" s="1267">
        <v>4.1900000000000004</v>
      </c>
      <c r="E33" s="1268"/>
      <c r="F33" s="1268">
        <v>4.5599999999999996</v>
      </c>
      <c r="G33" s="1268">
        <v>2</v>
      </c>
      <c r="H33" s="1268" t="e">
        <v>#N/A</v>
      </c>
      <c r="I33" s="1268">
        <v>2.58</v>
      </c>
      <c r="J33" s="1268">
        <v>2.89</v>
      </c>
      <c r="K33" s="1268"/>
      <c r="L33" s="1268">
        <v>1.95</v>
      </c>
      <c r="M33" s="1268"/>
      <c r="N33" s="1268"/>
      <c r="O33" s="1268"/>
      <c r="P33" s="1269"/>
      <c r="Q33" s="1269">
        <v>2.3988</v>
      </c>
      <c r="R33" s="1270">
        <v>3.1497999999999999</v>
      </c>
      <c r="S33" s="1252"/>
    </row>
    <row r="34" spans="1:19">
      <c r="A34" s="1107"/>
      <c r="B34" s="1107"/>
      <c r="C34" s="1271" t="s">
        <v>401</v>
      </c>
      <c r="D34" s="1272">
        <v>4.1900000000000004</v>
      </c>
      <c r="E34" s="1273"/>
      <c r="F34" s="1273">
        <v>4.6100000000000003</v>
      </c>
      <c r="G34" s="1273">
        <v>2.0299999999999998</v>
      </c>
      <c r="H34" s="1273" t="e">
        <v>#N/A</v>
      </c>
      <c r="I34" s="1273">
        <v>2.58</v>
      </c>
      <c r="J34" s="1273">
        <v>2.91</v>
      </c>
      <c r="K34" s="1273"/>
      <c r="L34" s="1273">
        <v>2.15</v>
      </c>
      <c r="M34" s="1273"/>
      <c r="N34" s="1273"/>
      <c r="O34" s="1273"/>
      <c r="P34" s="1274"/>
      <c r="Q34" s="1274">
        <v>1.887</v>
      </c>
      <c r="R34" s="1275">
        <v>3.1688999999999998</v>
      </c>
      <c r="S34" s="1252"/>
    </row>
    <row r="35" spans="1:19">
      <c r="A35" s="1107"/>
      <c r="B35" s="1107"/>
      <c r="C35" s="1276" t="s">
        <v>402</v>
      </c>
      <c r="D35" s="1277">
        <v>0</v>
      </c>
      <c r="E35" s="1279"/>
      <c r="F35" s="1278">
        <v>-5.0000000000000711E-2</v>
      </c>
      <c r="G35" s="1278">
        <v>-2.9999999999999805E-2</v>
      </c>
      <c r="H35" s="1278" t="e">
        <v>#N/A</v>
      </c>
      <c r="I35" s="1278">
        <v>0</v>
      </c>
      <c r="J35" s="1278">
        <v>-2.0000000000000018E-2</v>
      </c>
      <c r="K35" s="1278"/>
      <c r="L35" s="1278">
        <v>-0.19999999999999996</v>
      </c>
      <c r="M35" s="1279"/>
      <c r="N35" s="1279"/>
      <c r="O35" s="1279"/>
      <c r="P35" s="1281"/>
      <c r="Q35" s="1280">
        <v>0.51180000000000003</v>
      </c>
      <c r="R35" s="1282">
        <v>-1.9099999999999895E-2</v>
      </c>
      <c r="S35" s="1252"/>
    </row>
    <row r="36" spans="1:19">
      <c r="A36" s="1108"/>
      <c r="B36" s="1108"/>
      <c r="C36" s="1276" t="s">
        <v>403</v>
      </c>
      <c r="D36" s="1283">
        <v>133.02431900438125</v>
      </c>
      <c r="E36" s="1296"/>
      <c r="F36" s="1284">
        <v>144.77109657756046</v>
      </c>
      <c r="G36" s="1284">
        <v>63.496094990158106</v>
      </c>
      <c r="H36" s="1284" t="e">
        <v>#N/A</v>
      </c>
      <c r="I36" s="1284">
        <v>81.909962537303954</v>
      </c>
      <c r="J36" s="1284">
        <v>91.751857260778465</v>
      </c>
      <c r="K36" s="1284"/>
      <c r="L36" s="1284">
        <v>61.908692615404149</v>
      </c>
      <c r="M36" s="1284"/>
      <c r="N36" s="1284"/>
      <c r="O36" s="1284"/>
      <c r="P36" s="1285"/>
      <c r="Q36" s="1285">
        <v>76.157216331195627</v>
      </c>
      <c r="R36" s="1286"/>
      <c r="S36" s="1252"/>
    </row>
    <row r="37" spans="1:19">
      <c r="A37" s="1104" t="s">
        <v>408</v>
      </c>
      <c r="B37" s="1104" t="s">
        <v>414</v>
      </c>
      <c r="C37" s="1287" t="s">
        <v>404</v>
      </c>
      <c r="D37" s="1288">
        <v>5.22</v>
      </c>
      <c r="E37" s="1289"/>
      <c r="F37" s="1289">
        <v>25.98</v>
      </c>
      <c r="G37" s="1289">
        <v>13.78</v>
      </c>
      <c r="H37" s="1289">
        <v>0</v>
      </c>
      <c r="I37" s="1289">
        <v>33.299999999999997</v>
      </c>
      <c r="J37" s="1289">
        <v>15</v>
      </c>
      <c r="K37" s="1289"/>
      <c r="L37" s="1289">
        <v>3.73</v>
      </c>
      <c r="M37" s="1289"/>
      <c r="N37" s="1289"/>
      <c r="O37" s="1289"/>
      <c r="P37" s="1290"/>
      <c r="Q37" s="1291">
        <v>3.01</v>
      </c>
      <c r="R37" s="1292">
        <v>100.02000000000001</v>
      </c>
      <c r="S37" s="1252"/>
    </row>
    <row r="38" spans="1:19" ht="14.25">
      <c r="C38" s="1262" t="s">
        <v>415</v>
      </c>
      <c r="D38" s="1293"/>
      <c r="E38" s="1294"/>
      <c r="F38" s="1294"/>
      <c r="G38" s="1294"/>
      <c r="H38" s="1294"/>
      <c r="I38" s="1294"/>
      <c r="J38" s="1294"/>
      <c r="K38" s="1294"/>
      <c r="L38" s="1294"/>
      <c r="M38" s="1294"/>
      <c r="N38" s="1294"/>
      <c r="O38" s="1294"/>
      <c r="P38" s="1294"/>
      <c r="Q38" s="1294"/>
      <c r="R38" s="1295"/>
      <c r="S38" s="1252"/>
    </row>
    <row r="39" spans="1:19">
      <c r="C39" s="1266" t="s">
        <v>411</v>
      </c>
      <c r="D39" s="1267">
        <v>2.8</v>
      </c>
      <c r="E39" s="1268"/>
      <c r="F39" s="1268">
        <v>2.4900000000000002</v>
      </c>
      <c r="G39" s="1268">
        <v>2.0699999999999998</v>
      </c>
      <c r="H39" s="1268" t="e">
        <v>#N/A</v>
      </c>
      <c r="I39" s="1268">
        <v>2.63</v>
      </c>
      <c r="J39" s="1268">
        <v>2.84</v>
      </c>
      <c r="K39" s="1268"/>
      <c r="L39" s="1268">
        <v>1.53</v>
      </c>
      <c r="M39" s="1268"/>
      <c r="N39" s="1268"/>
      <c r="O39" s="1268"/>
      <c r="P39" s="1269"/>
      <c r="Q39" s="1269">
        <v>2.2671999999999999</v>
      </c>
      <c r="R39" s="1270">
        <v>2.5049000000000001</v>
      </c>
      <c r="S39" s="1252"/>
    </row>
    <row r="40" spans="1:19">
      <c r="A40" s="1107"/>
      <c r="B40" s="1107"/>
      <c r="C40" s="1271" t="s">
        <v>401</v>
      </c>
      <c r="D40" s="1272">
        <v>2.8</v>
      </c>
      <c r="E40" s="1273"/>
      <c r="F40" s="1273">
        <v>2.48</v>
      </c>
      <c r="G40" s="1273">
        <v>2.09</v>
      </c>
      <c r="H40" s="1273" t="e">
        <v>#N/A</v>
      </c>
      <c r="I40" s="1273">
        <v>2.63</v>
      </c>
      <c r="J40" s="1273">
        <v>2.84</v>
      </c>
      <c r="K40" s="1273"/>
      <c r="L40" s="1273">
        <v>1.77</v>
      </c>
      <c r="M40" s="1273"/>
      <c r="N40" s="1273"/>
      <c r="O40" s="1273"/>
      <c r="P40" s="1274"/>
      <c r="Q40" s="1274">
        <v>2.1701000000000001</v>
      </c>
      <c r="R40" s="1275">
        <v>2.5110999999999999</v>
      </c>
      <c r="S40" s="1252"/>
    </row>
    <row r="41" spans="1:19">
      <c r="A41" s="1107"/>
      <c r="B41" s="1107"/>
      <c r="C41" s="1276" t="s">
        <v>402</v>
      </c>
      <c r="D41" s="1277">
        <v>0</v>
      </c>
      <c r="E41" s="1279"/>
      <c r="F41" s="1278">
        <v>1.0000000000000231E-2</v>
      </c>
      <c r="G41" s="1278">
        <v>-2.0000000000000018E-2</v>
      </c>
      <c r="H41" s="1278" t="e">
        <v>#N/A</v>
      </c>
      <c r="I41" s="1278">
        <v>0</v>
      </c>
      <c r="J41" s="1278">
        <v>0</v>
      </c>
      <c r="K41" s="1278"/>
      <c r="L41" s="1278">
        <v>-0.24</v>
      </c>
      <c r="M41" s="1279"/>
      <c r="N41" s="1279"/>
      <c r="O41" s="1279"/>
      <c r="P41" s="1281"/>
      <c r="Q41" s="1280">
        <v>9.7099999999999742E-2</v>
      </c>
      <c r="R41" s="1282">
        <v>-6.1999999999997613E-3</v>
      </c>
      <c r="S41" s="1252"/>
    </row>
    <row r="42" spans="1:19">
      <c r="A42" s="1108"/>
      <c r="B42" s="1108"/>
      <c r="C42" s="1276" t="s">
        <v>403</v>
      </c>
      <c r="D42" s="1283">
        <v>111.78090941754159</v>
      </c>
      <c r="E42" s="1296"/>
      <c r="F42" s="1284">
        <v>99.405165874885228</v>
      </c>
      <c r="G42" s="1284">
        <v>82.638029462253968</v>
      </c>
      <c r="H42" s="1284" t="e">
        <v>#N/A</v>
      </c>
      <c r="I42" s="1284">
        <v>104.9942113457623</v>
      </c>
      <c r="J42" s="1284">
        <v>113.37777955207791</v>
      </c>
      <c r="K42" s="1284"/>
      <c r="L42" s="1284">
        <v>61.080282646013806</v>
      </c>
      <c r="M42" s="1284"/>
      <c r="N42" s="1284"/>
      <c r="O42" s="1284"/>
      <c r="P42" s="1285"/>
      <c r="Q42" s="1285">
        <v>90.510599225517979</v>
      </c>
      <c r="R42" s="1286"/>
      <c r="S42" s="1252"/>
    </row>
    <row r="43" spans="1:19" ht="13.5" thickBot="1">
      <c r="C43" s="1297" t="s">
        <v>404</v>
      </c>
      <c r="D43" s="1298">
        <v>5.22</v>
      </c>
      <c r="E43" s="1299"/>
      <c r="F43" s="1299">
        <v>25.98</v>
      </c>
      <c r="G43" s="1299">
        <v>13.78</v>
      </c>
      <c r="H43" s="1299">
        <v>0</v>
      </c>
      <c r="I43" s="1299">
        <v>33.299999999999997</v>
      </c>
      <c r="J43" s="1299">
        <v>15</v>
      </c>
      <c r="K43" s="1299"/>
      <c r="L43" s="1299">
        <v>3.73</v>
      </c>
      <c r="M43" s="1299"/>
      <c r="N43" s="1299"/>
      <c r="O43" s="1299"/>
      <c r="P43" s="1300"/>
      <c r="Q43" s="1301">
        <v>3.01</v>
      </c>
      <c r="R43" s="1302">
        <v>100.02000000000001</v>
      </c>
      <c r="S43" s="1252"/>
    </row>
    <row r="44" spans="1:19" ht="13.5" thickBot="1">
      <c r="A44" s="1106" t="s">
        <v>416</v>
      </c>
      <c r="B44" s="1106" t="s">
        <v>417</v>
      </c>
      <c r="C44" s="1252"/>
      <c r="D44" s="1252"/>
      <c r="E44" s="1252"/>
      <c r="F44" s="1252"/>
      <c r="G44" s="1252"/>
      <c r="H44" s="1252"/>
      <c r="I44" s="1252"/>
      <c r="J44" s="1252"/>
      <c r="K44" s="1252"/>
      <c r="L44" s="1252"/>
      <c r="M44" s="1252"/>
      <c r="N44" s="1252"/>
      <c r="O44" s="1252"/>
      <c r="P44" s="1252"/>
      <c r="Q44" s="1252"/>
      <c r="R44" s="1252"/>
      <c r="S44" s="1252"/>
    </row>
    <row r="45" spans="1:19" ht="18.75" thickBot="1">
      <c r="A45" s="1106"/>
      <c r="B45" s="1106"/>
      <c r="C45" s="1254" t="s">
        <v>418</v>
      </c>
      <c r="D45" s="1255"/>
      <c r="E45" s="1255"/>
      <c r="F45" s="1255"/>
      <c r="G45" s="1255"/>
      <c r="H45" s="1255"/>
      <c r="I45" s="1255"/>
      <c r="J45" s="1255"/>
      <c r="K45" s="1255"/>
      <c r="L45" s="1255"/>
      <c r="M45" s="1255"/>
      <c r="N45" s="1255"/>
      <c r="O45" s="1255"/>
      <c r="P45" s="1255"/>
      <c r="Q45" s="1255"/>
      <c r="R45" s="1256"/>
      <c r="S45" s="1252"/>
    </row>
    <row r="46" spans="1:19" ht="13.5" thickBot="1">
      <c r="C46" s="1257"/>
      <c r="D46" s="1258" t="s">
        <v>338</v>
      </c>
      <c r="E46" s="1259" t="s">
        <v>341</v>
      </c>
      <c r="F46" s="1259" t="s">
        <v>342</v>
      </c>
      <c r="G46" s="1259" t="s">
        <v>345</v>
      </c>
      <c r="H46" s="1259" t="s">
        <v>347</v>
      </c>
      <c r="I46" s="1259" t="s">
        <v>348</v>
      </c>
      <c r="J46" s="1259" t="s">
        <v>350</v>
      </c>
      <c r="K46" s="1259" t="s">
        <v>357</v>
      </c>
      <c r="L46" s="1259" t="s">
        <v>358</v>
      </c>
      <c r="M46" s="1259" t="s">
        <v>359</v>
      </c>
      <c r="N46" s="1259" t="s">
        <v>360</v>
      </c>
      <c r="O46" s="1259" t="s">
        <v>361</v>
      </c>
      <c r="P46" s="1260" t="s">
        <v>362</v>
      </c>
      <c r="Q46" s="1260" t="s">
        <v>365</v>
      </c>
      <c r="R46" s="1261" t="s">
        <v>396</v>
      </c>
      <c r="S46" s="1252"/>
    </row>
    <row r="47" spans="1:19">
      <c r="C47" s="1308" t="s">
        <v>419</v>
      </c>
      <c r="D47" s="1309">
        <v>657.8</v>
      </c>
      <c r="E47" s="1310"/>
      <c r="F47" s="1311">
        <v>529</v>
      </c>
      <c r="G47" s="1311"/>
      <c r="H47" s="1311"/>
      <c r="I47" s="1311">
        <v>638</v>
      </c>
      <c r="J47" s="1311">
        <v>537.87</v>
      </c>
      <c r="K47" s="1310">
        <v>520.95000000000005</v>
      </c>
      <c r="L47" s="1310"/>
      <c r="M47" s="1310"/>
      <c r="N47" s="1310"/>
      <c r="O47" s="1310"/>
      <c r="P47" s="1310">
        <v>430.24</v>
      </c>
      <c r="Q47" s="1310"/>
      <c r="R47" s="1312">
        <v>570.75260000000003</v>
      </c>
      <c r="S47" s="1252"/>
    </row>
    <row r="48" spans="1:19">
      <c r="A48" s="1107"/>
      <c r="B48" s="1107"/>
      <c r="C48" s="1313" t="s">
        <v>401</v>
      </c>
      <c r="D48" s="1314">
        <v>657.8</v>
      </c>
      <c r="E48" s="1315"/>
      <c r="F48" s="1315">
        <v>510</v>
      </c>
      <c r="G48" s="1315"/>
      <c r="H48" s="1315"/>
      <c r="I48" s="1315">
        <v>635</v>
      </c>
      <c r="J48" s="1315">
        <v>577.66999999999996</v>
      </c>
      <c r="K48" s="1315">
        <v>520.95000000000005</v>
      </c>
      <c r="L48" s="1315"/>
      <c r="M48" s="1315"/>
      <c r="N48" s="1315"/>
      <c r="O48" s="1315"/>
      <c r="P48" s="1315">
        <v>420.66</v>
      </c>
      <c r="Q48" s="1316"/>
      <c r="R48" s="1317">
        <v>574.51570000000004</v>
      </c>
      <c r="S48" s="1252"/>
    </row>
    <row r="49" spans="1:19">
      <c r="A49" s="1107"/>
      <c r="B49" s="1107"/>
      <c r="C49" s="1276" t="s">
        <v>402</v>
      </c>
      <c r="D49" s="1277">
        <v>0</v>
      </c>
      <c r="E49" s="1279"/>
      <c r="F49" s="1278">
        <v>19</v>
      </c>
      <c r="G49" s="1278"/>
      <c r="H49" s="1278"/>
      <c r="I49" s="1278">
        <v>3</v>
      </c>
      <c r="J49" s="1278">
        <v>-39.799999999999955</v>
      </c>
      <c r="K49" s="1278">
        <v>0</v>
      </c>
      <c r="L49" s="1278"/>
      <c r="M49" s="1278"/>
      <c r="N49" s="1278"/>
      <c r="O49" s="1278"/>
      <c r="P49" s="1278">
        <v>9.5799999999999841</v>
      </c>
      <c r="Q49" s="1281"/>
      <c r="R49" s="1282">
        <v>-3.7631000000000085</v>
      </c>
      <c r="S49" s="1252"/>
    </row>
    <row r="50" spans="1:19">
      <c r="A50" s="1108"/>
      <c r="B50" s="1108"/>
      <c r="C50" s="1276" t="s">
        <v>403</v>
      </c>
      <c r="D50" s="1283">
        <v>115.25133656859381</v>
      </c>
      <c r="E50" s="1284"/>
      <c r="F50" s="1284">
        <v>92.684641296421603</v>
      </c>
      <c r="G50" s="1284"/>
      <c r="H50" s="1284"/>
      <c r="I50" s="1284">
        <v>111.78223279228163</v>
      </c>
      <c r="J50" s="1284">
        <v>94.238729705304891</v>
      </c>
      <c r="K50" s="1284">
        <v>91.274222841910841</v>
      </c>
      <c r="L50" s="1284"/>
      <c r="M50" s="1284"/>
      <c r="N50" s="1284"/>
      <c r="O50" s="1284"/>
      <c r="P50" s="1284">
        <v>75.381172157603842</v>
      </c>
      <c r="Q50" s="1285"/>
      <c r="R50" s="1307"/>
      <c r="S50" s="1252"/>
    </row>
    <row r="51" spans="1:19" ht="13.5" thickBot="1">
      <c r="C51" s="1297" t="s">
        <v>404</v>
      </c>
      <c r="D51" s="1298">
        <v>7.53</v>
      </c>
      <c r="E51" s="1299"/>
      <c r="F51" s="1299">
        <v>8.1999999999999993</v>
      </c>
      <c r="G51" s="1299"/>
      <c r="H51" s="1299"/>
      <c r="I51" s="1299">
        <v>31.16</v>
      </c>
      <c r="J51" s="1299">
        <v>15.8</v>
      </c>
      <c r="K51" s="1299">
        <v>36.97</v>
      </c>
      <c r="L51" s="1299"/>
      <c r="M51" s="1299"/>
      <c r="N51" s="1299"/>
      <c r="O51" s="1299"/>
      <c r="P51" s="1300">
        <v>0.34</v>
      </c>
      <c r="Q51" s="1301"/>
      <c r="R51" s="1302">
        <v>100</v>
      </c>
      <c r="S51" s="1252"/>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T24" sqref="T24"/>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t="s">
        <v>257</v>
      </c>
    </row>
    <row r="2" spans="1:20" ht="26.25" customHeight="1">
      <c r="A2" s="529" t="s">
        <v>258</v>
      </c>
    </row>
    <row r="5" spans="1:20" ht="38.25" customHeight="1" thickBot="1">
      <c r="A5" s="1541" t="s">
        <v>491</v>
      </c>
      <c r="B5" s="1541"/>
      <c r="C5" s="1541"/>
      <c r="D5" s="1541"/>
      <c r="E5" s="1541"/>
      <c r="F5" s="1541"/>
      <c r="H5" s="597" t="s">
        <v>279</v>
      </c>
    </row>
    <row r="6" spans="1:20" ht="15.75" customHeight="1" thickBot="1">
      <c r="A6" s="1542" t="s">
        <v>125</v>
      </c>
      <c r="B6" s="1534" t="s">
        <v>492</v>
      </c>
      <c r="C6" s="1535"/>
      <c r="D6" s="1536"/>
      <c r="E6" s="1537" t="s">
        <v>493</v>
      </c>
      <c r="F6" s="1539" t="s">
        <v>494</v>
      </c>
    </row>
    <row r="7" spans="1:20" ht="21" customHeight="1" thickBot="1">
      <c r="A7" s="1543"/>
      <c r="B7" s="1242" t="s">
        <v>264</v>
      </c>
      <c r="C7" s="1242" t="s">
        <v>268</v>
      </c>
      <c r="D7" s="1242" t="s">
        <v>269</v>
      </c>
      <c r="E7" s="1544"/>
      <c r="F7" s="1545"/>
    </row>
    <row r="8" spans="1:20" ht="17.25" customHeight="1" thickBot="1">
      <c r="A8" s="791" t="s">
        <v>126</v>
      </c>
      <c r="B8" s="1419">
        <v>12300.005999999999</v>
      </c>
      <c r="C8" s="1243">
        <v>4502.5420000000004</v>
      </c>
      <c r="D8" s="818">
        <f t="shared" ref="D8:D13" si="0">(C8/B8)*100</f>
        <v>36.606014663732687</v>
      </c>
      <c r="E8" s="1243">
        <v>13810.174999999999</v>
      </c>
      <c r="F8" s="818">
        <f t="shared" ref="F8:F13" si="1">((B8-E8)/E8)*100</f>
        <v>-10.935190900911827</v>
      </c>
      <c r="H8" s="625" t="s">
        <v>127</v>
      </c>
    </row>
    <row r="9" spans="1:20" ht="18" customHeight="1" thickBot="1">
      <c r="A9" s="791" t="s">
        <v>128</v>
      </c>
      <c r="B9" s="1420">
        <v>47808</v>
      </c>
      <c r="C9" s="681">
        <v>10286</v>
      </c>
      <c r="D9" s="818">
        <f t="shared" si="0"/>
        <v>21.515227576974567</v>
      </c>
      <c r="E9" s="681">
        <v>42484</v>
      </c>
      <c r="F9" s="818">
        <f t="shared" si="1"/>
        <v>12.531776668863573</v>
      </c>
      <c r="H9" s="596">
        <f>B9-E9</f>
        <v>5324</v>
      </c>
      <c r="O9" s="81"/>
      <c r="P9" s="81"/>
      <c r="Q9" s="81"/>
      <c r="R9" s="81"/>
      <c r="S9" s="81"/>
      <c r="T9" s="81"/>
    </row>
    <row r="10" spans="1:20" ht="15" customHeight="1" thickBot="1">
      <c r="A10" s="792" t="s">
        <v>259</v>
      </c>
      <c r="B10" s="1420">
        <v>11710</v>
      </c>
      <c r="C10" s="683">
        <v>0</v>
      </c>
      <c r="D10" s="819">
        <f t="shared" si="0"/>
        <v>0</v>
      </c>
      <c r="E10" s="683">
        <v>14328</v>
      </c>
      <c r="F10" s="819">
        <f t="shared" si="1"/>
        <v>-18.271915131211614</v>
      </c>
      <c r="O10" s="81"/>
      <c r="P10" s="81"/>
      <c r="Q10" s="81"/>
      <c r="R10" s="81"/>
      <c r="S10" s="81"/>
      <c r="T10" s="81"/>
    </row>
    <row r="11" spans="1:20" ht="17.25" customHeight="1" thickBot="1">
      <c r="A11" s="791" t="s">
        <v>129</v>
      </c>
      <c r="B11" s="1420">
        <v>224129.731</v>
      </c>
      <c r="C11" s="684">
        <v>21115.475999999999</v>
      </c>
      <c r="D11" s="818">
        <f t="shared" si="0"/>
        <v>9.4210954993739762</v>
      </c>
      <c r="E11" s="684">
        <v>235875.21900000001</v>
      </c>
      <c r="F11" s="818">
        <f t="shared" si="1"/>
        <v>-4.979534539404078</v>
      </c>
      <c r="J11" s="787"/>
      <c r="K11"/>
      <c r="L11"/>
      <c r="M11"/>
      <c r="N11"/>
      <c r="O11" s="81"/>
      <c r="P11" s="81"/>
      <c r="Q11" s="81"/>
      <c r="R11" s="81"/>
      <c r="S11" s="81"/>
      <c r="T11" s="81"/>
    </row>
    <row r="12" spans="1:20" ht="15" customHeight="1" thickBot="1">
      <c r="A12" s="790" t="s">
        <v>130</v>
      </c>
      <c r="B12" s="1420">
        <v>92460.135999999999</v>
      </c>
      <c r="C12" s="680">
        <v>29268.503000000001</v>
      </c>
      <c r="D12" s="818">
        <f t="shared" si="0"/>
        <v>31.655267087212589</v>
      </c>
      <c r="E12" s="680">
        <v>87006.138999999996</v>
      </c>
      <c r="F12" s="818">
        <f t="shared" si="1"/>
        <v>6.2685197420379772</v>
      </c>
      <c r="K12"/>
      <c r="L12"/>
      <c r="M12"/>
      <c r="N12"/>
      <c r="O12" s="81"/>
      <c r="P12" s="81"/>
      <c r="Q12" s="81"/>
      <c r="R12" s="81"/>
      <c r="S12" s="81"/>
      <c r="T12" s="81"/>
    </row>
    <row r="13" spans="1:20" ht="15" customHeight="1" thickBot="1">
      <c r="A13" s="790" t="s">
        <v>131</v>
      </c>
      <c r="B13" s="1420">
        <f>B11+B12</f>
        <v>316589.86699999997</v>
      </c>
      <c r="C13" s="680">
        <f>C11+C12</f>
        <v>50383.978999999999</v>
      </c>
      <c r="D13" s="820">
        <f t="shared" si="0"/>
        <v>15.914589900630016</v>
      </c>
      <c r="E13" s="680">
        <f>E11+E12</f>
        <v>322881.35800000001</v>
      </c>
      <c r="F13" s="820">
        <f t="shared" si="1"/>
        <v>-1.9485457565500075</v>
      </c>
      <c r="K13"/>
      <c r="L13"/>
      <c r="M13"/>
      <c r="N13"/>
      <c r="O13" s="81"/>
      <c r="P13" s="81"/>
      <c r="Q13" s="81"/>
      <c r="R13" s="81"/>
      <c r="S13" s="81"/>
      <c r="T13" s="81"/>
    </row>
    <row r="14" spans="1:20">
      <c r="E14" s="979"/>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541" t="s">
        <v>495</v>
      </c>
      <c r="B18" s="1541"/>
      <c r="C18" s="1541"/>
      <c r="D18" s="1541"/>
      <c r="E18" s="1541"/>
      <c r="F18" s="1541"/>
      <c r="L18" s="81"/>
      <c r="M18" s="81"/>
      <c r="O18" s="81"/>
      <c r="P18" s="81"/>
      <c r="Q18" s="81"/>
      <c r="R18" s="81"/>
      <c r="S18" s="81"/>
      <c r="T18" s="81"/>
    </row>
    <row r="19" spans="1:20" ht="16.5" customHeight="1" thickBot="1">
      <c r="A19" s="1532" t="s">
        <v>132</v>
      </c>
      <c r="B19" s="1534" t="s">
        <v>492</v>
      </c>
      <c r="C19" s="1535"/>
      <c r="D19" s="1536"/>
      <c r="E19" s="1537" t="s">
        <v>493</v>
      </c>
      <c r="F19" s="1539" t="s">
        <v>494</v>
      </c>
      <c r="O19" s="81"/>
      <c r="P19" s="81"/>
      <c r="Q19" s="81"/>
      <c r="R19" s="81"/>
      <c r="S19" s="81"/>
      <c r="T19" s="81"/>
    </row>
    <row r="20" spans="1:20" ht="21" customHeight="1" thickBot="1">
      <c r="A20" s="1533"/>
      <c r="B20" s="789" t="s">
        <v>264</v>
      </c>
      <c r="C20" s="789" t="s">
        <v>380</v>
      </c>
      <c r="D20" s="789" t="s">
        <v>381</v>
      </c>
      <c r="E20" s="1538"/>
      <c r="F20" s="1540"/>
      <c r="L20" s="81"/>
      <c r="M20" s="81"/>
      <c r="O20" s="81"/>
      <c r="P20" s="81"/>
      <c r="Q20" s="81"/>
      <c r="R20" s="81"/>
      <c r="S20" s="81"/>
      <c r="T20" s="81"/>
    </row>
    <row r="21" spans="1:20" ht="15.75" thickBot="1">
      <c r="A21" s="530" t="s">
        <v>126</v>
      </c>
      <c r="B21" s="1420">
        <v>29469.678</v>
      </c>
      <c r="C21" s="1324">
        <v>0</v>
      </c>
      <c r="D21" s="817">
        <f t="shared" ref="D21:D26" si="2">(C21/B21)*100</f>
        <v>0</v>
      </c>
      <c r="E21" s="680">
        <v>23369.045999999998</v>
      </c>
      <c r="F21" s="817">
        <f t="shared" ref="F21:F26" si="3">((B21-E21)/E21)*100</f>
        <v>26.105609959430957</v>
      </c>
      <c r="H21" s="625" t="s">
        <v>133</v>
      </c>
      <c r="L21" s="81"/>
      <c r="M21" s="81"/>
      <c r="O21" s="81"/>
      <c r="P21" s="81"/>
      <c r="Q21" s="81"/>
      <c r="R21" s="81"/>
      <c r="S21" s="81"/>
      <c r="T21" s="81"/>
    </row>
    <row r="22" spans="1:20" ht="15.75" thickBot="1">
      <c r="A22" s="530" t="s">
        <v>128</v>
      </c>
      <c r="B22" s="1420">
        <v>124885</v>
      </c>
      <c r="C22" s="1324">
        <v>0</v>
      </c>
      <c r="D22" s="818">
        <f t="shared" si="2"/>
        <v>0</v>
      </c>
      <c r="E22" s="680">
        <v>95153</v>
      </c>
      <c r="F22" s="818">
        <f t="shared" si="3"/>
        <v>31.246518764516097</v>
      </c>
      <c r="H22" s="596">
        <f>B22-E22</f>
        <v>29732</v>
      </c>
      <c r="O22" s="81"/>
      <c r="P22" s="81"/>
      <c r="Q22" s="81"/>
      <c r="R22" s="81"/>
      <c r="S22" s="81"/>
      <c r="T22" s="81"/>
    </row>
    <row r="23" spans="1:20" ht="15.75" thickBot="1">
      <c r="A23" s="531" t="s">
        <v>259</v>
      </c>
      <c r="B23" s="1420">
        <v>33866</v>
      </c>
      <c r="C23" s="1325">
        <v>0</v>
      </c>
      <c r="D23" s="818">
        <f t="shared" si="2"/>
        <v>0</v>
      </c>
      <c r="E23" s="683">
        <v>27162</v>
      </c>
      <c r="F23" s="818">
        <f t="shared" si="3"/>
        <v>24.681540387305795</v>
      </c>
      <c r="O23" s="81"/>
      <c r="P23" s="81"/>
      <c r="Q23" s="81"/>
      <c r="R23" s="81"/>
      <c r="S23" s="81"/>
      <c r="T23" s="81"/>
    </row>
    <row r="24" spans="1:20" ht="15.75" thickBot="1">
      <c r="A24" s="530" t="s">
        <v>129</v>
      </c>
      <c r="B24" s="1420">
        <v>10589.407999999999</v>
      </c>
      <c r="C24" s="1326">
        <v>521.84500000000003</v>
      </c>
      <c r="D24" s="819">
        <f t="shared" si="2"/>
        <v>4.9279903088066872</v>
      </c>
      <c r="E24" s="680">
        <v>12126.984</v>
      </c>
      <c r="F24" s="819">
        <f t="shared" si="3"/>
        <v>-12.678964530669793</v>
      </c>
      <c r="O24" s="81"/>
      <c r="P24" s="81"/>
      <c r="Q24" s="81"/>
      <c r="R24" s="81"/>
      <c r="S24" s="81"/>
      <c r="T24" s="81"/>
    </row>
    <row r="25" spans="1:20" ht="15.75" thickBot="1">
      <c r="A25" s="530" t="s">
        <v>130</v>
      </c>
      <c r="B25" s="1420">
        <v>5771.3580000000002</v>
      </c>
      <c r="C25" s="1326">
        <v>208.91</v>
      </c>
      <c r="D25" s="818">
        <f t="shared" si="2"/>
        <v>3.6197719843406002</v>
      </c>
      <c r="E25" s="680">
        <v>4851.8</v>
      </c>
      <c r="F25" s="818">
        <f t="shared" si="3"/>
        <v>18.952924687744755</v>
      </c>
      <c r="O25" s="81"/>
      <c r="P25" s="81"/>
      <c r="Q25" s="81"/>
      <c r="R25" s="81"/>
      <c r="S25" s="81"/>
      <c r="T25" s="81"/>
    </row>
    <row r="26" spans="1:20" ht="15.75" thickBot="1">
      <c r="A26" s="530" t="s">
        <v>131</v>
      </c>
      <c r="B26" s="1420">
        <f>B24+B25</f>
        <v>16360.766</v>
      </c>
      <c r="C26" s="680">
        <f>C24+C25</f>
        <v>730.755</v>
      </c>
      <c r="D26" s="820">
        <f t="shared" si="2"/>
        <v>4.4665084752144244</v>
      </c>
      <c r="E26" s="680">
        <f>E24+E25</f>
        <v>16978.784</v>
      </c>
      <c r="F26" s="820">
        <f t="shared" si="3"/>
        <v>-3.6399426484252353</v>
      </c>
      <c r="O26" s="81"/>
      <c r="P26" s="81"/>
      <c r="Q26" s="81"/>
      <c r="R26" s="81"/>
      <c r="S26" s="81"/>
      <c r="T26" s="81"/>
    </row>
    <row r="27" spans="1:20">
      <c r="A27" s="1055" t="s">
        <v>384</v>
      </c>
      <c r="B27" s="538"/>
      <c r="C27" s="539"/>
      <c r="D27" s="539"/>
      <c r="E27" s="539"/>
      <c r="F27" s="537"/>
      <c r="H27" s="81"/>
      <c r="I27"/>
      <c r="J27"/>
      <c r="K27"/>
      <c r="L27"/>
      <c r="M27"/>
      <c r="N27" s="81"/>
      <c r="O27" s="81"/>
      <c r="P27" s="81"/>
      <c r="Q27" s="81"/>
      <c r="R27" s="81"/>
      <c r="S27" s="81"/>
      <c r="T27" s="81"/>
    </row>
    <row r="28" spans="1:20">
      <c r="A28" s="535"/>
      <c r="B28" s="543"/>
      <c r="C28" s="533"/>
      <c r="D28" s="533"/>
      <c r="E28"/>
      <c r="F28"/>
      <c r="G28"/>
      <c r="H28"/>
      <c r="I28"/>
      <c r="J28"/>
      <c r="K28"/>
      <c r="L28"/>
      <c r="M28"/>
      <c r="N28" s="81"/>
      <c r="O28" s="81"/>
      <c r="P28" s="81"/>
      <c r="Q28" s="81"/>
      <c r="R28" s="81"/>
      <c r="S28" s="81"/>
      <c r="T28" s="81"/>
    </row>
    <row r="29" spans="1:20">
      <c r="A29" s="535"/>
      <c r="B29" s="544"/>
      <c r="C29" s="533"/>
      <c r="D29" s="545"/>
      <c r="E29"/>
      <c r="F29"/>
      <c r="G29"/>
      <c r="H29"/>
      <c r="I29"/>
      <c r="J29"/>
      <c r="K29"/>
      <c r="L29"/>
      <c r="M29"/>
      <c r="N29" s="81"/>
      <c r="O29" s="81"/>
      <c r="P29" s="81"/>
      <c r="Q29" s="81"/>
      <c r="R29" s="81"/>
      <c r="S29" s="81"/>
      <c r="T29" s="81"/>
    </row>
    <row r="30" spans="1:20">
      <c r="A30" s="538"/>
      <c r="B30" s="533"/>
      <c r="C30" s="1531"/>
      <c r="D30" s="1531"/>
      <c r="E30"/>
      <c r="F30"/>
      <c r="G30"/>
      <c r="H30"/>
      <c r="I30"/>
      <c r="J30"/>
      <c r="K30"/>
      <c r="L30"/>
      <c r="M30"/>
      <c r="N30" s="81"/>
      <c r="O30" s="81"/>
      <c r="P30" s="81"/>
      <c r="Q30" s="81"/>
      <c r="R30" s="81"/>
      <c r="S30" s="81"/>
      <c r="T30" s="81"/>
    </row>
    <row r="31" spans="1:20">
      <c r="A31" s="533"/>
      <c r="B31" s="545"/>
      <c r="C31" s="533"/>
      <c r="D31" s="533"/>
      <c r="E31"/>
      <c r="F31"/>
      <c r="G31"/>
      <c r="H31"/>
      <c r="I31"/>
      <c r="J31"/>
      <c r="K31"/>
      <c r="L31"/>
      <c r="M31"/>
      <c r="N31" s="81"/>
      <c r="O31" s="81"/>
      <c r="P31" s="81"/>
      <c r="Q31" s="81"/>
      <c r="R31" s="81"/>
      <c r="S31" s="81"/>
      <c r="T31" s="81"/>
    </row>
    <row r="32" spans="1:20" ht="15.75">
      <c r="A32" s="540"/>
      <c r="B32" s="545"/>
      <c r="C32" s="542"/>
      <c r="D32" s="81"/>
      <c r="E32"/>
      <c r="F32"/>
      <c r="G32"/>
      <c r="H32"/>
      <c r="I32"/>
      <c r="J32"/>
      <c r="K32"/>
      <c r="L32"/>
      <c r="M32"/>
      <c r="N32" s="81"/>
      <c r="O32" s="81"/>
      <c r="P32" s="81"/>
      <c r="Q32" s="81"/>
      <c r="R32" s="81"/>
      <c r="S32" s="81"/>
      <c r="T32" s="81"/>
    </row>
    <row r="33" spans="1:20">
      <c r="A33" s="533"/>
      <c r="B33" s="547"/>
      <c r="C33" s="533"/>
      <c r="D33" s="81"/>
      <c r="E33"/>
      <c r="F33"/>
      <c r="G33"/>
      <c r="H33"/>
      <c r="I33"/>
      <c r="J33"/>
      <c r="K33"/>
      <c r="L33"/>
      <c r="M33"/>
      <c r="N33" s="81"/>
      <c r="O33" s="81"/>
      <c r="P33" s="81"/>
      <c r="Q33" s="81"/>
      <c r="R33" s="81"/>
      <c r="S33" s="81"/>
      <c r="T33" s="81"/>
    </row>
    <row r="34" spans="1:20">
      <c r="A34" s="534"/>
      <c r="B34" s="547"/>
      <c r="C34" s="533"/>
      <c r="D34" s="81"/>
      <c r="E34"/>
      <c r="F34"/>
      <c r="G34"/>
      <c r="H34"/>
      <c r="I34"/>
      <c r="J34"/>
      <c r="K34"/>
      <c r="L34"/>
      <c r="M34"/>
      <c r="N34" s="81"/>
      <c r="O34" s="81"/>
      <c r="P34" s="81"/>
      <c r="Q34" s="81"/>
      <c r="R34" s="81"/>
      <c r="S34" s="81"/>
      <c r="T34" s="81"/>
    </row>
    <row r="35" spans="1:20">
      <c r="A35" s="534"/>
      <c r="B35" s="533"/>
      <c r="C35" s="533"/>
      <c r="D35" s="81"/>
      <c r="E35" s="81"/>
      <c r="F35" s="533"/>
      <c r="G35" s="533"/>
      <c r="H35" s="81"/>
      <c r="I35" s="81"/>
      <c r="J35" s="81"/>
      <c r="K35" s="81"/>
      <c r="L35" s="81"/>
      <c r="M35" s="81"/>
      <c r="N35" s="81"/>
      <c r="O35" s="81"/>
      <c r="P35" s="81"/>
      <c r="Q35" s="81"/>
      <c r="R35" s="81"/>
      <c r="S35" s="81"/>
      <c r="T35" s="81"/>
    </row>
    <row r="36" spans="1:20">
      <c r="A36" s="535"/>
      <c r="B36" s="536"/>
      <c r="C36" s="536"/>
      <c r="D36" s="81"/>
      <c r="E36" s="81"/>
      <c r="F36" s="537"/>
      <c r="G36" s="533"/>
      <c r="H36" s="81"/>
      <c r="I36" s="81"/>
      <c r="J36" s="81"/>
      <c r="K36" s="81"/>
      <c r="L36" s="81"/>
      <c r="M36" s="81"/>
      <c r="N36" s="81"/>
      <c r="O36" s="81"/>
      <c r="P36" s="81"/>
      <c r="Q36" s="81"/>
      <c r="R36" s="81"/>
    </row>
    <row r="37" spans="1:20">
      <c r="A37" s="535"/>
      <c r="B37" s="536"/>
      <c r="C37" s="536"/>
      <c r="D37" s="81"/>
      <c r="E37" s="81"/>
      <c r="F37" s="537"/>
      <c r="G37" s="533"/>
      <c r="H37" s="81"/>
      <c r="I37" s="81"/>
      <c r="J37" s="81"/>
      <c r="K37" s="81"/>
      <c r="L37" s="81"/>
      <c r="M37" s="81"/>
      <c r="N37" s="81"/>
      <c r="O37" s="81"/>
      <c r="P37" s="81"/>
      <c r="Q37" s="81"/>
      <c r="R37" s="81"/>
    </row>
    <row r="38" spans="1:20">
      <c r="A38" s="538"/>
      <c r="B38" s="539"/>
      <c r="C38" s="539"/>
      <c r="D38" s="81"/>
      <c r="E38" s="81"/>
      <c r="F38" s="537"/>
      <c r="G38" s="541"/>
      <c r="H38" s="81"/>
      <c r="I38" s="81"/>
      <c r="J38" s="81"/>
      <c r="K38" s="81"/>
      <c r="L38" s="81"/>
      <c r="M38" s="81"/>
      <c r="N38" s="81"/>
      <c r="O38" s="81"/>
      <c r="P38" s="81"/>
      <c r="Q38" s="81"/>
      <c r="R38" s="81"/>
    </row>
    <row r="39" spans="1:20">
      <c r="A39" s="543"/>
      <c r="B39" s="533"/>
      <c r="C39" s="533"/>
      <c r="D39" s="81"/>
      <c r="E39" s="81"/>
      <c r="F39" s="533"/>
      <c r="G39" s="533"/>
      <c r="H39" s="81"/>
      <c r="I39" s="81"/>
      <c r="J39" s="81"/>
      <c r="K39" s="81"/>
      <c r="L39" s="81"/>
      <c r="M39" s="81"/>
      <c r="N39" s="81"/>
      <c r="O39" s="81"/>
      <c r="P39" s="81"/>
      <c r="Q39" s="81"/>
      <c r="R39" s="81"/>
    </row>
    <row r="40" spans="1:20">
      <c r="A40" s="544"/>
      <c r="B40" s="533"/>
      <c r="C40" s="545"/>
      <c r="D40" s="81"/>
      <c r="E40" s="81"/>
      <c r="F40" s="533"/>
      <c r="G40" s="533"/>
      <c r="H40" s="533"/>
    </row>
    <row r="41" spans="1:20">
      <c r="A41" s="533"/>
      <c r="B41" s="1531"/>
      <c r="C41" s="1531"/>
      <c r="D41" s="533"/>
      <c r="E41" s="533"/>
      <c r="F41" s="533"/>
      <c r="G41" s="533"/>
    </row>
    <row r="42" spans="1:20">
      <c r="A42" s="545"/>
      <c r="B42" s="533"/>
      <c r="C42" s="533"/>
      <c r="D42" s="533"/>
      <c r="E42" s="533"/>
      <c r="F42" s="533"/>
      <c r="G42" s="533"/>
    </row>
    <row r="43" spans="1:20">
      <c r="A43" s="545"/>
      <c r="B43" s="542"/>
      <c r="C43" s="533"/>
      <c r="D43" s="533"/>
      <c r="E43" s="533"/>
      <c r="F43" s="533"/>
      <c r="G43" s="533"/>
    </row>
    <row r="44" spans="1:20">
      <c r="A44" s="547"/>
      <c r="B44" s="533"/>
      <c r="C44" s="533"/>
      <c r="D44" s="533"/>
      <c r="E44" s="533"/>
      <c r="F44" s="533"/>
      <c r="G44" s="533"/>
    </row>
    <row r="45" spans="1:20">
      <c r="A45" s="547"/>
      <c r="B45" s="533"/>
      <c r="C45" s="533"/>
      <c r="D45" s="542"/>
      <c r="E45" s="533"/>
      <c r="F45" s="533"/>
      <c r="G45" s="533"/>
    </row>
    <row r="46" spans="1:20">
      <c r="A46" s="533"/>
      <c r="B46" s="533"/>
      <c r="C46" s="533"/>
      <c r="D46" s="533"/>
      <c r="E46" s="533"/>
      <c r="F46" s="533"/>
      <c r="G46" s="533"/>
    </row>
    <row r="47" spans="1:20">
      <c r="A47" s="533"/>
      <c r="B47" s="533"/>
      <c r="C47" s="533"/>
      <c r="D47" s="533"/>
      <c r="E47" s="533"/>
      <c r="F47" s="533"/>
      <c r="G47" s="533"/>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topLeftCell="A27" zoomScaleNormal="100" workbookViewId="0">
      <selection activeCell="A36" sqref="A36:K101"/>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9.855468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row>
    <row r="2" spans="1:24" ht="28.5" customHeight="1">
      <c r="A2" s="1546" t="s">
        <v>490</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row>
    <row r="3" spans="1:24" ht="15.75" customHeight="1">
      <c r="A3" s="1547" t="s">
        <v>489</v>
      </c>
      <c r="B3" s="1547"/>
      <c r="C3" s="1547"/>
      <c r="D3" s="1547"/>
      <c r="E3" s="1547"/>
      <c r="F3" s="1547"/>
      <c r="P3" s="550"/>
    </row>
    <row r="4" spans="1:24" ht="4.5" customHeight="1">
      <c r="A4" s="551"/>
      <c r="B4" s="551"/>
      <c r="C4" s="549"/>
      <c r="D4" s="549"/>
    </row>
    <row r="5" spans="1:24" ht="15.75" thickBot="1">
      <c r="A5" s="552" t="s">
        <v>134</v>
      </c>
      <c r="B5" s="1548" t="s">
        <v>135</v>
      </c>
      <c r="C5" s="1548"/>
      <c r="D5" s="553"/>
      <c r="E5" s="553"/>
      <c r="F5" s="552" t="s">
        <v>136</v>
      </c>
      <c r="G5" s="554" t="s">
        <v>137</v>
      </c>
      <c r="H5" s="869"/>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0" t="s">
        <v>144</v>
      </c>
      <c r="I6" s="582" t="s">
        <v>145</v>
      </c>
      <c r="K6" s="557" t="s">
        <v>142</v>
      </c>
      <c r="L6" s="558" t="s">
        <v>143</v>
      </c>
      <c r="M6" s="559" t="s">
        <v>146</v>
      </c>
      <c r="N6" s="582" t="s">
        <v>145</v>
      </c>
      <c r="P6" s="561" t="s">
        <v>142</v>
      </c>
      <c r="Q6" s="562" t="s">
        <v>143</v>
      </c>
      <c r="R6" s="563" t="s">
        <v>146</v>
      </c>
      <c r="S6" s="600" t="s">
        <v>145</v>
      </c>
    </row>
    <row r="7" spans="1:24" ht="15.75">
      <c r="A7" s="565" t="s">
        <v>387</v>
      </c>
      <c r="B7" s="566">
        <v>10538.546</v>
      </c>
      <c r="C7" s="566">
        <v>4608</v>
      </c>
      <c r="D7" s="598">
        <v>5.1571261350668367</v>
      </c>
      <c r="F7" s="689" t="s">
        <v>147</v>
      </c>
      <c r="G7" s="564">
        <v>1587.8209999999999</v>
      </c>
      <c r="H7" s="564">
        <v>6697</v>
      </c>
      <c r="I7" s="678">
        <v>3.276451871172227</v>
      </c>
      <c r="K7" s="689" t="s">
        <v>147</v>
      </c>
      <c r="L7" s="564">
        <v>262822.962</v>
      </c>
      <c r="M7" s="564">
        <v>59811.106</v>
      </c>
      <c r="N7" s="678">
        <v>4.3942167195503794</v>
      </c>
      <c r="P7" s="689" t="s">
        <v>148</v>
      </c>
      <c r="Q7" s="564">
        <v>52420.095000000001</v>
      </c>
      <c r="R7" s="564">
        <v>13077.143</v>
      </c>
      <c r="S7" s="678">
        <v>4.0085280859894246</v>
      </c>
    </row>
    <row r="8" spans="1:24" ht="16.5" thickBot="1">
      <c r="A8" s="565" t="s">
        <v>147</v>
      </c>
      <c r="B8" s="566">
        <v>8321.8150000000005</v>
      </c>
      <c r="C8" s="566">
        <v>14854</v>
      </c>
      <c r="D8" s="598">
        <v>2.6846911455807914</v>
      </c>
      <c r="F8" s="565" t="s">
        <v>149</v>
      </c>
      <c r="G8" s="566">
        <v>795.72199999999998</v>
      </c>
      <c r="H8" s="566">
        <v>4156</v>
      </c>
      <c r="I8" s="598">
        <v>2.5754104780738523</v>
      </c>
      <c r="K8" s="565" t="s">
        <v>150</v>
      </c>
      <c r="L8" s="566">
        <v>187606.071</v>
      </c>
      <c r="M8" s="566">
        <v>47208.326000000001</v>
      </c>
      <c r="N8" s="598">
        <v>3.9740038865178144</v>
      </c>
      <c r="P8" s="565" t="s">
        <v>150</v>
      </c>
      <c r="Q8" s="566">
        <v>34741.557000000001</v>
      </c>
      <c r="R8" s="566">
        <v>10235.538</v>
      </c>
      <c r="S8" s="598">
        <v>3.3942091759123945</v>
      </c>
    </row>
    <row r="9" spans="1:24" ht="16.5" thickBot="1">
      <c r="A9" s="565" t="s">
        <v>157</v>
      </c>
      <c r="B9" s="566">
        <v>5537.7219999999998</v>
      </c>
      <c r="C9" s="566">
        <v>3864</v>
      </c>
      <c r="D9" s="598">
        <v>2.3708884128036112</v>
      </c>
      <c r="F9" s="872" t="s">
        <v>270</v>
      </c>
      <c r="G9" s="569">
        <v>2549.1390000000001</v>
      </c>
      <c r="H9" s="569">
        <v>11710</v>
      </c>
      <c r="I9" s="677">
        <v>2.978926616525889</v>
      </c>
      <c r="K9" s="565" t="s">
        <v>388</v>
      </c>
      <c r="L9" s="566">
        <v>73758.035999999993</v>
      </c>
      <c r="M9" s="566">
        <v>23454.435000000001</v>
      </c>
      <c r="N9" s="598">
        <v>3.1447372746348394</v>
      </c>
      <c r="P9" s="565" t="s">
        <v>287</v>
      </c>
      <c r="Q9" s="566">
        <v>29521.690999999999</v>
      </c>
      <c r="R9" s="566">
        <v>7688.8909999999996</v>
      </c>
      <c r="S9" s="598">
        <v>3.8395252319222628</v>
      </c>
    </row>
    <row r="10" spans="1:24" ht="15.75">
      <c r="A10" s="565" t="s">
        <v>320</v>
      </c>
      <c r="B10" s="566">
        <v>5373.8950000000004</v>
      </c>
      <c r="C10" s="566">
        <v>2779</v>
      </c>
      <c r="D10" s="598">
        <v>3.5337531308914851</v>
      </c>
      <c r="F10"/>
      <c r="G10"/>
      <c r="H10"/>
      <c r="I10"/>
      <c r="K10" s="565" t="s">
        <v>156</v>
      </c>
      <c r="L10" s="566">
        <v>67981.888000000006</v>
      </c>
      <c r="M10" s="566">
        <v>12351.634</v>
      </c>
      <c r="N10" s="598">
        <v>5.5038781103779471</v>
      </c>
      <c r="P10" s="565" t="s">
        <v>154</v>
      </c>
      <c r="Q10" s="566">
        <v>29266.544000000002</v>
      </c>
      <c r="R10" s="566">
        <v>5129.45</v>
      </c>
      <c r="S10" s="598">
        <v>5.7055910477731535</v>
      </c>
    </row>
    <row r="11" spans="1:24" ht="15.75">
      <c r="A11" s="565" t="s">
        <v>394</v>
      </c>
      <c r="B11" s="566">
        <v>1688.6759999999999</v>
      </c>
      <c r="C11" s="566">
        <v>856</v>
      </c>
      <c r="D11" s="598">
        <v>4.133400563953944</v>
      </c>
      <c r="K11" s="565" t="s">
        <v>149</v>
      </c>
      <c r="L11" s="566">
        <v>61895.572999999997</v>
      </c>
      <c r="M11" s="566">
        <v>12644.602999999999</v>
      </c>
      <c r="N11" s="598">
        <v>4.8950190844267709</v>
      </c>
      <c r="P11" s="565" t="s">
        <v>149</v>
      </c>
      <c r="Q11" s="566">
        <v>25823.829000000002</v>
      </c>
      <c r="R11" s="566">
        <v>6847.5519999999997</v>
      </c>
      <c r="S11" s="598">
        <v>3.7712497838643655</v>
      </c>
    </row>
    <row r="12" spans="1:24" ht="15.75">
      <c r="A12" s="565" t="s">
        <v>165</v>
      </c>
      <c r="B12" s="566">
        <v>1209.0239999999999</v>
      </c>
      <c r="C12" s="566">
        <v>1100</v>
      </c>
      <c r="D12" s="598">
        <v>2.9255841978033144</v>
      </c>
      <c r="H12" s="1006"/>
      <c r="K12" s="565" t="s">
        <v>152</v>
      </c>
      <c r="L12" s="566">
        <v>37276.760999999999</v>
      </c>
      <c r="M12" s="566">
        <v>8400.5139999999992</v>
      </c>
      <c r="N12" s="598">
        <v>4.4374381139058876</v>
      </c>
      <c r="P12" s="565" t="s">
        <v>151</v>
      </c>
      <c r="Q12" s="566">
        <v>25570.001</v>
      </c>
      <c r="R12" s="566">
        <v>5536.723</v>
      </c>
      <c r="S12" s="598">
        <v>4.6182554193157213</v>
      </c>
    </row>
    <row r="13" spans="1:24" ht="15.75">
      <c r="A13" s="565" t="s">
        <v>155</v>
      </c>
      <c r="B13" s="566">
        <v>1180.49</v>
      </c>
      <c r="C13" s="566">
        <v>1459</v>
      </c>
      <c r="D13" s="598">
        <v>2.8190738648982334</v>
      </c>
      <c r="H13" s="1006"/>
      <c r="K13" s="565" t="s">
        <v>154</v>
      </c>
      <c r="L13" s="566">
        <v>32340.072</v>
      </c>
      <c r="M13" s="566">
        <v>4892.3289999999997</v>
      </c>
      <c r="N13" s="598">
        <v>6.6103632850529888</v>
      </c>
      <c r="P13" s="565" t="s">
        <v>388</v>
      </c>
      <c r="Q13" s="566">
        <v>15703.565000000001</v>
      </c>
      <c r="R13" s="566">
        <v>4768.6589999999997</v>
      </c>
      <c r="S13" s="598">
        <v>3.2930777814056325</v>
      </c>
    </row>
    <row r="14" spans="1:24" ht="15.75">
      <c r="A14" s="565" t="s">
        <v>160</v>
      </c>
      <c r="B14" s="566">
        <v>1039.2929999999999</v>
      </c>
      <c r="C14" s="566">
        <v>778</v>
      </c>
      <c r="D14" s="598">
        <v>2.19041547148099</v>
      </c>
      <c r="K14" s="565" t="s">
        <v>148</v>
      </c>
      <c r="L14" s="566">
        <v>31633.013999999999</v>
      </c>
      <c r="M14" s="566">
        <v>6390.4170000000004</v>
      </c>
      <c r="N14" s="598">
        <v>4.9500703944672155</v>
      </c>
      <c r="P14" s="565" t="s">
        <v>156</v>
      </c>
      <c r="Q14" s="566">
        <v>15276.513999999999</v>
      </c>
      <c r="R14" s="566">
        <v>7658.7479999999996</v>
      </c>
      <c r="S14" s="598">
        <v>1.9946489948487665</v>
      </c>
    </row>
    <row r="15" spans="1:24" ht="16.5" thickBot="1">
      <c r="A15" s="565" t="s">
        <v>149</v>
      </c>
      <c r="B15" s="566">
        <v>1028.0219999999999</v>
      </c>
      <c r="C15" s="566">
        <v>4704</v>
      </c>
      <c r="D15" s="598">
        <v>2.4812630034225247</v>
      </c>
      <c r="E15" s="767"/>
      <c r="K15" s="565" t="s">
        <v>157</v>
      </c>
      <c r="L15" s="566">
        <v>29463.632000000001</v>
      </c>
      <c r="M15" s="566">
        <v>7191.1329999999998</v>
      </c>
      <c r="N15" s="598">
        <v>4.0972169475936546</v>
      </c>
      <c r="P15" s="565" t="s">
        <v>158</v>
      </c>
      <c r="Q15" s="566">
        <v>12431.111000000001</v>
      </c>
      <c r="R15" s="566">
        <v>3471.9050000000002</v>
      </c>
      <c r="S15" s="598">
        <v>3.5804870812997476</v>
      </c>
    </row>
    <row r="16" spans="1:24" ht="16.5" thickBot="1">
      <c r="A16" s="872" t="s">
        <v>270</v>
      </c>
      <c r="B16" s="569">
        <v>39391.563000000002</v>
      </c>
      <c r="C16" s="569">
        <v>47808</v>
      </c>
      <c r="D16" s="677">
        <v>3.2025645353343735</v>
      </c>
      <c r="E16" s="606"/>
      <c r="K16" s="565" t="s">
        <v>298</v>
      </c>
      <c r="L16" s="566">
        <v>25907.906999999999</v>
      </c>
      <c r="M16" s="566">
        <v>4086.058</v>
      </c>
      <c r="N16" s="598">
        <v>6.3405627135003959</v>
      </c>
      <c r="P16" s="565" t="s">
        <v>147</v>
      </c>
      <c r="Q16" s="566">
        <v>12056.99</v>
      </c>
      <c r="R16" s="566">
        <v>3337.7150000000001</v>
      </c>
      <c r="S16" s="598">
        <v>3.6123485678076168</v>
      </c>
    </row>
    <row r="17" spans="1:19" ht="15.75">
      <c r="A17"/>
      <c r="B17"/>
      <c r="C17"/>
      <c r="D17"/>
      <c r="K17" s="565" t="s">
        <v>164</v>
      </c>
      <c r="L17" s="566">
        <v>24169.057000000001</v>
      </c>
      <c r="M17" s="566">
        <v>7059.5820000000003</v>
      </c>
      <c r="N17" s="598">
        <v>3.4235818777938976</v>
      </c>
      <c r="P17" s="565" t="s">
        <v>163</v>
      </c>
      <c r="Q17" s="566">
        <v>8753.0879999999997</v>
      </c>
      <c r="R17" s="566">
        <v>2702.8</v>
      </c>
      <c r="S17" s="598">
        <v>3.2385259730649691</v>
      </c>
    </row>
    <row r="18" spans="1:19" ht="15.75">
      <c r="A18"/>
      <c r="B18"/>
      <c r="C18"/>
      <c r="D18"/>
      <c r="K18" s="565" t="s">
        <v>161</v>
      </c>
      <c r="L18" s="566">
        <v>19424.113000000001</v>
      </c>
      <c r="M18" s="566">
        <v>4334.1819999999998</v>
      </c>
      <c r="N18" s="598">
        <v>4.4816099093208361</v>
      </c>
      <c r="P18" s="565" t="s">
        <v>157</v>
      </c>
      <c r="Q18" s="566">
        <v>6350.6419999999998</v>
      </c>
      <c r="R18" s="566">
        <v>1581.865</v>
      </c>
      <c r="S18" s="598">
        <v>4.014654853606344</v>
      </c>
    </row>
    <row r="19" spans="1:19" ht="15.75">
      <c r="A19"/>
      <c r="B19"/>
      <c r="C19"/>
      <c r="D19"/>
      <c r="K19" s="565" t="s">
        <v>155</v>
      </c>
      <c r="L19" s="566">
        <v>14320.804</v>
      </c>
      <c r="M19" s="566">
        <v>4293.9160000000002</v>
      </c>
      <c r="N19" s="598">
        <v>3.3351383678674664</v>
      </c>
      <c r="P19" s="565" t="s">
        <v>167</v>
      </c>
      <c r="Q19" s="566">
        <v>6067.857</v>
      </c>
      <c r="R19" s="566">
        <v>1904.0250000000001</v>
      </c>
      <c r="S19" s="598">
        <v>3.1868578406270927</v>
      </c>
    </row>
    <row r="20" spans="1:19" ht="15.75">
      <c r="A20"/>
      <c r="B20"/>
      <c r="C20"/>
      <c r="D20"/>
      <c r="K20" s="565" t="s">
        <v>162</v>
      </c>
      <c r="L20" s="566">
        <v>13774.749</v>
      </c>
      <c r="M20" s="566">
        <v>3225.2330000000002</v>
      </c>
      <c r="N20" s="598">
        <v>4.2709314334809294</v>
      </c>
      <c r="P20" s="565" t="s">
        <v>168</v>
      </c>
      <c r="Q20" s="566">
        <v>5665.3019999999997</v>
      </c>
      <c r="R20" s="566">
        <v>1923.64</v>
      </c>
      <c r="S20" s="598">
        <v>2.9450947162670769</v>
      </c>
    </row>
    <row r="21" spans="1:19" ht="15.75">
      <c r="A21"/>
      <c r="B21"/>
      <c r="C21"/>
      <c r="D21"/>
      <c r="K21" s="565" t="s">
        <v>297</v>
      </c>
      <c r="L21" s="566">
        <v>13330.583000000001</v>
      </c>
      <c r="M21" s="566">
        <v>3488.3980000000001</v>
      </c>
      <c r="N21" s="598">
        <v>3.8214054130291326</v>
      </c>
      <c r="P21" s="565" t="s">
        <v>165</v>
      </c>
      <c r="Q21" s="566">
        <v>5454.107</v>
      </c>
      <c r="R21" s="566">
        <v>1411.2159999999999</v>
      </c>
      <c r="S21" s="598">
        <v>3.8648279214521382</v>
      </c>
    </row>
    <row r="22" spans="1:19" ht="15.75">
      <c r="A22"/>
      <c r="B22"/>
      <c r="C22"/>
      <c r="D22"/>
      <c r="H22" s="1006"/>
      <c r="K22" s="565" t="s">
        <v>151</v>
      </c>
      <c r="L22" s="566">
        <v>9178.8909999999996</v>
      </c>
      <c r="M22" s="566">
        <v>1851.0619999999999</v>
      </c>
      <c r="N22" s="598">
        <v>4.9587161316044517</v>
      </c>
      <c r="P22" s="565" t="s">
        <v>161</v>
      </c>
      <c r="Q22" s="566">
        <v>5246.9740000000002</v>
      </c>
      <c r="R22" s="566">
        <v>1332.05</v>
      </c>
      <c r="S22" s="598">
        <v>3.9390218084906725</v>
      </c>
    </row>
    <row r="23" spans="1:19" ht="15.75">
      <c r="A23"/>
      <c r="B23"/>
      <c r="C23"/>
      <c r="D23"/>
      <c r="H23" s="1006"/>
      <c r="K23" s="565" t="s">
        <v>299</v>
      </c>
      <c r="L23" s="566">
        <v>8836.8780000000006</v>
      </c>
      <c r="M23" s="566">
        <v>2516.1410000000001</v>
      </c>
      <c r="N23" s="598">
        <v>3.5120758335880224</v>
      </c>
      <c r="P23" s="565" t="s">
        <v>297</v>
      </c>
      <c r="Q23" s="566">
        <v>4625.9679999999998</v>
      </c>
      <c r="R23" s="566">
        <v>1216.8920000000001</v>
      </c>
      <c r="S23" s="598">
        <v>3.8014614279656698</v>
      </c>
    </row>
    <row r="24" spans="1:19" ht="15.75">
      <c r="A24"/>
      <c r="B24"/>
      <c r="C24"/>
      <c r="D24"/>
      <c r="H24" s="1006"/>
      <c r="K24" s="565" t="s">
        <v>165</v>
      </c>
      <c r="L24" s="566">
        <v>8062.4539999999997</v>
      </c>
      <c r="M24" s="566">
        <v>3012.837</v>
      </c>
      <c r="N24" s="598">
        <v>2.6760339175335406</v>
      </c>
      <c r="P24" s="565" t="s">
        <v>166</v>
      </c>
      <c r="Q24" s="566">
        <v>4619.8509999999997</v>
      </c>
      <c r="R24" s="566">
        <v>1371.6179999999999</v>
      </c>
      <c r="S24" s="598">
        <v>3.3681761248394233</v>
      </c>
    </row>
    <row r="25" spans="1:19" ht="16.5" thickBot="1">
      <c r="A25"/>
      <c r="B25"/>
      <c r="C25"/>
      <c r="D25"/>
      <c r="H25" s="1006"/>
      <c r="K25" s="958" t="s">
        <v>160</v>
      </c>
      <c r="L25" s="871">
        <v>6199.7160000000003</v>
      </c>
      <c r="M25" s="871">
        <v>1386.4749999999999</v>
      </c>
      <c r="N25" s="959">
        <v>4.4715671036261027</v>
      </c>
      <c r="P25" s="565" t="s">
        <v>152</v>
      </c>
      <c r="Q25" s="566">
        <v>3848.6790000000001</v>
      </c>
      <c r="R25" s="566">
        <v>1084.9949999999999</v>
      </c>
      <c r="S25" s="598">
        <v>3.5471859317324048</v>
      </c>
    </row>
    <row r="26" spans="1:19" ht="16.5" thickBot="1">
      <c r="H26" s="1006"/>
      <c r="K26" s="872" t="s">
        <v>270</v>
      </c>
      <c r="L26" s="569">
        <v>950771.53799999994</v>
      </c>
      <c r="M26" s="569">
        <v>224129.731</v>
      </c>
      <c r="N26" s="677">
        <v>4.2420589796719117</v>
      </c>
      <c r="P26" s="565" t="s">
        <v>422</v>
      </c>
      <c r="Q26" s="566">
        <v>3333.2249999999999</v>
      </c>
      <c r="R26" s="566">
        <v>1141.653</v>
      </c>
      <c r="S26" s="598">
        <v>2.9196480892180023</v>
      </c>
    </row>
    <row r="27" spans="1:19" ht="15.75">
      <c r="A27" s="81"/>
      <c r="B27" s="81"/>
      <c r="C27" s="81"/>
      <c r="D27" s="81"/>
      <c r="H27" s="1006"/>
      <c r="K27"/>
      <c r="L27"/>
      <c r="M27"/>
      <c r="N27"/>
      <c r="P27" s="565" t="s">
        <v>298</v>
      </c>
      <c r="Q27" s="566">
        <v>3153.7559999999999</v>
      </c>
      <c r="R27" s="566">
        <v>685.87199999999996</v>
      </c>
      <c r="S27" s="598">
        <v>4.5981699209181892</v>
      </c>
    </row>
    <row r="28" spans="1:19" ht="16.5" thickBot="1">
      <c r="H28" s="1006"/>
      <c r="K28"/>
      <c r="L28"/>
      <c r="M28"/>
      <c r="N28"/>
      <c r="P28" s="565" t="s">
        <v>423</v>
      </c>
      <c r="Q28" s="566">
        <v>3077.19</v>
      </c>
      <c r="R28" s="566">
        <v>1230.473</v>
      </c>
      <c r="S28" s="598">
        <v>2.5008187908227164</v>
      </c>
    </row>
    <row r="29" spans="1:19" ht="16.5" thickBot="1">
      <c r="H29" s="1006"/>
      <c r="K29"/>
      <c r="L29"/>
      <c r="M29"/>
      <c r="N29"/>
      <c r="P29" s="872" t="s">
        <v>270</v>
      </c>
      <c r="Q29" s="569">
        <v>334884.17499999999</v>
      </c>
      <c r="R29" s="569">
        <v>92460.135999999999</v>
      </c>
      <c r="S29" s="677">
        <v>3.6219303744048137</v>
      </c>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c r="G32"/>
      <c r="H32"/>
      <c r="I32"/>
      <c r="J32"/>
      <c r="K32"/>
      <c r="L32"/>
      <c r="M32"/>
      <c r="N32"/>
      <c r="O32"/>
      <c r="P32"/>
      <c r="Q32"/>
      <c r="R32"/>
      <c r="S32"/>
    </row>
    <row r="33" spans="1:19">
      <c r="A33" s="39" t="s">
        <v>384</v>
      </c>
      <c r="B33" s="39"/>
      <c r="C33" s="81"/>
      <c r="D33" s="81"/>
      <c r="E33" s="81"/>
      <c r="F33"/>
      <c r="G33"/>
      <c r="H33"/>
      <c r="I33"/>
      <c r="J33"/>
      <c r="K33"/>
      <c r="L33"/>
      <c r="M33"/>
      <c r="N33"/>
      <c r="O33"/>
      <c r="P33"/>
      <c r="Q33"/>
      <c r="R33"/>
      <c r="S33"/>
    </row>
    <row r="34" spans="1:19">
      <c r="A34" s="1055"/>
      <c r="C34" s="81"/>
      <c r="D34" s="81"/>
      <c r="E34" s="81"/>
      <c r="F34"/>
      <c r="G34"/>
      <c r="H34"/>
      <c r="I34"/>
      <c r="J34"/>
      <c r="K34"/>
      <c r="L34"/>
      <c r="M34"/>
      <c r="N34"/>
      <c r="O34"/>
      <c r="P34"/>
      <c r="Q34"/>
      <c r="R34"/>
      <c r="S34"/>
    </row>
    <row r="35" spans="1:19">
      <c r="A35"/>
      <c r="B35"/>
      <c r="C35"/>
      <c r="D35"/>
      <c r="E35"/>
      <c r="F35"/>
      <c r="G35"/>
      <c r="H35"/>
      <c r="I35"/>
      <c r="J35"/>
      <c r="K35"/>
      <c r="L35"/>
      <c r="M35"/>
      <c r="N35"/>
      <c r="O35"/>
      <c r="P35"/>
      <c r="Q35"/>
      <c r="R35"/>
      <c r="S35"/>
    </row>
    <row r="36" spans="1:19">
      <c r="A36"/>
      <c r="B36"/>
      <c r="C36"/>
      <c r="D36"/>
      <c r="E36"/>
      <c r="F36"/>
      <c r="G36"/>
      <c r="H36"/>
      <c r="I36"/>
      <c r="J36"/>
      <c r="K36"/>
      <c r="L36"/>
      <c r="M36"/>
      <c r="N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c r="M43" s="81"/>
      <c r="N43" s="81"/>
      <c r="P43"/>
      <c r="Q43"/>
      <c r="R43"/>
      <c r="S43"/>
    </row>
    <row r="44" spans="1:19">
      <c r="A44"/>
      <c r="B44"/>
      <c r="C44"/>
      <c r="D44"/>
      <c r="E44"/>
      <c r="F44"/>
      <c r="G44"/>
      <c r="H44"/>
      <c r="I44"/>
      <c r="J44"/>
      <c r="K44"/>
      <c r="L44"/>
      <c r="M44" s="81"/>
      <c r="N44" s="81"/>
      <c r="P44"/>
      <c r="Q44"/>
      <c r="R44"/>
      <c r="S44"/>
    </row>
    <row r="45" spans="1:19">
      <c r="A45"/>
      <c r="B45"/>
      <c r="C45"/>
      <c r="D45"/>
      <c r="E45"/>
      <c r="F45"/>
      <c r="G45"/>
      <c r="H45"/>
      <c r="I45"/>
      <c r="J45"/>
      <c r="K45"/>
      <c r="L45"/>
      <c r="M45" s="81"/>
      <c r="N45" s="81"/>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row>
    <row r="70" spans="1:19">
      <c r="A70"/>
      <c r="B70"/>
      <c r="C70"/>
      <c r="D70"/>
      <c r="E70"/>
      <c r="F70"/>
      <c r="G70"/>
      <c r="H70"/>
      <c r="I70"/>
      <c r="J70"/>
      <c r="K70"/>
      <c r="L70"/>
      <c r="P70" s="81"/>
      <c r="Q70" s="81"/>
      <c r="R70" s="81"/>
      <c r="S70" s="81"/>
    </row>
    <row r="71" spans="1:19">
      <c r="A71"/>
      <c r="B71"/>
      <c r="C71"/>
      <c r="D71"/>
      <c r="E71"/>
      <c r="F71"/>
      <c r="G71"/>
      <c r="H71"/>
      <c r="I71"/>
      <c r="J71"/>
      <c r="K71"/>
      <c r="L71"/>
      <c r="P71" s="81"/>
      <c r="Q71" s="81"/>
      <c r="R71" s="81"/>
      <c r="S71" s="81"/>
    </row>
    <row r="72" spans="1:19">
      <c r="A72"/>
      <c r="B72"/>
      <c r="C72"/>
      <c r="D72"/>
      <c r="E72"/>
      <c r="F72"/>
      <c r="G72"/>
      <c r="H72"/>
      <c r="I72"/>
      <c r="J72"/>
      <c r="K72"/>
      <c r="L72"/>
      <c r="P72" s="81"/>
      <c r="Q72" s="81"/>
      <c r="R72" s="81"/>
      <c r="S72" s="81"/>
    </row>
    <row r="73" spans="1:19">
      <c r="A73"/>
      <c r="B73"/>
      <c r="C73"/>
      <c r="D73"/>
      <c r="E73"/>
      <c r="F73"/>
      <c r="G73"/>
      <c r="H73"/>
      <c r="I73"/>
      <c r="J73"/>
      <c r="K73"/>
      <c r="L73"/>
    </row>
    <row r="74" spans="1:19">
      <c r="A74"/>
      <c r="B74"/>
      <c r="C74"/>
      <c r="D74"/>
      <c r="E74"/>
      <c r="F74"/>
      <c r="G74"/>
      <c r="H74"/>
      <c r="I74"/>
      <c r="J74"/>
      <c r="K74"/>
      <c r="L74"/>
    </row>
    <row r="75" spans="1:19">
      <c r="A75"/>
      <c r="B75"/>
      <c r="C75"/>
      <c r="D75"/>
      <c r="E75"/>
      <c r="F75"/>
      <c r="G75"/>
      <c r="H75"/>
      <c r="I75"/>
      <c r="J75"/>
      <c r="K75"/>
      <c r="L75"/>
    </row>
    <row r="76" spans="1:19">
      <c r="A76"/>
      <c r="B76"/>
      <c r="C76"/>
      <c r="D76"/>
      <c r="E76"/>
      <c r="F76"/>
      <c r="G76"/>
      <c r="H76"/>
      <c r="I76"/>
      <c r="J76"/>
      <c r="K76"/>
      <c r="L76"/>
    </row>
    <row r="77" spans="1:19">
      <c r="A77"/>
      <c r="B77"/>
      <c r="C77"/>
      <c r="D77"/>
      <c r="E77"/>
      <c r="F77"/>
      <c r="G77"/>
      <c r="H77"/>
      <c r="I77"/>
      <c r="J77"/>
      <c r="K77"/>
      <c r="L77"/>
    </row>
    <row r="78" spans="1:19">
      <c r="A78"/>
      <c r="B78"/>
      <c r="C78"/>
      <c r="D78"/>
      <c r="E78"/>
      <c r="F78"/>
      <c r="G78"/>
      <c r="H78"/>
      <c r="I78"/>
      <c r="J78"/>
      <c r="K78"/>
      <c r="L78"/>
    </row>
    <row r="79" spans="1:19">
      <c r="A79"/>
      <c r="B79"/>
      <c r="C79"/>
      <c r="D79"/>
      <c r="E79"/>
      <c r="F79"/>
      <c r="G79"/>
      <c r="H79"/>
      <c r="I79"/>
      <c r="J79"/>
      <c r="K79"/>
      <c r="L79"/>
    </row>
    <row r="80" spans="1:19">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row>
    <row r="111" spans="1:12">
      <c r="A111"/>
      <c r="B111"/>
      <c r="C111"/>
      <c r="D111"/>
      <c r="E111"/>
      <c r="F111"/>
      <c r="G111"/>
      <c r="H111"/>
      <c r="I111"/>
      <c r="J111"/>
      <c r="K111"/>
    </row>
    <row r="112" spans="1:12">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R69">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activeCell="M27" sqref="M27"/>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18"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t="s">
        <v>257</v>
      </c>
    </row>
    <row r="2" spans="1:27" ht="18" customHeight="1">
      <c r="A2" s="1546" t="s">
        <v>498</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row>
    <row r="3" spans="1:27" ht="18" customHeight="1">
      <c r="A3" s="1549" t="s">
        <v>489</v>
      </c>
      <c r="B3" s="1549"/>
      <c r="C3" s="1549"/>
      <c r="D3" s="1549"/>
      <c r="E3" s="1549"/>
      <c r="F3" s="1549"/>
      <c r="G3" s="1549"/>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565" t="s">
        <v>162</v>
      </c>
      <c r="B8" s="566">
        <v>17280.973000000002</v>
      </c>
      <c r="C8" s="566">
        <v>23100</v>
      </c>
      <c r="D8" s="598">
        <v>2.3574222493480281</v>
      </c>
      <c r="E8" s="770"/>
      <c r="F8" s="565" t="s">
        <v>388</v>
      </c>
      <c r="G8" s="566">
        <v>3493.0239999999999</v>
      </c>
      <c r="H8" s="566">
        <v>11471</v>
      </c>
      <c r="I8" s="598">
        <v>3.3702199263245842</v>
      </c>
      <c r="J8" s="606"/>
      <c r="K8" s="689" t="s">
        <v>150</v>
      </c>
      <c r="L8" s="564">
        <v>11617.78</v>
      </c>
      <c r="M8" s="564">
        <v>3300.97</v>
      </c>
      <c r="N8" s="678">
        <v>3.5195048728101139</v>
      </c>
      <c r="O8" s="606"/>
      <c r="P8" s="689" t="s">
        <v>388</v>
      </c>
      <c r="Q8" s="564">
        <v>5085.6090000000004</v>
      </c>
      <c r="R8" s="564">
        <v>1241.732</v>
      </c>
      <c r="S8" s="678">
        <v>4.0955769844056533</v>
      </c>
    </row>
    <row r="9" spans="1:27" ht="15.75">
      <c r="A9" s="565" t="s">
        <v>388</v>
      </c>
      <c r="B9" s="566">
        <v>8811.6209999999992</v>
      </c>
      <c r="C9" s="566">
        <v>21806</v>
      </c>
      <c r="D9" s="598">
        <v>3.0516161586077493</v>
      </c>
      <c r="E9" s="771"/>
      <c r="F9" s="565" t="s">
        <v>165</v>
      </c>
      <c r="G9" s="566">
        <v>3233.4940000000001</v>
      </c>
      <c r="H9" s="566">
        <v>15492</v>
      </c>
      <c r="I9" s="598">
        <v>2.8227031830653209</v>
      </c>
      <c r="J9" s="606"/>
      <c r="K9" s="565" t="s">
        <v>167</v>
      </c>
      <c r="L9" s="566">
        <v>4867.768</v>
      </c>
      <c r="M9" s="566">
        <v>1027.7819999999999</v>
      </c>
      <c r="N9" s="598">
        <v>4.7361872459334764</v>
      </c>
      <c r="O9" s="606"/>
      <c r="P9" s="565" t="s">
        <v>150</v>
      </c>
      <c r="Q9" s="566">
        <v>3846.212</v>
      </c>
      <c r="R9" s="566">
        <v>942.83100000000002</v>
      </c>
      <c r="S9" s="598">
        <v>4.0794288690125802</v>
      </c>
    </row>
    <row r="10" spans="1:27" ht="16.5" thickBot="1">
      <c r="A10" s="565" t="s">
        <v>160</v>
      </c>
      <c r="B10" s="566">
        <v>7939.759</v>
      </c>
      <c r="C10" s="566">
        <v>7222</v>
      </c>
      <c r="D10" s="598">
        <v>2.3002712895990398</v>
      </c>
      <c r="E10" s="770"/>
      <c r="F10" s="958" t="s">
        <v>169</v>
      </c>
      <c r="G10" s="871">
        <v>620.9</v>
      </c>
      <c r="H10" s="871">
        <v>5455</v>
      </c>
      <c r="I10" s="959">
        <v>1.8014280284677271</v>
      </c>
      <c r="J10" s="606"/>
      <c r="K10" s="565" t="s">
        <v>388</v>
      </c>
      <c r="L10" s="566">
        <v>4541.5519999999997</v>
      </c>
      <c r="M10" s="566">
        <v>872.65300000000002</v>
      </c>
      <c r="N10" s="598">
        <v>5.2043045746705729</v>
      </c>
      <c r="O10" s="606"/>
      <c r="P10" s="565" t="s">
        <v>152</v>
      </c>
      <c r="Q10" s="566">
        <v>3442.9989999999998</v>
      </c>
      <c r="R10" s="566">
        <v>1017.784</v>
      </c>
      <c r="S10" s="598">
        <v>3.3828385983666474</v>
      </c>
    </row>
    <row r="11" spans="1:27" ht="16.5" thickBot="1">
      <c r="A11" s="565" t="s">
        <v>165</v>
      </c>
      <c r="B11" s="566">
        <v>7654.39</v>
      </c>
      <c r="C11" s="566">
        <v>25636</v>
      </c>
      <c r="D11" s="598">
        <v>2.4044602443980723</v>
      </c>
      <c r="E11" s="771"/>
      <c r="F11" s="872" t="s">
        <v>270</v>
      </c>
      <c r="G11" s="569">
        <v>7641.5709999999999</v>
      </c>
      <c r="H11" s="569">
        <v>33866</v>
      </c>
      <c r="I11" s="677">
        <v>2.884686107618196</v>
      </c>
      <c r="J11" s="606"/>
      <c r="K11" s="565" t="s">
        <v>152</v>
      </c>
      <c r="L11" s="566">
        <v>3997.3339999999998</v>
      </c>
      <c r="M11" s="566">
        <v>1069.847</v>
      </c>
      <c r="N11" s="598">
        <v>3.7363604328469395</v>
      </c>
      <c r="O11" s="606"/>
      <c r="P11" s="565" t="s">
        <v>161</v>
      </c>
      <c r="Q11" s="566">
        <v>2555.56</v>
      </c>
      <c r="R11" s="566">
        <v>790.26499999999999</v>
      </c>
      <c r="S11" s="598">
        <v>3.2338013198104432</v>
      </c>
    </row>
    <row r="12" spans="1:27" ht="15.75">
      <c r="A12" s="565" t="s">
        <v>169</v>
      </c>
      <c r="B12" s="566">
        <v>4744.8969999999999</v>
      </c>
      <c r="C12" s="566">
        <v>13059</v>
      </c>
      <c r="D12" s="598">
        <v>1.6858564763164887</v>
      </c>
      <c r="E12" s="771"/>
      <c r="F12"/>
      <c r="G12"/>
      <c r="H12"/>
      <c r="I12"/>
      <c r="J12" s="606"/>
      <c r="K12" s="565" t="s">
        <v>147</v>
      </c>
      <c r="L12" s="566">
        <v>3510.0909999999999</v>
      </c>
      <c r="M12" s="566">
        <v>1514.2439999999999</v>
      </c>
      <c r="N12" s="598">
        <v>2.3180484783165727</v>
      </c>
      <c r="O12" s="606"/>
      <c r="P12" s="565" t="s">
        <v>149</v>
      </c>
      <c r="Q12" s="566">
        <v>2141.85</v>
      </c>
      <c r="R12" s="566">
        <v>358.02499999999998</v>
      </c>
      <c r="S12" s="598">
        <v>5.9824034634452898</v>
      </c>
    </row>
    <row r="13" spans="1:27" ht="15.75">
      <c r="A13" s="565" t="s">
        <v>161</v>
      </c>
      <c r="B13" s="566">
        <v>4412.7309999999998</v>
      </c>
      <c r="C13" s="566">
        <v>3150</v>
      </c>
      <c r="D13" s="598">
        <v>3.0248466577279842</v>
      </c>
      <c r="E13" s="771"/>
      <c r="F13"/>
      <c r="G13"/>
      <c r="H13"/>
      <c r="I13"/>
      <c r="J13" s="606"/>
      <c r="K13" s="565" t="s">
        <v>165</v>
      </c>
      <c r="L13" s="566">
        <v>1960.982</v>
      </c>
      <c r="M13" s="566">
        <v>624.82399999999996</v>
      </c>
      <c r="N13" s="598">
        <v>3.1384549889248814</v>
      </c>
      <c r="O13" s="606"/>
      <c r="P13" s="565" t="s">
        <v>167</v>
      </c>
      <c r="Q13" s="566">
        <v>2055.9720000000002</v>
      </c>
      <c r="R13" s="566">
        <v>459.75700000000001</v>
      </c>
      <c r="S13" s="598">
        <v>4.4718666599964765</v>
      </c>
    </row>
    <row r="14" spans="1:27" ht="15.75">
      <c r="A14" s="565" t="s">
        <v>152</v>
      </c>
      <c r="B14" s="566">
        <v>4063.2469999999998</v>
      </c>
      <c r="C14" s="566">
        <v>4410</v>
      </c>
      <c r="D14" s="598">
        <v>1.7033068469778934</v>
      </c>
      <c r="E14" s="771"/>
      <c r="F14"/>
      <c r="G14"/>
      <c r="H14"/>
      <c r="I14"/>
      <c r="J14" s="606"/>
      <c r="K14" s="565" t="s">
        <v>160</v>
      </c>
      <c r="L14" s="566">
        <v>1869.288</v>
      </c>
      <c r="M14" s="566">
        <v>614.15899999999999</v>
      </c>
      <c r="N14" s="598">
        <v>3.0436548190289487</v>
      </c>
      <c r="O14" s="606"/>
      <c r="P14" s="565" t="s">
        <v>164</v>
      </c>
      <c r="Q14" s="566">
        <v>1095.146</v>
      </c>
      <c r="R14" s="566">
        <v>307.25900000000001</v>
      </c>
      <c r="S14" s="598">
        <v>3.5642438463966877</v>
      </c>
    </row>
    <row r="15" spans="1:27" ht="15.75">
      <c r="A15" s="565" t="s">
        <v>166</v>
      </c>
      <c r="B15" s="566">
        <v>3810.55</v>
      </c>
      <c r="C15" s="566">
        <v>7317</v>
      </c>
      <c r="D15" s="598">
        <v>1.9402222837753618</v>
      </c>
      <c r="E15" s="771"/>
      <c r="F15"/>
      <c r="G15"/>
      <c r="H15"/>
      <c r="I15"/>
      <c r="J15" s="606"/>
      <c r="K15" s="565" t="s">
        <v>164</v>
      </c>
      <c r="L15" s="566">
        <v>1754.521</v>
      </c>
      <c r="M15" s="566">
        <v>487.96</v>
      </c>
      <c r="N15" s="598">
        <v>3.5956246413640462</v>
      </c>
      <c r="O15" s="606"/>
      <c r="P15" s="565" t="s">
        <v>160</v>
      </c>
      <c r="Q15" s="566">
        <v>467.79700000000003</v>
      </c>
      <c r="R15" s="566">
        <v>117.75700000000001</v>
      </c>
      <c r="S15" s="598">
        <v>3.9725621406795351</v>
      </c>
    </row>
    <row r="16" spans="1:27" ht="15.75">
      <c r="A16" s="565" t="s">
        <v>150</v>
      </c>
      <c r="B16" s="566">
        <v>3539.1480000000001</v>
      </c>
      <c r="C16" s="566">
        <v>4253</v>
      </c>
      <c r="D16" s="598">
        <v>2.4169984579388832</v>
      </c>
      <c r="E16" s="771"/>
      <c r="F16"/>
      <c r="G16"/>
      <c r="H16"/>
      <c r="I16"/>
      <c r="J16" s="606"/>
      <c r="K16" s="565" t="s">
        <v>156</v>
      </c>
      <c r="L16" s="566">
        <v>1427.855</v>
      </c>
      <c r="M16" s="566">
        <v>484.99200000000002</v>
      </c>
      <c r="N16" s="598">
        <v>2.9440794899709686</v>
      </c>
      <c r="O16" s="606"/>
      <c r="P16" s="565" t="s">
        <v>156</v>
      </c>
      <c r="Q16" s="566">
        <v>270.553</v>
      </c>
      <c r="R16" s="566">
        <v>125.61199999999999</v>
      </c>
      <c r="S16" s="598">
        <v>2.1538786103238543</v>
      </c>
    </row>
    <row r="17" spans="1:19" ht="15.75">
      <c r="A17" s="565" t="s">
        <v>147</v>
      </c>
      <c r="B17" s="566">
        <v>2258.9690000000001</v>
      </c>
      <c r="C17" s="566">
        <v>9171</v>
      </c>
      <c r="D17" s="598">
        <v>3.0755194009530293</v>
      </c>
      <c r="E17" s="770"/>
      <c r="J17" s="606"/>
      <c r="K17" s="565" t="s">
        <v>149</v>
      </c>
      <c r="L17" s="566">
        <v>735.29700000000003</v>
      </c>
      <c r="M17" s="566">
        <v>139.59399999999999</v>
      </c>
      <c r="N17" s="598">
        <v>5.2673968795220425</v>
      </c>
      <c r="O17" s="606"/>
      <c r="P17" s="565" t="s">
        <v>497</v>
      </c>
      <c r="Q17" s="566">
        <v>237.53299999999999</v>
      </c>
      <c r="R17" s="566">
        <v>48.965000000000003</v>
      </c>
      <c r="S17" s="598">
        <v>4.8510773001123244</v>
      </c>
    </row>
    <row r="18" spans="1:19" ht="15.75">
      <c r="A18" s="565" t="s">
        <v>148</v>
      </c>
      <c r="B18" s="566">
        <v>1486.28</v>
      </c>
      <c r="C18" s="566">
        <v>1553</v>
      </c>
      <c r="D18" s="598">
        <v>2.1461349413317392</v>
      </c>
      <c r="E18" s="772"/>
      <c r="F18" s="81"/>
      <c r="G18" s="81"/>
      <c r="H18" s="81"/>
      <c r="K18" s="565" t="s">
        <v>161</v>
      </c>
      <c r="L18" s="566">
        <v>667.7</v>
      </c>
      <c r="M18" s="566">
        <v>173.59200000000001</v>
      </c>
      <c r="N18" s="598">
        <v>3.8463754090050233</v>
      </c>
      <c r="O18" s="606"/>
      <c r="P18" s="565" t="s">
        <v>375</v>
      </c>
      <c r="Q18" s="566">
        <v>222.72499999999999</v>
      </c>
      <c r="R18" s="566">
        <v>29.5</v>
      </c>
      <c r="S18" s="598">
        <v>7.55</v>
      </c>
    </row>
    <row r="19" spans="1:19" ht="16.5" thickBot="1">
      <c r="A19" s="565" t="s">
        <v>149</v>
      </c>
      <c r="B19" s="566">
        <v>1376.029</v>
      </c>
      <c r="C19" s="566">
        <v>2462</v>
      </c>
      <c r="D19" s="598">
        <v>2.4532825333887209</v>
      </c>
      <c r="E19" s="773"/>
      <c r="F19" s="81"/>
      <c r="G19" s="81"/>
      <c r="H19" s="81"/>
      <c r="J19" s="606"/>
      <c r="K19" s="565" t="s">
        <v>148</v>
      </c>
      <c r="L19" s="566">
        <v>373.77</v>
      </c>
      <c r="M19" s="566">
        <v>34.276000000000003</v>
      </c>
      <c r="N19" s="598">
        <v>10.90471466915626</v>
      </c>
      <c r="O19" s="606"/>
      <c r="P19" s="565" t="s">
        <v>297</v>
      </c>
      <c r="Q19" s="566">
        <v>204.63900000000001</v>
      </c>
      <c r="R19" s="566">
        <v>36.389000000000003</v>
      </c>
      <c r="S19" s="598">
        <v>5.6236500041221245</v>
      </c>
    </row>
    <row r="20" spans="1:19" ht="15" customHeight="1" thickBot="1">
      <c r="A20" s="1417" t="s">
        <v>270</v>
      </c>
      <c r="B20" s="1418">
        <v>68899.101999999999</v>
      </c>
      <c r="C20" s="569">
        <v>124885</v>
      </c>
      <c r="D20" s="677">
        <v>2.3379658915852422</v>
      </c>
      <c r="E20" s="773"/>
      <c r="F20" s="81"/>
      <c r="G20" s="81"/>
      <c r="H20" s="81"/>
      <c r="J20" s="606"/>
      <c r="K20" s="565" t="s">
        <v>168</v>
      </c>
      <c r="L20" s="566">
        <v>228.4</v>
      </c>
      <c r="M20" s="566">
        <v>107.191</v>
      </c>
      <c r="N20" s="598">
        <v>2.1307759046934911</v>
      </c>
      <c r="O20" s="606"/>
      <c r="P20" s="565" t="s">
        <v>148</v>
      </c>
      <c r="Q20" s="566">
        <v>201.36500000000001</v>
      </c>
      <c r="R20" s="566">
        <v>95.722999999999999</v>
      </c>
      <c r="S20" s="598">
        <v>2.1036219090500716</v>
      </c>
    </row>
    <row r="21" spans="1:19" ht="15.75">
      <c r="A21"/>
      <c r="B21"/>
      <c r="C21"/>
      <c r="D21"/>
      <c r="E21" s="774"/>
      <c r="F21" s="81"/>
      <c r="G21" s="81"/>
      <c r="H21" s="81"/>
      <c r="J21" s="606"/>
      <c r="K21" s="565" t="s">
        <v>297</v>
      </c>
      <c r="L21" s="566">
        <v>178.30699999999999</v>
      </c>
      <c r="M21" s="566">
        <v>34.46</v>
      </c>
      <c r="N21" s="598">
        <v>5.1743180499129418</v>
      </c>
      <c r="P21" s="565" t="s">
        <v>165</v>
      </c>
      <c r="Q21" s="566">
        <v>170.92599999999999</v>
      </c>
      <c r="R21" s="566">
        <v>101.378</v>
      </c>
      <c r="S21" s="598">
        <v>1.6860265540847126</v>
      </c>
    </row>
    <row r="22" spans="1:19" ht="16.5" thickBot="1">
      <c r="A22"/>
      <c r="B22"/>
      <c r="C22"/>
      <c r="D22"/>
      <c r="F22" s="81"/>
      <c r="G22" s="81"/>
      <c r="H22" s="81"/>
      <c r="K22" s="565" t="s">
        <v>287</v>
      </c>
      <c r="L22" s="566">
        <v>149.09899999999999</v>
      </c>
      <c r="M22" s="566">
        <v>1.589</v>
      </c>
      <c r="N22" s="598">
        <v>93.831969792322212</v>
      </c>
      <c r="P22" s="565" t="s">
        <v>147</v>
      </c>
      <c r="Q22" s="566">
        <v>136.893</v>
      </c>
      <c r="R22" s="566">
        <v>33.206000000000003</v>
      </c>
      <c r="S22" s="598">
        <v>4.1225380955249049</v>
      </c>
    </row>
    <row r="23" spans="1:19" ht="16.5" thickBot="1">
      <c r="A23"/>
      <c r="B23"/>
      <c r="C23"/>
      <c r="D23"/>
      <c r="F23" s="81"/>
      <c r="G23" s="81"/>
      <c r="H23" s="81"/>
      <c r="K23" s="872" t="s">
        <v>270</v>
      </c>
      <c r="L23" s="569">
        <v>38539.654999999999</v>
      </c>
      <c r="M23" s="569">
        <v>10589.407999999999</v>
      </c>
      <c r="N23" s="677">
        <v>3.6394532158927109</v>
      </c>
      <c r="P23" s="872" t="s">
        <v>270</v>
      </c>
      <c r="Q23" s="569">
        <v>22371.579000000002</v>
      </c>
      <c r="R23" s="569">
        <v>5771.3580000000002</v>
      </c>
      <c r="S23" s="677">
        <v>3.8763110865761576</v>
      </c>
    </row>
    <row r="24" spans="1:19">
      <c r="A24"/>
      <c r="B24"/>
      <c r="C24"/>
      <c r="D24"/>
      <c r="F24" s="81"/>
      <c r="G24" s="81"/>
      <c r="H24" s="81"/>
      <c r="K24"/>
      <c r="L24"/>
      <c r="M24"/>
      <c r="N24"/>
      <c r="P24"/>
      <c r="Q24"/>
      <c r="R24"/>
      <c r="S24"/>
    </row>
    <row r="25" spans="1:19">
      <c r="A25"/>
      <c r="B25"/>
      <c r="C25"/>
      <c r="D25"/>
      <c r="E25" s="81"/>
      <c r="F25" s="81"/>
      <c r="G25" s="81"/>
      <c r="H25" s="81"/>
      <c r="I25" s="81"/>
      <c r="K25"/>
      <c r="L25"/>
      <c r="M25"/>
      <c r="N25"/>
      <c r="P25"/>
      <c r="Q25"/>
      <c r="R25"/>
      <c r="S25"/>
    </row>
    <row r="26" spans="1:19">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row>
    <row r="35" spans="1:19">
      <c r="A35"/>
      <c r="B35"/>
      <c r="C35"/>
      <c r="D35"/>
      <c r="E35"/>
      <c r="F35"/>
      <c r="G35"/>
      <c r="H35"/>
      <c r="I35"/>
      <c r="J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c r="B72"/>
      <c r="C72"/>
      <c r="D72"/>
      <c r="E72"/>
      <c r="F72"/>
      <c r="G72"/>
      <c r="H72"/>
      <c r="I72"/>
      <c r="J72"/>
      <c r="K72" s="81"/>
      <c r="L72" s="81"/>
    </row>
    <row r="73" spans="1:12">
      <c r="A73"/>
      <c r="B73"/>
      <c r="C73"/>
      <c r="D73"/>
      <c r="E73"/>
      <c r="F73"/>
      <c r="G73"/>
      <c r="H73"/>
      <c r="I73"/>
      <c r="J73"/>
      <c r="K73" s="81"/>
      <c r="L73" s="81"/>
    </row>
    <row r="74" spans="1:12">
      <c r="A74"/>
      <c r="B74"/>
      <c r="C74"/>
      <c r="D74"/>
      <c r="E74"/>
      <c r="F74"/>
      <c r="G74"/>
      <c r="H74"/>
      <c r="I74"/>
      <c r="J74"/>
      <c r="K74" s="81"/>
      <c r="L74" s="81"/>
    </row>
    <row r="75" spans="1:12">
      <c r="A75"/>
      <c r="B75"/>
      <c r="C75"/>
      <c r="D75"/>
      <c r="E75"/>
      <c r="F75"/>
      <c r="G75"/>
      <c r="H75"/>
      <c r="I75"/>
      <c r="J75"/>
      <c r="K75" s="81"/>
      <c r="L75" s="81"/>
    </row>
    <row r="76" spans="1:12">
      <c r="A76" s="81"/>
      <c r="B76" s="81"/>
      <c r="C76" s="81"/>
      <c r="D76" s="81"/>
      <c r="E76" s="81"/>
      <c r="F76" s="1319"/>
      <c r="G76" s="1319"/>
      <c r="H76" s="81"/>
      <c r="I76" s="81"/>
      <c r="J76" s="81"/>
      <c r="K76" s="81"/>
      <c r="L76" s="81"/>
    </row>
    <row r="77" spans="1:12">
      <c r="A77" s="81"/>
      <c r="B77" s="81"/>
      <c r="C77" s="81"/>
      <c r="D77" s="81"/>
      <c r="E77" s="81"/>
      <c r="F77" s="1319"/>
      <c r="G77" s="1319"/>
      <c r="H77" s="81"/>
      <c r="I77" s="81"/>
      <c r="J77" s="81"/>
      <c r="K77" s="81"/>
      <c r="L77" s="81"/>
    </row>
    <row r="78" spans="1:12">
      <c r="A78" s="81"/>
      <c r="B78" s="81"/>
      <c r="C78" s="81"/>
      <c r="D78" s="81"/>
      <c r="E78" s="81"/>
      <c r="F78" s="1319"/>
      <c r="G78" s="1319"/>
      <c r="H78" s="81"/>
      <c r="I78" s="81"/>
      <c r="J78" s="81"/>
      <c r="K78" s="81"/>
      <c r="L78" s="81"/>
    </row>
    <row r="79" spans="1:12">
      <c r="A79" s="81"/>
      <c r="B79" s="81"/>
      <c r="C79" s="81"/>
      <c r="D79" s="81"/>
      <c r="E79" s="81"/>
      <c r="F79" s="1319"/>
      <c r="G79" s="1319"/>
      <c r="H79" s="81"/>
      <c r="I79" s="81"/>
      <c r="J79" s="81"/>
      <c r="K79" s="81"/>
      <c r="L79" s="81"/>
    </row>
    <row r="80" spans="1:12">
      <c r="A80" s="81"/>
      <c r="B80" s="81"/>
      <c r="C80" s="81"/>
      <c r="D80" s="81"/>
      <c r="E80" s="81"/>
      <c r="F80" s="1319"/>
      <c r="G80" s="1319"/>
      <c r="H80" s="81"/>
      <c r="I80" s="81"/>
      <c r="J80" s="81"/>
      <c r="K80" s="81"/>
      <c r="L80" s="81"/>
    </row>
    <row r="81" spans="1:12">
      <c r="A81" s="81"/>
      <c r="B81" s="81"/>
      <c r="C81" s="81"/>
      <c r="D81" s="81"/>
      <c r="E81" s="81"/>
      <c r="F81" s="1319"/>
      <c r="G81" s="1319"/>
      <c r="H81" s="81"/>
      <c r="I81" s="81"/>
      <c r="J81" s="81"/>
      <c r="K81" s="81"/>
      <c r="L81" s="81"/>
    </row>
    <row r="82" spans="1:12">
      <c r="A82" s="81"/>
      <c r="B82" s="81"/>
      <c r="C82" s="81"/>
      <c r="D82" s="81"/>
      <c r="E82" s="81"/>
      <c r="F82" s="1319"/>
      <c r="G82" s="1319"/>
      <c r="H82" s="81"/>
      <c r="I82" s="81"/>
      <c r="J82" s="81"/>
      <c r="K82" s="81"/>
      <c r="L82" s="81"/>
    </row>
    <row r="83" spans="1:12">
      <c r="A83" s="81"/>
      <c r="B83" s="81"/>
      <c r="C83" s="81"/>
      <c r="D83" s="81"/>
      <c r="E83" s="81"/>
      <c r="F83" s="1319"/>
      <c r="G83" s="1319"/>
      <c r="H83" s="81"/>
      <c r="I83" s="81"/>
    </row>
    <row r="84" spans="1:12">
      <c r="A84" s="81"/>
      <c r="B84" s="81"/>
      <c r="C84" s="81"/>
      <c r="D84" s="81"/>
      <c r="E84" s="81"/>
      <c r="F84" s="1319"/>
      <c r="G84" s="1319"/>
      <c r="H84" s="81"/>
      <c r="I84" s="81"/>
    </row>
    <row r="85" spans="1:12">
      <c r="A85" s="81"/>
      <c r="B85" s="81"/>
      <c r="C85" s="81"/>
      <c r="D85" s="81"/>
      <c r="E85" s="81"/>
      <c r="F85" s="1319"/>
      <c r="G85" s="1319"/>
      <c r="H85" s="81"/>
      <c r="I85" s="81"/>
    </row>
    <row r="86" spans="1:12">
      <c r="A86" s="81"/>
      <c r="B86" s="81"/>
      <c r="C86" s="81"/>
      <c r="D86" s="81"/>
      <c r="E86" s="81"/>
      <c r="F86" s="1319"/>
      <c r="G86" s="1319"/>
      <c r="H86" s="81"/>
      <c r="I86" s="81"/>
    </row>
    <row r="87" spans="1:12">
      <c r="A87" s="81"/>
      <c r="B87" s="81"/>
      <c r="C87" s="81"/>
      <c r="D87" s="81"/>
      <c r="E87" s="81"/>
      <c r="F87" s="1319"/>
      <c r="G87" s="1319"/>
      <c r="H87" s="81"/>
      <c r="I87" s="81"/>
    </row>
    <row r="88" spans="1:12">
      <c r="A88" s="81"/>
      <c r="B88" s="81"/>
      <c r="C88" s="81"/>
      <c r="D88" s="81"/>
      <c r="E88" s="81"/>
      <c r="F88" s="1319"/>
      <c r="G88" s="1319"/>
      <c r="H88" s="81"/>
      <c r="I88" s="81"/>
    </row>
    <row r="89" spans="1:12">
      <c r="A89" s="81"/>
      <c r="B89" s="81"/>
      <c r="C89" s="81"/>
      <c r="D89" s="81"/>
      <c r="E89" s="81"/>
      <c r="F89" s="1319"/>
      <c r="G89" s="1319"/>
      <c r="H89" s="81"/>
      <c r="I89" s="81"/>
    </row>
    <row r="90" spans="1:12">
      <c r="A90" s="81"/>
      <c r="B90" s="81"/>
      <c r="C90" s="81"/>
      <c r="D90" s="81"/>
      <c r="E90" s="81"/>
      <c r="F90" s="1319"/>
      <c r="G90" s="1319"/>
      <c r="H90" s="81"/>
      <c r="I90" s="81"/>
    </row>
    <row r="91" spans="1:12">
      <c r="A91" s="81"/>
      <c r="B91" s="81"/>
      <c r="C91" s="81"/>
      <c r="D91" s="81"/>
      <c r="E91" s="81"/>
      <c r="F91" s="1319"/>
      <c r="G91" s="1319"/>
      <c r="H91" s="81"/>
      <c r="I91" s="81"/>
    </row>
    <row r="92" spans="1:12">
      <c r="A92" s="81"/>
      <c r="B92" s="81"/>
      <c r="C92" s="81"/>
      <c r="D92" s="81"/>
      <c r="E92" s="81"/>
      <c r="F92" s="1319"/>
      <c r="G92" s="1319"/>
      <c r="H92" s="81"/>
      <c r="I92" s="81"/>
    </row>
    <row r="93" spans="1:12">
      <c r="A93" s="81"/>
      <c r="B93" s="81"/>
      <c r="C93" s="81"/>
      <c r="D93" s="81"/>
      <c r="E93" s="81"/>
      <c r="F93" s="1319"/>
      <c r="G93" s="1319"/>
      <c r="H93" s="81"/>
      <c r="I93" s="81"/>
    </row>
    <row r="94" spans="1:12">
      <c r="A94" s="81"/>
      <c r="B94" s="81"/>
      <c r="C94" s="81"/>
      <c r="D94" s="81"/>
      <c r="E94" s="81"/>
      <c r="F94" s="1319"/>
      <c r="G94" s="1319"/>
      <c r="H94" s="81"/>
      <c r="I94" s="81"/>
    </row>
    <row r="95" spans="1:12">
      <c r="A95" s="81"/>
      <c r="B95" s="81"/>
      <c r="C95" s="81"/>
      <c r="D95" s="81"/>
      <c r="E95" s="81"/>
      <c r="F95" s="1319"/>
      <c r="G95" s="1319"/>
      <c r="H95" s="81"/>
      <c r="I95" s="81"/>
    </row>
    <row r="96" spans="1:12">
      <c r="A96" s="81"/>
      <c r="B96" s="81"/>
      <c r="C96" s="81"/>
      <c r="D96" s="81"/>
      <c r="E96" s="81"/>
      <c r="F96" s="1319"/>
      <c r="G96" s="1319"/>
      <c r="H96" s="81"/>
      <c r="I96" s="81"/>
    </row>
    <row r="97" spans="1:8">
      <c r="A97"/>
      <c r="B97"/>
      <c r="C97"/>
      <c r="D97" s="81"/>
      <c r="E97" s="81"/>
      <c r="F97" s="1319"/>
      <c r="G97" s="1319"/>
      <c r="H97" s="81"/>
    </row>
    <row r="98" spans="1:8">
      <c r="A98"/>
      <c r="B98"/>
      <c r="C98"/>
      <c r="D98" s="81"/>
      <c r="E98" s="81"/>
      <c r="F98" s="1319"/>
      <c r="G98" s="1319"/>
      <c r="H98" s="81"/>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3">
    <sortCondition descending="1" ref="Q8:Q33"/>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E12" sqref="E12"/>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t="s">
        <v>257</v>
      </c>
    </row>
    <row r="2" spans="1:20" ht="26.25" customHeight="1">
      <c r="A2" s="529" t="s">
        <v>258</v>
      </c>
    </row>
    <row r="5" spans="1:20" ht="38.25" customHeight="1" thickBot="1">
      <c r="A5" s="1541" t="s">
        <v>429</v>
      </c>
      <c r="B5" s="1541"/>
      <c r="C5" s="1541"/>
      <c r="D5" s="1541"/>
      <c r="E5" s="1541"/>
      <c r="F5" s="1541"/>
      <c r="H5" s="597" t="s">
        <v>279</v>
      </c>
    </row>
    <row r="6" spans="1:20" ht="15.75" customHeight="1" thickBot="1">
      <c r="A6" s="1542" t="s">
        <v>125</v>
      </c>
      <c r="B6" s="1534" t="s">
        <v>431</v>
      </c>
      <c r="C6" s="1535"/>
      <c r="D6" s="1536"/>
      <c r="E6" s="1537" t="s">
        <v>434</v>
      </c>
      <c r="F6" s="1539" t="s">
        <v>435</v>
      </c>
    </row>
    <row r="7" spans="1:20" ht="21" customHeight="1" thickBot="1">
      <c r="A7" s="1550"/>
      <c r="B7" s="1020" t="s">
        <v>264</v>
      </c>
      <c r="C7" s="1020" t="s">
        <v>268</v>
      </c>
      <c r="D7" s="1020" t="s">
        <v>269</v>
      </c>
      <c r="E7" s="1538"/>
      <c r="F7" s="1540"/>
    </row>
    <row r="8" spans="1:20" ht="17.25" customHeight="1" thickBot="1">
      <c r="A8" s="790" t="s">
        <v>126</v>
      </c>
      <c r="B8" s="680">
        <v>16251.866</v>
      </c>
      <c r="C8" s="680">
        <v>5059.6899999999996</v>
      </c>
      <c r="D8" s="817">
        <f t="shared" ref="D8:D13" si="0">(C8/B8)*100</f>
        <v>31.132978822247242</v>
      </c>
      <c r="E8" s="680">
        <v>14038.891</v>
      </c>
      <c r="F8" s="817">
        <f t="shared" ref="F8:F13" si="1">((B8-E8)/E8)*100</f>
        <v>15.763175310642419</v>
      </c>
      <c r="H8" s="625" t="s">
        <v>127</v>
      </c>
    </row>
    <row r="9" spans="1:20" ht="18" customHeight="1" thickBot="1">
      <c r="A9" s="791" t="s">
        <v>128</v>
      </c>
      <c r="B9" s="681">
        <v>48409</v>
      </c>
      <c r="C9" s="681">
        <v>11376</v>
      </c>
      <c r="D9" s="818">
        <f t="shared" si="0"/>
        <v>23.499762440868434</v>
      </c>
      <c r="E9" s="681">
        <v>50520</v>
      </c>
      <c r="F9" s="818">
        <f t="shared" si="1"/>
        <v>-4.1785431512272364</v>
      </c>
      <c r="H9" s="596">
        <f>B9-E9</f>
        <v>-2111</v>
      </c>
      <c r="O9"/>
      <c r="P9"/>
      <c r="Q9"/>
      <c r="R9"/>
      <c r="S9"/>
      <c r="T9"/>
    </row>
    <row r="10" spans="1:20" ht="15" customHeight="1" thickBot="1">
      <c r="A10" s="792" t="s">
        <v>259</v>
      </c>
      <c r="B10" s="682">
        <v>14811</v>
      </c>
      <c r="C10" s="986">
        <v>0</v>
      </c>
      <c r="D10" s="818">
        <f t="shared" si="0"/>
        <v>0</v>
      </c>
      <c r="E10" s="683">
        <v>21098</v>
      </c>
      <c r="F10" s="818">
        <f t="shared" si="1"/>
        <v>-29.799033083704618</v>
      </c>
      <c r="O10"/>
      <c r="P10"/>
      <c r="Q10"/>
      <c r="R10"/>
      <c r="S10"/>
      <c r="T10"/>
    </row>
    <row r="11" spans="1:20" ht="17.25" customHeight="1" thickBot="1">
      <c r="A11" s="791" t="s">
        <v>129</v>
      </c>
      <c r="B11" s="1103">
        <v>270617.55</v>
      </c>
      <c r="C11" s="684">
        <v>11085.616</v>
      </c>
      <c r="D11" s="819">
        <f t="shared" si="0"/>
        <v>4.0964142938992687</v>
      </c>
      <c r="E11" s="684">
        <v>275566.08799999999</v>
      </c>
      <c r="F11" s="819">
        <f t="shared" si="1"/>
        <v>-1.7957717641947295</v>
      </c>
      <c r="J11" s="787"/>
      <c r="O11"/>
      <c r="P11"/>
      <c r="Q11"/>
      <c r="R11"/>
      <c r="S11"/>
      <c r="T11"/>
    </row>
    <row r="12" spans="1:20" ht="15" customHeight="1" thickBot="1">
      <c r="A12" s="790" t="s">
        <v>130</v>
      </c>
      <c r="B12" s="680">
        <v>103137.30899999999</v>
      </c>
      <c r="C12" s="680">
        <v>20918.491000000002</v>
      </c>
      <c r="D12" s="818">
        <f t="shared" si="0"/>
        <v>20.282176452751933</v>
      </c>
      <c r="E12" s="680">
        <v>106578.781</v>
      </c>
      <c r="F12" s="818">
        <f t="shared" si="1"/>
        <v>-3.2290404972824831</v>
      </c>
      <c r="O12"/>
      <c r="P12"/>
      <c r="Q12"/>
      <c r="R12"/>
      <c r="S12"/>
      <c r="T12"/>
    </row>
    <row r="13" spans="1:20" ht="15" customHeight="1" thickBot="1">
      <c r="A13" s="790" t="s">
        <v>131</v>
      </c>
      <c r="B13" s="680">
        <f>B11+B12</f>
        <v>373754.859</v>
      </c>
      <c r="C13" s="680">
        <f>C11+C12</f>
        <v>32004.107000000004</v>
      </c>
      <c r="D13" s="820">
        <f t="shared" si="0"/>
        <v>8.5628604496617413</v>
      </c>
      <c r="E13" s="680">
        <f>E11+E12</f>
        <v>382144.86900000001</v>
      </c>
      <c r="F13" s="820">
        <f t="shared" si="1"/>
        <v>-2.1955050768979469</v>
      </c>
      <c r="O13"/>
      <c r="P13"/>
      <c r="Q13"/>
      <c r="R13"/>
      <c r="S13"/>
      <c r="T13"/>
    </row>
    <row r="14" spans="1:20">
      <c r="E14" s="979"/>
      <c r="O14"/>
      <c r="P14"/>
      <c r="Q14"/>
      <c r="R14"/>
      <c r="S14"/>
      <c r="T14"/>
    </row>
    <row r="15" spans="1:20">
      <c r="L15" s="979"/>
      <c r="O15"/>
      <c r="P15"/>
      <c r="Q15"/>
      <c r="R15"/>
      <c r="S15"/>
      <c r="T15"/>
    </row>
    <row r="16" spans="1:20" ht="15.75">
      <c r="A16" s="532" t="s">
        <v>260</v>
      </c>
      <c r="L16" s="979"/>
      <c r="O16"/>
      <c r="P16"/>
      <c r="Q16"/>
      <c r="R16"/>
      <c r="S16"/>
      <c r="T16"/>
    </row>
    <row r="17" spans="1:20">
      <c r="L17" s="979"/>
      <c r="O17"/>
      <c r="P17"/>
      <c r="Q17"/>
      <c r="R17"/>
      <c r="S17"/>
      <c r="T17"/>
    </row>
    <row r="18" spans="1:20" ht="33" customHeight="1" thickBot="1">
      <c r="A18" s="1541" t="s">
        <v>430</v>
      </c>
      <c r="B18" s="1541"/>
      <c r="C18" s="1541"/>
      <c r="D18" s="1541"/>
      <c r="E18" s="1541"/>
      <c r="F18" s="1541"/>
      <c r="L18" s="979"/>
      <c r="O18"/>
      <c r="P18"/>
      <c r="Q18"/>
      <c r="R18"/>
      <c r="S18"/>
      <c r="T18"/>
    </row>
    <row r="19" spans="1:20" ht="16.5" customHeight="1" thickBot="1">
      <c r="A19" s="1532" t="s">
        <v>132</v>
      </c>
      <c r="B19" s="1534" t="s">
        <v>431</v>
      </c>
      <c r="C19" s="1535"/>
      <c r="D19" s="1536"/>
      <c r="E19" s="1537" t="s">
        <v>434</v>
      </c>
      <c r="F19" s="1539" t="s">
        <v>435</v>
      </c>
      <c r="L19" s="979"/>
      <c r="O19"/>
      <c r="P19"/>
      <c r="Q19"/>
      <c r="R19"/>
      <c r="S19"/>
      <c r="T19"/>
    </row>
    <row r="20" spans="1:20" ht="21" customHeight="1" thickBot="1">
      <c r="A20" s="1533"/>
      <c r="B20" s="789" t="s">
        <v>264</v>
      </c>
      <c r="C20" s="789" t="s">
        <v>380</v>
      </c>
      <c r="D20" s="789" t="s">
        <v>381</v>
      </c>
      <c r="E20" s="1538"/>
      <c r="F20" s="1540"/>
      <c r="L20" s="1025"/>
      <c r="O20"/>
      <c r="P20"/>
      <c r="Q20"/>
      <c r="R20"/>
      <c r="S20"/>
      <c r="T20"/>
    </row>
    <row r="21" spans="1:20" ht="15.75" thickBot="1">
      <c r="A21" s="530" t="s">
        <v>126</v>
      </c>
      <c r="B21" s="680">
        <v>29945.039000000001</v>
      </c>
      <c r="C21" s="685">
        <v>0</v>
      </c>
      <c r="D21" s="817">
        <f t="shared" ref="D21:D26" si="2">(C21/B21)*100</f>
        <v>0</v>
      </c>
      <c r="E21" s="680">
        <v>32996.713000000003</v>
      </c>
      <c r="F21" s="817">
        <f t="shared" ref="F21:F26" si="3">((B21-E21)/E21)*100</f>
        <v>-9.2484181681975492</v>
      </c>
      <c r="H21" s="625" t="s">
        <v>133</v>
      </c>
      <c r="O21"/>
      <c r="P21"/>
      <c r="Q21"/>
      <c r="R21"/>
      <c r="S21"/>
      <c r="T21"/>
    </row>
    <row r="22" spans="1:20" ht="15.75" thickBot="1">
      <c r="A22" s="530" t="s">
        <v>128</v>
      </c>
      <c r="B22" s="680">
        <v>120960</v>
      </c>
      <c r="C22" s="685">
        <v>0</v>
      </c>
      <c r="D22" s="818">
        <f t="shared" si="2"/>
        <v>0</v>
      </c>
      <c r="E22" s="680">
        <v>161383</v>
      </c>
      <c r="F22" s="818">
        <f t="shared" si="3"/>
        <v>-25.047867495337179</v>
      </c>
      <c r="H22" s="596">
        <f>B22-E22</f>
        <v>-40423</v>
      </c>
      <c r="O22"/>
      <c r="P22"/>
      <c r="Q22"/>
      <c r="R22"/>
      <c r="S22"/>
      <c r="T22"/>
    </row>
    <row r="23" spans="1:20" ht="15.75" thickBot="1">
      <c r="A23" s="531" t="s">
        <v>259</v>
      </c>
      <c r="B23" s="683">
        <v>32776</v>
      </c>
      <c r="C23" s="686">
        <v>0</v>
      </c>
      <c r="D23" s="818">
        <f t="shared" si="2"/>
        <v>0</v>
      </c>
      <c r="E23" s="683">
        <v>48910</v>
      </c>
      <c r="F23" s="818">
        <f t="shared" si="3"/>
        <v>-32.987119198527907</v>
      </c>
      <c r="O23"/>
      <c r="P23"/>
      <c r="Q23"/>
      <c r="R23"/>
      <c r="S23"/>
      <c r="T23"/>
    </row>
    <row r="24" spans="1:20" ht="15.75" thickBot="1">
      <c r="A24" s="530" t="s">
        <v>129</v>
      </c>
      <c r="B24" s="680">
        <v>15975.705</v>
      </c>
      <c r="C24" s="687">
        <v>33.841999999999999</v>
      </c>
      <c r="D24" s="819">
        <f t="shared" si="2"/>
        <v>0.21183415692765983</v>
      </c>
      <c r="E24" s="680">
        <v>19137.920999999998</v>
      </c>
      <c r="F24" s="819">
        <f t="shared" si="3"/>
        <v>-16.523299474378636</v>
      </c>
      <c r="O24"/>
      <c r="P24"/>
      <c r="Q24"/>
      <c r="R24"/>
      <c r="S24"/>
      <c r="T24"/>
    </row>
    <row r="25" spans="1:20" ht="15.75" thickBot="1">
      <c r="A25" s="530" t="s">
        <v>130</v>
      </c>
      <c r="B25" s="680">
        <v>5661.9340000000002</v>
      </c>
      <c r="C25" s="687">
        <v>26.254999999999999</v>
      </c>
      <c r="D25" s="818">
        <f t="shared" si="2"/>
        <v>0.46371080976924134</v>
      </c>
      <c r="E25" s="680">
        <v>5243.3869999999997</v>
      </c>
      <c r="F25" s="818">
        <f t="shared" si="3"/>
        <v>7.9823785656103681</v>
      </c>
      <c r="O25"/>
      <c r="P25"/>
      <c r="Q25"/>
      <c r="R25"/>
      <c r="S25"/>
      <c r="T25"/>
    </row>
    <row r="26" spans="1:20" ht="15.75" thickBot="1">
      <c r="A26" s="530" t="s">
        <v>131</v>
      </c>
      <c r="B26" s="680">
        <f>B24+B25</f>
        <v>21637.638999999999</v>
      </c>
      <c r="C26" s="688">
        <f>C24+C25</f>
        <v>60.096999999999994</v>
      </c>
      <c r="D26" s="820">
        <f t="shared" si="2"/>
        <v>0.27774287203885784</v>
      </c>
      <c r="E26" s="680">
        <f>E24+E25</f>
        <v>24381.307999999997</v>
      </c>
      <c r="F26" s="820">
        <f t="shared" si="3"/>
        <v>-11.253165744840262</v>
      </c>
      <c r="O26"/>
      <c r="P26"/>
      <c r="Q26"/>
      <c r="R26"/>
      <c r="S26"/>
      <c r="T26"/>
    </row>
    <row r="27" spans="1:20" ht="16.5" customHeight="1">
      <c r="A27" s="1551"/>
      <c r="B27" s="1551"/>
      <c r="C27" s="1551"/>
      <c r="D27" s="1551"/>
      <c r="E27" s="1551"/>
      <c r="F27" s="1551"/>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55" t="s">
        <v>384</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531"/>
      <c r="D32" s="1531"/>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531"/>
      <c r="C43" s="1531"/>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sqref="A1:XFD1048576"/>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6.71093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t="s">
        <v>257</v>
      </c>
    </row>
    <row r="2" spans="1:24" ht="28.5" customHeight="1">
      <c r="A2" s="1546" t="s">
        <v>428</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row>
    <row r="3" spans="1:24" ht="15.75" customHeight="1">
      <c r="A3" s="1547" t="s">
        <v>427</v>
      </c>
      <c r="B3" s="1547"/>
      <c r="C3" s="1547"/>
      <c r="D3" s="1547"/>
      <c r="E3" s="1547"/>
      <c r="F3" s="1547"/>
      <c r="P3" s="550"/>
    </row>
    <row r="4" spans="1:24" ht="4.5" customHeight="1">
      <c r="A4" s="551"/>
      <c r="B4" s="551"/>
      <c r="C4" s="549"/>
      <c r="D4" s="549"/>
    </row>
    <row r="5" spans="1:24" ht="15.75" thickBot="1">
      <c r="A5" s="552" t="s">
        <v>134</v>
      </c>
      <c r="B5" s="1548" t="s">
        <v>135</v>
      </c>
      <c r="C5" s="1548"/>
      <c r="D5" s="553"/>
      <c r="E5" s="553"/>
      <c r="F5" s="552" t="s">
        <v>136</v>
      </c>
      <c r="G5" s="554" t="s">
        <v>137</v>
      </c>
      <c r="H5" s="869"/>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0"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7">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3">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2" t="s">
        <v>270</v>
      </c>
      <c r="G9" s="569">
        <v>2648.6289999999999</v>
      </c>
      <c r="H9" s="569">
        <v>14811</v>
      </c>
      <c r="I9" s="873">
        <v>2.5268909735664873</v>
      </c>
      <c r="K9" s="565" t="s">
        <v>388</v>
      </c>
      <c r="L9" s="566">
        <v>93317.489000000001</v>
      </c>
      <c r="M9" s="566">
        <v>32465.682000000001</v>
      </c>
      <c r="N9" s="598">
        <v>2.8743424826251918</v>
      </c>
      <c r="P9" s="565" t="s">
        <v>154</v>
      </c>
      <c r="Q9" s="566">
        <v>37875.502</v>
      </c>
      <c r="R9" s="566">
        <v>6850.8130000000001</v>
      </c>
      <c r="S9" s="598">
        <v>5.5286141951327528</v>
      </c>
    </row>
    <row r="10" spans="1:24" ht="15.75">
      <c r="A10" s="565" t="s">
        <v>387</v>
      </c>
      <c r="B10" s="566">
        <v>5221.7070000000003</v>
      </c>
      <c r="C10" s="566">
        <v>2465</v>
      </c>
      <c r="D10" s="598">
        <v>4.7928389756223382</v>
      </c>
      <c r="H10" s="1006"/>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06"/>
      <c r="K12" s="565" t="s">
        <v>157</v>
      </c>
      <c r="L12" s="566">
        <v>39275.796999999999</v>
      </c>
      <c r="M12" s="566">
        <v>11133.459000000001</v>
      </c>
      <c r="N12" s="598">
        <v>3.5277263786573423</v>
      </c>
      <c r="P12" s="565" t="s">
        <v>388</v>
      </c>
      <c r="Q12" s="566">
        <v>20609.751</v>
      </c>
      <c r="R12" s="566">
        <v>7950.4059999999999</v>
      </c>
      <c r="S12" s="598">
        <v>2.5922891233479146</v>
      </c>
    </row>
    <row r="13" spans="1:24" ht="15.75">
      <c r="A13" s="565" t="s">
        <v>155</v>
      </c>
      <c r="B13" s="566">
        <v>1361.6990000000001</v>
      </c>
      <c r="C13" s="566">
        <v>1675</v>
      </c>
      <c r="D13" s="598">
        <v>2.808721336768349</v>
      </c>
      <c r="H13" s="1006"/>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394</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7"/>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2"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06"/>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06"/>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06"/>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06"/>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06"/>
      <c r="K26" s="958" t="s">
        <v>168</v>
      </c>
      <c r="L26" s="871">
        <v>5779.451</v>
      </c>
      <c r="M26" s="871">
        <v>2156.9169999999999</v>
      </c>
      <c r="N26" s="959">
        <v>2.6794962439444818</v>
      </c>
      <c r="P26" s="565" t="s">
        <v>152</v>
      </c>
      <c r="Q26" s="566">
        <v>3276.471</v>
      </c>
      <c r="R26" s="566">
        <v>1115.085</v>
      </c>
      <c r="S26" s="598">
        <v>2.9383150163440455</v>
      </c>
    </row>
    <row r="27" spans="1:19" ht="16.5" thickBot="1">
      <c r="A27"/>
      <c r="B27"/>
      <c r="C27"/>
      <c r="D27"/>
      <c r="H27" s="1006"/>
      <c r="K27" s="872" t="s">
        <v>270</v>
      </c>
      <c r="L27" s="569">
        <v>1016881.716</v>
      </c>
      <c r="M27" s="569">
        <v>270617.55</v>
      </c>
      <c r="N27" s="677">
        <v>3.7576340337128915</v>
      </c>
      <c r="P27" s="565" t="s">
        <v>160</v>
      </c>
      <c r="Q27" s="566">
        <v>3158.2240000000002</v>
      </c>
      <c r="R27" s="566">
        <v>1139.3520000000001</v>
      </c>
      <c r="S27" s="598">
        <v>2.7719475631762616</v>
      </c>
    </row>
    <row r="28" spans="1:19" ht="15.75">
      <c r="H28" s="1006"/>
      <c r="K28"/>
      <c r="L28"/>
      <c r="M28"/>
      <c r="N28"/>
      <c r="P28" s="565" t="s">
        <v>162</v>
      </c>
      <c r="Q28" s="566">
        <v>2728.4009999999998</v>
      </c>
      <c r="R28" s="566">
        <v>854.34500000000003</v>
      </c>
      <c r="S28" s="598">
        <v>3.1935588082097977</v>
      </c>
    </row>
    <row r="29" spans="1:19" ht="15.75">
      <c r="H29" s="1006"/>
      <c r="K29"/>
      <c r="L29"/>
      <c r="M29"/>
      <c r="N29"/>
      <c r="P29" s="565" t="s">
        <v>421</v>
      </c>
      <c r="Q29" s="566">
        <v>2434.027</v>
      </c>
      <c r="R29" s="566">
        <v>962.03</v>
      </c>
      <c r="S29" s="598">
        <v>2.5300946955916137</v>
      </c>
    </row>
    <row r="30" spans="1:19" ht="15.75">
      <c r="A30"/>
      <c r="B30"/>
      <c r="C30"/>
      <c r="D30"/>
      <c r="E30"/>
      <c r="F30"/>
      <c r="G30"/>
      <c r="H30"/>
      <c r="I30"/>
      <c r="J30"/>
      <c r="K30"/>
      <c r="L30"/>
      <c r="M30"/>
      <c r="N30"/>
      <c r="P30" s="565" t="s">
        <v>423</v>
      </c>
      <c r="Q30" s="566">
        <v>2052.5819999999999</v>
      </c>
      <c r="R30" s="566">
        <v>932.322</v>
      </c>
      <c r="S30" s="598">
        <v>2.2015805698031365</v>
      </c>
    </row>
    <row r="31" spans="1:19" ht="15.75">
      <c r="A31"/>
      <c r="B31"/>
      <c r="C31"/>
      <c r="D31"/>
      <c r="E31"/>
      <c r="F31"/>
      <c r="G31"/>
      <c r="H31"/>
      <c r="I31"/>
      <c r="J31"/>
      <c r="K31"/>
      <c r="L31"/>
      <c r="M31"/>
      <c r="N31"/>
      <c r="P31" s="565" t="s">
        <v>422</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2" t="s">
        <v>270</v>
      </c>
      <c r="Q33" s="569">
        <v>347744.33399999997</v>
      </c>
      <c r="R33" s="569">
        <v>103137.30899999999</v>
      </c>
      <c r="S33" s="677">
        <v>3.3716638272964827</v>
      </c>
    </row>
    <row r="34" spans="1:19">
      <c r="A34" s="1055" t="s">
        <v>384</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14" t="s">
        <v>164</v>
      </c>
      <c r="B40" s="1115">
        <v>2455442</v>
      </c>
      <c r="C40" s="1116">
        <v>839888</v>
      </c>
      <c r="D40"/>
      <c r="E40"/>
      <c r="F40"/>
      <c r="G40"/>
      <c r="H40"/>
      <c r="I40"/>
      <c r="J40"/>
      <c r="K40"/>
      <c r="L40"/>
      <c r="M40"/>
      <c r="N40"/>
      <c r="P40"/>
      <c r="Q40"/>
      <c r="R40"/>
      <c r="S40"/>
    </row>
    <row r="41" spans="1:19">
      <c r="A41" s="1117" t="s">
        <v>297</v>
      </c>
      <c r="B41" s="1118">
        <v>831196</v>
      </c>
      <c r="C41" s="1119">
        <v>253768</v>
      </c>
      <c r="D41"/>
      <c r="E41"/>
      <c r="F41"/>
      <c r="G41"/>
      <c r="H41"/>
      <c r="I41"/>
      <c r="J41"/>
      <c r="K41"/>
      <c r="L41"/>
      <c r="M41"/>
      <c r="N41"/>
      <c r="P41"/>
      <c r="Q41"/>
      <c r="R41"/>
      <c r="S41"/>
    </row>
    <row r="42" spans="1:19" ht="14.25" customHeight="1">
      <c r="A42" s="1117" t="s">
        <v>153</v>
      </c>
      <c r="B42" s="1118">
        <v>472654</v>
      </c>
      <c r="C42" s="1119">
        <v>191185</v>
      </c>
      <c r="D42"/>
      <c r="E42"/>
      <c r="F42"/>
      <c r="G42"/>
      <c r="H42"/>
      <c r="I42"/>
      <c r="J42"/>
      <c r="K42"/>
      <c r="L42"/>
      <c r="M42"/>
      <c r="N42"/>
      <c r="P42"/>
      <c r="Q42"/>
      <c r="R42"/>
      <c r="S42"/>
    </row>
    <row r="43" spans="1:19">
      <c r="A43" s="1117" t="s">
        <v>163</v>
      </c>
      <c r="B43" s="1118">
        <v>596995</v>
      </c>
      <c r="C43" s="1119">
        <v>219262</v>
      </c>
      <c r="D43"/>
      <c r="E43"/>
      <c r="F43"/>
      <c r="G43"/>
      <c r="H43"/>
      <c r="I43"/>
      <c r="J43"/>
      <c r="K43"/>
      <c r="L43"/>
      <c r="M43"/>
      <c r="N43"/>
      <c r="P43"/>
      <c r="Q43"/>
      <c r="R43"/>
      <c r="S43"/>
    </row>
    <row r="44" spans="1:19">
      <c r="A44" s="1117" t="s">
        <v>155</v>
      </c>
      <c r="B44" s="1118">
        <v>1193624</v>
      </c>
      <c r="C44" s="1119">
        <v>418031</v>
      </c>
      <c r="D44"/>
      <c r="E44"/>
      <c r="F44"/>
      <c r="G44"/>
      <c r="H44"/>
      <c r="I44"/>
      <c r="J44"/>
      <c r="K44"/>
      <c r="L44"/>
      <c r="M44"/>
      <c r="N44"/>
      <c r="P44"/>
      <c r="Q44"/>
      <c r="R44"/>
      <c r="S44"/>
    </row>
    <row r="45" spans="1:19">
      <c r="A45" s="1117" t="s">
        <v>438</v>
      </c>
      <c r="B45" s="1118">
        <v>42167</v>
      </c>
      <c r="C45" s="1119">
        <v>10774</v>
      </c>
      <c r="D45"/>
      <c r="E45"/>
      <c r="F45"/>
      <c r="G45"/>
      <c r="H45"/>
      <c r="I45"/>
      <c r="J45"/>
      <c r="K45"/>
      <c r="L45"/>
      <c r="M45"/>
      <c r="N45"/>
      <c r="P45"/>
      <c r="Q45"/>
      <c r="R45"/>
      <c r="S45"/>
    </row>
    <row r="46" spans="1:19">
      <c r="A46" s="1117" t="s">
        <v>161</v>
      </c>
      <c r="B46" s="1118">
        <v>2177495</v>
      </c>
      <c r="C46" s="1119">
        <v>560007</v>
      </c>
      <c r="D46"/>
      <c r="E46"/>
      <c r="F46"/>
      <c r="G46"/>
      <c r="H46"/>
      <c r="I46"/>
      <c r="J46"/>
      <c r="P46"/>
      <c r="Q46"/>
      <c r="R46"/>
      <c r="S46"/>
    </row>
    <row r="47" spans="1:19">
      <c r="A47" s="1117" t="s">
        <v>166</v>
      </c>
      <c r="B47" s="1118">
        <v>398322</v>
      </c>
      <c r="C47" s="1119">
        <v>129045</v>
      </c>
      <c r="D47"/>
      <c r="E47"/>
      <c r="F47"/>
      <c r="G47"/>
      <c r="H47"/>
      <c r="I47"/>
      <c r="J47"/>
      <c r="K47"/>
      <c r="P47"/>
      <c r="Q47"/>
      <c r="R47"/>
      <c r="S47"/>
    </row>
    <row r="48" spans="1:19" ht="14.25" customHeight="1">
      <c r="A48" s="1117" t="s">
        <v>442</v>
      </c>
      <c r="B48" s="1118">
        <v>101067</v>
      </c>
      <c r="C48" s="1119">
        <v>20613</v>
      </c>
      <c r="D48"/>
      <c r="E48"/>
      <c r="F48"/>
      <c r="G48"/>
      <c r="H48"/>
      <c r="I48"/>
      <c r="J48"/>
      <c r="K48"/>
      <c r="P48"/>
      <c r="Q48"/>
      <c r="R48"/>
      <c r="S48"/>
    </row>
    <row r="49" spans="1:19">
      <c r="A49" s="1117" t="s">
        <v>148</v>
      </c>
      <c r="B49" s="1118">
        <v>8296109</v>
      </c>
      <c r="C49" s="1119">
        <v>2103192</v>
      </c>
      <c r="D49"/>
      <c r="E49"/>
      <c r="F49"/>
      <c r="G49"/>
      <c r="H49"/>
      <c r="I49"/>
      <c r="J49"/>
      <c r="K49"/>
      <c r="P49"/>
      <c r="Q49"/>
      <c r="R49"/>
      <c r="S49"/>
    </row>
    <row r="50" spans="1:19">
      <c r="A50" s="1117" t="s">
        <v>443</v>
      </c>
      <c r="B50" s="1118">
        <v>422</v>
      </c>
      <c r="C50" s="1119">
        <v>230</v>
      </c>
      <c r="D50"/>
      <c r="E50"/>
      <c r="F50"/>
      <c r="G50"/>
      <c r="H50"/>
      <c r="I50"/>
      <c r="J50"/>
      <c r="K50"/>
      <c r="P50"/>
      <c r="Q50"/>
      <c r="R50"/>
      <c r="S50"/>
    </row>
    <row r="51" spans="1:19">
      <c r="A51" s="1117" t="s">
        <v>444</v>
      </c>
      <c r="B51" s="1118">
        <v>61216</v>
      </c>
      <c r="C51" s="1119">
        <v>76820</v>
      </c>
      <c r="D51"/>
      <c r="E51"/>
      <c r="F51"/>
      <c r="G51"/>
      <c r="H51"/>
      <c r="I51"/>
      <c r="J51"/>
      <c r="K51"/>
      <c r="P51"/>
      <c r="Q51"/>
      <c r="R51"/>
      <c r="S51"/>
    </row>
    <row r="52" spans="1:19">
      <c r="A52" s="1117" t="s">
        <v>157</v>
      </c>
      <c r="B52" s="1118">
        <v>4604277</v>
      </c>
      <c r="C52" s="1119">
        <v>1267409</v>
      </c>
      <c r="D52"/>
      <c r="E52"/>
      <c r="F52"/>
      <c r="G52"/>
      <c r="H52"/>
      <c r="I52"/>
      <c r="J52"/>
      <c r="K52"/>
      <c r="P52"/>
      <c r="Q52"/>
      <c r="R52"/>
      <c r="S52"/>
    </row>
    <row r="53" spans="1:19">
      <c r="A53" s="1117" t="s">
        <v>149</v>
      </c>
      <c r="B53" s="1118">
        <v>9183086</v>
      </c>
      <c r="C53" s="1119">
        <v>2421747</v>
      </c>
      <c r="D53"/>
      <c r="E53"/>
      <c r="F53"/>
      <c r="G53"/>
      <c r="H53"/>
      <c r="I53"/>
      <c r="J53"/>
      <c r="K53"/>
      <c r="P53"/>
      <c r="Q53"/>
      <c r="R53"/>
      <c r="S53"/>
    </row>
    <row r="54" spans="1:19">
      <c r="A54" s="1117" t="s">
        <v>388</v>
      </c>
      <c r="B54" s="1118">
        <v>9159281</v>
      </c>
      <c r="C54" s="1119">
        <v>3046710</v>
      </c>
      <c r="D54"/>
      <c r="E54"/>
      <c r="F54"/>
      <c r="G54"/>
      <c r="H54"/>
      <c r="I54"/>
      <c r="J54"/>
      <c r="K54"/>
      <c r="P54"/>
      <c r="Q54"/>
      <c r="R54"/>
      <c r="S54"/>
    </row>
    <row r="55" spans="1:19">
      <c r="A55" s="1117" t="s">
        <v>158</v>
      </c>
      <c r="B55" s="1118">
        <v>367062</v>
      </c>
      <c r="C55" s="1119">
        <v>215394</v>
      </c>
      <c r="D55"/>
      <c r="E55"/>
      <c r="F55"/>
      <c r="G55"/>
      <c r="H55"/>
      <c r="I55"/>
      <c r="J55"/>
      <c r="K55"/>
      <c r="P55"/>
      <c r="Q55"/>
      <c r="R55"/>
      <c r="S55"/>
    </row>
    <row r="56" spans="1:19">
      <c r="A56" s="1117" t="s">
        <v>167</v>
      </c>
      <c r="B56" s="1118">
        <v>129338</v>
      </c>
      <c r="C56" s="1119">
        <v>26352</v>
      </c>
      <c r="D56"/>
      <c r="E56"/>
      <c r="F56"/>
      <c r="G56"/>
      <c r="H56"/>
      <c r="I56"/>
      <c r="J56"/>
      <c r="K56"/>
      <c r="P56"/>
      <c r="Q56"/>
      <c r="R56"/>
      <c r="S56"/>
    </row>
    <row r="57" spans="1:19">
      <c r="A57" s="1117" t="s">
        <v>154</v>
      </c>
      <c r="B57" s="1118">
        <v>6211480</v>
      </c>
      <c r="C57" s="1119">
        <v>1044420</v>
      </c>
      <c r="D57"/>
      <c r="E57"/>
      <c r="F57"/>
      <c r="G57"/>
      <c r="H57"/>
      <c r="I57"/>
      <c r="J57"/>
      <c r="K57"/>
      <c r="P57"/>
      <c r="Q57"/>
      <c r="R57"/>
      <c r="S57"/>
    </row>
    <row r="58" spans="1:19">
      <c r="A58" s="1117" t="s">
        <v>287</v>
      </c>
      <c r="B58" s="1118">
        <v>1329910</v>
      </c>
      <c r="C58" s="1119">
        <v>375809</v>
      </c>
      <c r="D58"/>
      <c r="E58"/>
      <c r="F58"/>
      <c r="G58"/>
      <c r="H58"/>
      <c r="I58"/>
      <c r="J58"/>
      <c r="K58"/>
      <c r="P58"/>
      <c r="Q58"/>
      <c r="R58"/>
      <c r="S58"/>
    </row>
    <row r="59" spans="1:19">
      <c r="A59" s="1117" t="s">
        <v>448</v>
      </c>
      <c r="B59" s="1118">
        <v>36003</v>
      </c>
      <c r="C59" s="1119">
        <v>6532</v>
      </c>
      <c r="D59"/>
      <c r="E59"/>
      <c r="F59"/>
      <c r="G59"/>
      <c r="H59"/>
      <c r="I59"/>
      <c r="J59"/>
      <c r="K59"/>
      <c r="P59"/>
      <c r="Q59"/>
      <c r="R59"/>
      <c r="S59"/>
    </row>
    <row r="60" spans="1:19">
      <c r="A60" s="1117" t="s">
        <v>421</v>
      </c>
      <c r="B60" s="1118">
        <v>51860</v>
      </c>
      <c r="C60" s="1119">
        <v>20500</v>
      </c>
      <c r="D60"/>
      <c r="E60"/>
      <c r="F60"/>
      <c r="G60"/>
      <c r="H60"/>
      <c r="I60"/>
      <c r="J60"/>
      <c r="K60"/>
      <c r="P60"/>
      <c r="Q60"/>
      <c r="R60"/>
      <c r="S60"/>
    </row>
    <row r="61" spans="1:19">
      <c r="A61" s="1117" t="s">
        <v>439</v>
      </c>
      <c r="B61" s="1118">
        <v>192879</v>
      </c>
      <c r="C61" s="1119">
        <v>69602</v>
      </c>
      <c r="D61"/>
      <c r="E61"/>
      <c r="F61"/>
      <c r="G61"/>
      <c r="H61"/>
      <c r="I61"/>
      <c r="J61"/>
      <c r="K61"/>
      <c r="P61"/>
      <c r="Q61"/>
      <c r="R61"/>
      <c r="S61"/>
    </row>
    <row r="62" spans="1:19">
      <c r="A62" s="1117" t="s">
        <v>449</v>
      </c>
      <c r="B62" s="1118">
        <v>36157</v>
      </c>
      <c r="C62" s="1119">
        <v>50050</v>
      </c>
      <c r="D62"/>
      <c r="E62"/>
      <c r="F62"/>
      <c r="G62"/>
      <c r="H62"/>
      <c r="I62"/>
      <c r="J62"/>
      <c r="K62"/>
      <c r="P62"/>
      <c r="Q62"/>
      <c r="R62"/>
      <c r="S62"/>
    </row>
    <row r="63" spans="1:19">
      <c r="A63" s="1117" t="s">
        <v>165</v>
      </c>
      <c r="B63" s="1118">
        <v>970410</v>
      </c>
      <c r="C63" s="1119">
        <v>358730</v>
      </c>
      <c r="D63"/>
      <c r="E63"/>
      <c r="F63"/>
      <c r="G63"/>
      <c r="H63"/>
      <c r="I63"/>
      <c r="J63"/>
      <c r="K63"/>
      <c r="P63"/>
      <c r="Q63"/>
      <c r="R63"/>
      <c r="S63"/>
    </row>
    <row r="64" spans="1:19">
      <c r="A64" s="1117" t="s">
        <v>450</v>
      </c>
      <c r="B64" s="1118">
        <v>76751</v>
      </c>
      <c r="C64" s="1119">
        <v>19602</v>
      </c>
      <c r="D64"/>
      <c r="E64"/>
      <c r="F64"/>
      <c r="G64"/>
      <c r="H64"/>
      <c r="I64"/>
      <c r="J64"/>
      <c r="K64"/>
      <c r="P64"/>
      <c r="Q64"/>
      <c r="R64"/>
      <c r="S64"/>
    </row>
    <row r="65" spans="1:19">
      <c r="A65" s="1117" t="s">
        <v>169</v>
      </c>
      <c r="B65" s="1118">
        <v>311087</v>
      </c>
      <c r="C65" s="1119">
        <v>67791</v>
      </c>
      <c r="D65"/>
      <c r="E65"/>
      <c r="F65"/>
      <c r="G65"/>
      <c r="H65"/>
      <c r="I65"/>
      <c r="J65"/>
      <c r="K65"/>
      <c r="P65"/>
      <c r="Q65"/>
      <c r="R65"/>
      <c r="S65"/>
    </row>
    <row r="66" spans="1:19">
      <c r="A66" s="1117" t="s">
        <v>422</v>
      </c>
      <c r="B66" s="1118">
        <v>502286</v>
      </c>
      <c r="C66" s="1119">
        <v>182927</v>
      </c>
      <c r="D66"/>
      <c r="E66"/>
      <c r="F66"/>
      <c r="G66"/>
      <c r="H66"/>
      <c r="I66"/>
      <c r="J66"/>
      <c r="K66"/>
      <c r="P66"/>
      <c r="Q66"/>
      <c r="R66"/>
      <c r="S66"/>
    </row>
    <row r="67" spans="1:19">
      <c r="A67" s="1117" t="s">
        <v>440</v>
      </c>
      <c r="B67" s="1118">
        <v>192508</v>
      </c>
      <c r="C67" s="1119">
        <v>48604</v>
      </c>
      <c r="D67"/>
      <c r="E67"/>
      <c r="F67"/>
      <c r="G67"/>
      <c r="H67"/>
      <c r="I67"/>
      <c r="J67"/>
      <c r="K67"/>
      <c r="P67"/>
      <c r="Q67"/>
      <c r="R67"/>
      <c r="S67"/>
    </row>
    <row r="68" spans="1:19">
      <c r="A68" s="1117" t="s">
        <v>150</v>
      </c>
      <c r="B68" s="1118">
        <v>18917009</v>
      </c>
      <c r="C68" s="1119">
        <v>5392903</v>
      </c>
      <c r="D68"/>
      <c r="E68"/>
      <c r="F68"/>
      <c r="G68"/>
      <c r="H68"/>
      <c r="I68"/>
      <c r="J68"/>
      <c r="K68"/>
      <c r="P68"/>
      <c r="Q68"/>
      <c r="R68"/>
      <c r="S68"/>
    </row>
    <row r="69" spans="1:19">
      <c r="A69" s="1117" t="s">
        <v>375</v>
      </c>
      <c r="B69" s="1118">
        <v>152233</v>
      </c>
      <c r="C69" s="1119">
        <v>16339</v>
      </c>
      <c r="D69"/>
      <c r="E69"/>
      <c r="F69"/>
      <c r="G69"/>
      <c r="H69"/>
      <c r="I69"/>
      <c r="J69"/>
      <c r="K69"/>
      <c r="P69"/>
      <c r="Q69"/>
      <c r="R69"/>
      <c r="S69"/>
    </row>
    <row r="70" spans="1:19">
      <c r="A70" s="1117" t="s">
        <v>298</v>
      </c>
      <c r="B70" s="1118">
        <v>3321167</v>
      </c>
      <c r="C70" s="1119">
        <v>671958</v>
      </c>
      <c r="D70"/>
      <c r="E70"/>
      <c r="F70"/>
      <c r="G70"/>
      <c r="H70"/>
      <c r="I70"/>
      <c r="J70"/>
      <c r="K70"/>
      <c r="P70"/>
      <c r="Q70"/>
      <c r="R70"/>
      <c r="S70"/>
    </row>
    <row r="71" spans="1:19">
      <c r="A71" s="1117" t="s">
        <v>152</v>
      </c>
      <c r="B71" s="1118">
        <v>3283425</v>
      </c>
      <c r="C71" s="1119">
        <v>880758</v>
      </c>
      <c r="D71"/>
      <c r="E71"/>
      <c r="F71"/>
      <c r="G71"/>
      <c r="H71"/>
      <c r="I71"/>
      <c r="J71"/>
      <c r="K71"/>
      <c r="P71"/>
      <c r="Q71"/>
      <c r="R71"/>
      <c r="S71"/>
    </row>
    <row r="72" spans="1:19">
      <c r="A72" s="1117" t="s">
        <v>168</v>
      </c>
      <c r="B72" s="1118">
        <v>486034</v>
      </c>
      <c r="C72" s="1119">
        <v>185947</v>
      </c>
      <c r="D72"/>
      <c r="E72"/>
      <c r="F72"/>
      <c r="G72"/>
      <c r="H72"/>
      <c r="I72"/>
      <c r="J72"/>
      <c r="K72"/>
      <c r="P72"/>
      <c r="Q72"/>
      <c r="R72"/>
      <c r="S72"/>
    </row>
    <row r="73" spans="1:19">
      <c r="A73" s="1117" t="s">
        <v>451</v>
      </c>
      <c r="B73" s="1118">
        <v>3561</v>
      </c>
      <c r="C73" s="1119">
        <v>795</v>
      </c>
      <c r="D73"/>
      <c r="E73"/>
      <c r="F73"/>
      <c r="G73"/>
      <c r="H73"/>
      <c r="I73"/>
      <c r="J73"/>
      <c r="K73"/>
    </row>
    <row r="74" spans="1:19">
      <c r="A74" s="1117" t="s">
        <v>162</v>
      </c>
      <c r="B74" s="1118">
        <v>1363871</v>
      </c>
      <c r="C74" s="1119">
        <v>342541</v>
      </c>
      <c r="D74"/>
      <c r="E74"/>
      <c r="F74"/>
      <c r="G74"/>
      <c r="H74"/>
      <c r="I74"/>
      <c r="J74"/>
      <c r="K74"/>
    </row>
    <row r="75" spans="1:19">
      <c r="A75" s="1117" t="s">
        <v>299</v>
      </c>
      <c r="B75" s="1118">
        <v>1229041</v>
      </c>
      <c r="C75" s="1119">
        <v>378620</v>
      </c>
      <c r="D75"/>
      <c r="E75"/>
      <c r="F75"/>
      <c r="G75"/>
      <c r="H75"/>
      <c r="I75"/>
      <c r="J75"/>
      <c r="K75"/>
    </row>
    <row r="76" spans="1:19">
      <c r="A76" s="1117" t="s">
        <v>441</v>
      </c>
      <c r="B76" s="1118">
        <v>286425</v>
      </c>
      <c r="C76" s="1119">
        <v>38876</v>
      </c>
      <c r="D76"/>
      <c r="E76"/>
      <c r="F76"/>
      <c r="G76"/>
      <c r="H76"/>
      <c r="I76"/>
      <c r="J76"/>
      <c r="K76"/>
    </row>
    <row r="77" spans="1:19">
      <c r="A77" s="1117" t="s">
        <v>151</v>
      </c>
      <c r="B77" s="1118">
        <v>2764002</v>
      </c>
      <c r="C77" s="1119">
        <v>662752</v>
      </c>
      <c r="D77"/>
      <c r="E77"/>
      <c r="F77"/>
      <c r="G77"/>
      <c r="H77"/>
      <c r="I77"/>
      <c r="J77"/>
      <c r="K77"/>
    </row>
    <row r="78" spans="1:19">
      <c r="A78" s="1117" t="s">
        <v>394</v>
      </c>
      <c r="B78" s="1118">
        <v>86302</v>
      </c>
      <c r="C78" s="1119">
        <v>24617</v>
      </c>
      <c r="D78"/>
      <c r="E78"/>
      <c r="F78"/>
      <c r="G78"/>
      <c r="H78"/>
      <c r="I78"/>
      <c r="J78"/>
      <c r="K78"/>
    </row>
    <row r="79" spans="1:19">
      <c r="A79" s="1117" t="s">
        <v>160</v>
      </c>
      <c r="B79" s="1118">
        <v>881575</v>
      </c>
      <c r="C79" s="1119">
        <v>254938</v>
      </c>
      <c r="D79"/>
      <c r="E79"/>
      <c r="F79"/>
      <c r="G79"/>
      <c r="H79"/>
      <c r="I79"/>
      <c r="J79"/>
      <c r="K79"/>
    </row>
    <row r="80" spans="1:19">
      <c r="A80" s="1117" t="s">
        <v>156</v>
      </c>
      <c r="B80" s="1118">
        <v>6950441</v>
      </c>
      <c r="C80" s="1119">
        <v>1567289</v>
      </c>
      <c r="D80"/>
      <c r="E80"/>
      <c r="F80"/>
      <c r="G80"/>
      <c r="H80"/>
      <c r="I80"/>
      <c r="J80"/>
      <c r="K80"/>
    </row>
    <row r="81" spans="1:11">
      <c r="A81" s="1117" t="s">
        <v>147</v>
      </c>
      <c r="B81" s="1118">
        <v>27491203</v>
      </c>
      <c r="C81" s="1119">
        <v>7067963</v>
      </c>
      <c r="D81"/>
      <c r="E81"/>
      <c r="F81"/>
      <c r="G81"/>
      <c r="H81"/>
      <c r="I81"/>
      <c r="J81"/>
      <c r="K81"/>
    </row>
    <row r="82" spans="1:11">
      <c r="A82" s="1117" t="s">
        <v>452</v>
      </c>
      <c r="B82" s="1118">
        <v>35645</v>
      </c>
      <c r="C82" s="1119">
        <v>80286</v>
      </c>
      <c r="D82"/>
      <c r="E82"/>
      <c r="F82"/>
      <c r="G82"/>
      <c r="H82"/>
      <c r="I82"/>
      <c r="J82"/>
      <c r="K82"/>
    </row>
    <row r="83" spans="1:11">
      <c r="A83" s="1117" t="s">
        <v>445</v>
      </c>
      <c r="B83" s="1118">
        <v>24655</v>
      </c>
      <c r="C83" s="1119">
        <v>7940</v>
      </c>
      <c r="D83"/>
      <c r="E83"/>
      <c r="F83"/>
      <c r="G83"/>
      <c r="H83"/>
      <c r="I83"/>
      <c r="J83"/>
      <c r="K83"/>
    </row>
    <row r="84" spans="1:11">
      <c r="A84" s="1120" t="s">
        <v>437</v>
      </c>
      <c r="B84" s="1121">
        <v>117257673</v>
      </c>
      <c r="C84" s="1122">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18"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t="s">
        <v>257</v>
      </c>
    </row>
    <row r="2" spans="1:27" ht="18" customHeight="1">
      <c r="A2" s="1546" t="s">
        <v>432</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row>
    <row r="3" spans="1:27" ht="18" customHeight="1">
      <c r="A3" s="1552" t="s">
        <v>433</v>
      </c>
      <c r="B3" s="1552"/>
      <c r="C3" s="1552"/>
      <c r="D3" s="1552"/>
      <c r="E3" s="1552"/>
      <c r="F3" s="1552"/>
      <c r="G3" s="1552"/>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16799.793000000001</v>
      </c>
      <c r="C8" s="564">
        <v>26765</v>
      </c>
      <c r="D8" s="678">
        <v>2.1354267467783576</v>
      </c>
      <c r="E8" s="770"/>
      <c r="F8" s="769" t="s">
        <v>165</v>
      </c>
      <c r="G8" s="564">
        <v>3672.9789999999998</v>
      </c>
      <c r="H8" s="821">
        <v>19665</v>
      </c>
      <c r="I8" s="822">
        <v>2.4615231507140334</v>
      </c>
      <c r="J8" s="606"/>
      <c r="K8" s="689" t="s">
        <v>150</v>
      </c>
      <c r="L8" s="564">
        <v>12447.784</v>
      </c>
      <c r="M8" s="564">
        <v>3577.9850000000001</v>
      </c>
      <c r="N8" s="678">
        <v>3.4789927850452136</v>
      </c>
      <c r="O8" s="606"/>
      <c r="P8" s="689" t="s">
        <v>388</v>
      </c>
      <c r="Q8" s="564">
        <v>5298.9110000000001</v>
      </c>
      <c r="R8" s="564">
        <v>1231.23</v>
      </c>
      <c r="S8" s="678">
        <v>4.3037539696076283</v>
      </c>
    </row>
    <row r="9" spans="1:27" ht="15.75">
      <c r="A9" s="567" t="s">
        <v>165</v>
      </c>
      <c r="B9" s="566">
        <v>9657.0470000000005</v>
      </c>
      <c r="C9" s="566">
        <v>32993</v>
      </c>
      <c r="D9" s="598">
        <v>1.9344526809576827</v>
      </c>
      <c r="E9" s="771"/>
      <c r="F9" s="567" t="s">
        <v>388</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388</v>
      </c>
      <c r="B10" s="566">
        <v>7599.26</v>
      </c>
      <c r="C10" s="566">
        <v>15433</v>
      </c>
      <c r="D10" s="598">
        <v>3.0063836487442379</v>
      </c>
      <c r="E10" s="770"/>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1"/>
      <c r="F11" s="951" t="s">
        <v>270</v>
      </c>
      <c r="G11" s="569">
        <v>6179.9260000000004</v>
      </c>
      <c r="H11" s="987">
        <v>32776</v>
      </c>
      <c r="I11" s="988">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1"/>
      <c r="J12" s="606"/>
      <c r="K12" s="565" t="s">
        <v>388</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1"/>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1"/>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1"/>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1"/>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1" t="s">
        <v>270</v>
      </c>
      <c r="B17" s="569">
        <v>63711.165000000001</v>
      </c>
      <c r="C17" s="569">
        <v>120960</v>
      </c>
      <c r="D17" s="677">
        <v>2.1276033402394301</v>
      </c>
      <c r="E17" s="770"/>
      <c r="J17" s="606"/>
      <c r="K17" s="565" t="s">
        <v>168</v>
      </c>
      <c r="L17" s="566">
        <v>1136.1189999999999</v>
      </c>
      <c r="M17" s="566">
        <v>512.56200000000001</v>
      </c>
      <c r="N17" s="598">
        <v>2.2165494125588707</v>
      </c>
      <c r="O17" s="606"/>
      <c r="P17" s="958" t="s">
        <v>161</v>
      </c>
      <c r="Q17" s="871">
        <v>300.38499999999999</v>
      </c>
      <c r="R17" s="871">
        <v>78.995000000000005</v>
      </c>
      <c r="S17" s="959">
        <v>3.8025824419267038</v>
      </c>
    </row>
    <row r="18" spans="1:19" ht="16.5" thickBot="1">
      <c r="A18"/>
      <c r="B18"/>
      <c r="C18"/>
      <c r="D18"/>
      <c r="E18" s="772"/>
      <c r="F18" s="81"/>
      <c r="G18" s="81"/>
      <c r="H18" s="81"/>
      <c r="K18" s="565" t="s">
        <v>149</v>
      </c>
      <c r="L18" s="566">
        <v>1036.04</v>
      </c>
      <c r="M18" s="566">
        <v>222.76300000000001</v>
      </c>
      <c r="N18" s="598">
        <v>4.6508621270139114</v>
      </c>
      <c r="O18" s="606"/>
      <c r="P18" s="872" t="s">
        <v>270</v>
      </c>
      <c r="Q18" s="569">
        <v>19861.379000000001</v>
      </c>
      <c r="R18" s="569">
        <v>5661.9340000000002</v>
      </c>
      <c r="S18" s="677">
        <v>3.5078789332408324</v>
      </c>
    </row>
    <row r="19" spans="1:19" ht="15.75">
      <c r="A19"/>
      <c r="B19"/>
      <c r="C19"/>
      <c r="D19"/>
      <c r="E19" s="773"/>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3"/>
      <c r="F20" s="81"/>
      <c r="G20" s="81"/>
      <c r="H20" s="81"/>
      <c r="J20" s="606"/>
      <c r="K20" s="565" t="s">
        <v>164</v>
      </c>
      <c r="L20" s="566">
        <v>836.16200000000003</v>
      </c>
      <c r="M20" s="566">
        <v>233.654</v>
      </c>
      <c r="N20" s="598">
        <v>3.5786333638628061</v>
      </c>
      <c r="O20" s="606"/>
      <c r="P20"/>
      <c r="Q20"/>
      <c r="R20"/>
      <c r="S20"/>
    </row>
    <row r="21" spans="1:19" ht="15.75">
      <c r="A21"/>
      <c r="B21"/>
      <c r="C21"/>
      <c r="D21"/>
      <c r="E21" s="774"/>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58" t="s">
        <v>425</v>
      </c>
      <c r="L23" s="871">
        <v>231.68100000000001</v>
      </c>
      <c r="M23" s="871">
        <v>13.083</v>
      </c>
      <c r="N23" s="959">
        <v>17.70855308415501</v>
      </c>
      <c r="P23"/>
      <c r="Q23"/>
      <c r="R23"/>
      <c r="S23"/>
    </row>
    <row r="24" spans="1:19" ht="16.5" thickBot="1">
      <c r="F24" s="81"/>
      <c r="G24" s="81"/>
      <c r="H24" s="81"/>
      <c r="K24" s="872"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51" t="s">
        <v>71</v>
      </c>
      <c r="B1" s="1451"/>
      <c r="C1" s="1451"/>
      <c r="D1" s="1451"/>
      <c r="E1" s="1451"/>
      <c r="F1" s="1451"/>
      <c r="G1" s="1451"/>
      <c r="H1" s="1451"/>
      <c r="I1" s="1451"/>
      <c r="J1" s="1451"/>
      <c r="K1" s="1451"/>
      <c r="L1" s="1451"/>
      <c r="M1" s="97"/>
    </row>
    <row r="2" spans="1:18" s="81" customFormat="1" ht="27" thickBot="1">
      <c r="A2" s="946"/>
      <c r="B2" s="947"/>
      <c r="C2" s="948"/>
      <c r="D2" s="948"/>
      <c r="E2" s="949" t="s">
        <v>8</v>
      </c>
      <c r="F2" s="1086"/>
      <c r="G2" s="948"/>
      <c r="H2" s="948"/>
      <c r="I2" s="948"/>
      <c r="J2" s="948"/>
      <c r="K2" s="948"/>
      <c r="L2" s="950"/>
      <c r="M2" s="4"/>
    </row>
    <row r="3" spans="1:18" s="81" customFormat="1" ht="39" customHeight="1" thickBot="1">
      <c r="A3" s="708"/>
      <c r="B3" s="1457" t="s">
        <v>80</v>
      </c>
      <c r="C3" s="1458"/>
      <c r="D3" s="1458"/>
      <c r="E3" s="1458"/>
      <c r="F3" s="1458"/>
      <c r="G3" s="1459"/>
      <c r="H3" s="1453" t="s">
        <v>55</v>
      </c>
      <c r="I3" s="1454"/>
      <c r="J3" s="1460" t="s">
        <v>265</v>
      </c>
      <c r="K3" s="1455" t="s">
        <v>56</v>
      </c>
      <c r="L3" s="1456"/>
      <c r="M3" s="4"/>
    </row>
    <row r="4" spans="1:18" s="81" customFormat="1" ht="31.5">
      <c r="A4" s="709" t="s">
        <v>57</v>
      </c>
      <c r="B4" s="943" t="s">
        <v>58</v>
      </c>
      <c r="C4" s="93" t="s">
        <v>59</v>
      </c>
      <c r="D4" s="93" t="s">
        <v>60</v>
      </c>
      <c r="E4" s="1087"/>
      <c r="F4" s="1088" t="s">
        <v>393</v>
      </c>
      <c r="G4" s="1089"/>
      <c r="H4" s="942" t="s">
        <v>61</v>
      </c>
      <c r="I4" s="584" t="s">
        <v>73</v>
      </c>
      <c r="J4" s="1461"/>
      <c r="K4" s="82" t="s">
        <v>54</v>
      </c>
      <c r="L4" s="583" t="s">
        <v>64</v>
      </c>
      <c r="M4" s="4"/>
      <c r="O4" s="4"/>
    </row>
    <row r="5" spans="1:18" s="81" customFormat="1" ht="21" customHeight="1" thickBot="1">
      <c r="A5" s="710"/>
      <c r="B5" s="997" t="s">
        <v>504</v>
      </c>
      <c r="C5" s="998" t="s">
        <v>504</v>
      </c>
      <c r="D5" s="998" t="s">
        <v>504</v>
      </c>
      <c r="E5" s="901" t="s">
        <v>107</v>
      </c>
      <c r="F5" s="1084" t="s">
        <v>392</v>
      </c>
      <c r="G5" s="902" t="s">
        <v>62</v>
      </c>
      <c r="H5" s="999" t="s">
        <v>504</v>
      </c>
      <c r="I5" s="707" t="s">
        <v>72</v>
      </c>
      <c r="J5" s="788"/>
      <c r="K5" s="998" t="s">
        <v>504</v>
      </c>
      <c r="L5" s="889" t="s">
        <v>63</v>
      </c>
      <c r="M5" s="4"/>
    </row>
    <row r="6" spans="1:18" s="81" customFormat="1" ht="28.5" customHeight="1" thickBot="1">
      <c r="A6" s="40" t="s">
        <v>22</v>
      </c>
      <c r="B6" s="690">
        <v>8.9067190394757247</v>
      </c>
      <c r="C6" s="691">
        <v>17194.438300146187</v>
      </c>
      <c r="D6" s="691">
        <v>17538.327066149111</v>
      </c>
      <c r="E6" s="895">
        <v>-3.6027885128835675</v>
      </c>
      <c r="F6" s="1085">
        <v>-2.7174613644675034</v>
      </c>
      <c r="G6" s="903">
        <v>38.014031702744013</v>
      </c>
      <c r="H6" s="692">
        <v>309.17407425915741</v>
      </c>
      <c r="I6" s="895">
        <v>-2.4228104392001284</v>
      </c>
      <c r="J6" s="692">
        <v>-7.4507446119692897</v>
      </c>
      <c r="K6" s="693">
        <v>100</v>
      </c>
      <c r="L6" s="890" t="s">
        <v>23</v>
      </c>
    </row>
    <row r="7" spans="1:18" s="81" customFormat="1" ht="25.5" customHeight="1">
      <c r="A7" s="777" t="s">
        <v>84</v>
      </c>
      <c r="B7" s="838">
        <v>8.8643678548537466</v>
      </c>
      <c r="C7" s="839">
        <v>16445.951493235149</v>
      </c>
      <c r="D7" s="839">
        <v>16774.870523099853</v>
      </c>
      <c r="E7" s="904">
        <v>-10.342971639377575</v>
      </c>
      <c r="F7" s="896">
        <v>-3.442080612975841</v>
      </c>
      <c r="G7" s="905">
        <v>23.148108395262149</v>
      </c>
      <c r="H7" s="694">
        <v>248.50740740740736</v>
      </c>
      <c r="I7" s="896">
        <v>-23.105159753395355</v>
      </c>
      <c r="J7" s="695">
        <v>-86.956521739130437</v>
      </c>
      <c r="K7" s="695">
        <v>0.13492579081505171</v>
      </c>
      <c r="L7" s="891">
        <v>-0.82243245541563925</v>
      </c>
    </row>
    <row r="8" spans="1:18" s="81" customFormat="1" ht="24" customHeight="1">
      <c r="A8" s="778" t="s">
        <v>85</v>
      </c>
      <c r="B8" s="840">
        <v>9.8517648803951872</v>
      </c>
      <c r="C8" s="696">
        <v>18483.611407870892</v>
      </c>
      <c r="D8" s="696">
        <v>18853.283636028311</v>
      </c>
      <c r="E8" s="906">
        <v>-3.9528005841336125</v>
      </c>
      <c r="F8" s="898">
        <v>-4.3650052171285658</v>
      </c>
      <c r="G8" s="697">
        <v>36.147197990665205</v>
      </c>
      <c r="H8" s="698">
        <v>345.64175438596487</v>
      </c>
      <c r="I8" s="897">
        <v>0.31631965565840409</v>
      </c>
      <c r="J8" s="699">
        <v>-24.669603524229075</v>
      </c>
      <c r="K8" s="699">
        <v>29.908550297336468</v>
      </c>
      <c r="L8" s="892">
        <v>-6.8364316654791821</v>
      </c>
      <c r="R8" s="4"/>
    </row>
    <row r="9" spans="1:18" s="81" customFormat="1" ht="24" customHeight="1">
      <c r="A9" s="778" t="s">
        <v>86</v>
      </c>
      <c r="B9" s="840">
        <v>9.7721854661849044</v>
      </c>
      <c r="C9" s="696">
        <v>18334.30669077843</v>
      </c>
      <c r="D9" s="696">
        <v>18700.992824593999</v>
      </c>
      <c r="E9" s="906">
        <v>-3.7756911636397583</v>
      </c>
      <c r="F9" s="898">
        <v>-5.2381236691438158</v>
      </c>
      <c r="G9" s="697">
        <v>35.020535472778043</v>
      </c>
      <c r="H9" s="700">
        <v>395.45237683664652</v>
      </c>
      <c r="I9" s="898">
        <v>0.51373121835427193</v>
      </c>
      <c r="J9" s="701">
        <v>-25.880845611787318</v>
      </c>
      <c r="K9" s="701">
        <v>5.7818199990005494</v>
      </c>
      <c r="L9" s="893">
        <v>-1.4376786597729216</v>
      </c>
    </row>
    <row r="10" spans="1:18" s="81" customFormat="1" ht="24" customHeight="1">
      <c r="A10" s="778" t="s">
        <v>87</v>
      </c>
      <c r="B10" s="944" t="s">
        <v>81</v>
      </c>
      <c r="C10" s="1251" t="s">
        <v>209</v>
      </c>
      <c r="D10" s="1251" t="s">
        <v>209</v>
      </c>
      <c r="E10" s="1248" t="s">
        <v>81</v>
      </c>
      <c r="F10" s="899" t="s">
        <v>81</v>
      </c>
      <c r="G10" s="945" t="s">
        <v>81</v>
      </c>
      <c r="H10" s="1153" t="s">
        <v>209</v>
      </c>
      <c r="I10" s="899" t="s">
        <v>81</v>
      </c>
      <c r="J10" s="702" t="s">
        <v>81</v>
      </c>
      <c r="K10" s="1145">
        <v>8.4953275698365902E-2</v>
      </c>
      <c r="L10" s="1204" t="s">
        <v>81</v>
      </c>
    </row>
    <row r="11" spans="1:18" s="81" customFormat="1" ht="24" customHeight="1">
      <c r="A11" s="778" t="s">
        <v>79</v>
      </c>
      <c r="B11" s="840">
        <v>7.4545108791470414</v>
      </c>
      <c r="C11" s="696">
        <v>15307.003858618154</v>
      </c>
      <c r="D11" s="696">
        <v>15613.143935790518</v>
      </c>
      <c r="E11" s="906">
        <v>-0.84194157509164202</v>
      </c>
      <c r="F11" s="898">
        <v>1.9021604914474133</v>
      </c>
      <c r="G11" s="697">
        <v>48.491055245905827</v>
      </c>
      <c r="H11" s="700">
        <v>282.71723638120545</v>
      </c>
      <c r="I11" s="898">
        <v>-0.94349016432198274</v>
      </c>
      <c r="J11" s="701">
        <v>7.9400260756192953</v>
      </c>
      <c r="K11" s="701">
        <v>41.372245265104191</v>
      </c>
      <c r="L11" s="893">
        <v>5.8991160448655435</v>
      </c>
    </row>
    <row r="12" spans="1:18" s="81" customFormat="1" ht="24" customHeight="1" thickBot="1">
      <c r="A12" s="779" t="s">
        <v>88</v>
      </c>
      <c r="B12" s="841">
        <v>9.3896401678162835</v>
      </c>
      <c r="C12" s="703">
        <v>18126.718470687807</v>
      </c>
      <c r="D12" s="703">
        <v>18489.252840101562</v>
      </c>
      <c r="E12" s="907">
        <v>-1.0333743812559144</v>
      </c>
      <c r="F12" s="900">
        <v>-2.3968336150077927</v>
      </c>
      <c r="G12" s="704">
        <v>39.599954686994785</v>
      </c>
      <c r="H12" s="705">
        <v>287.62256929168501</v>
      </c>
      <c r="I12" s="900">
        <v>-1.7482533582344597</v>
      </c>
      <c r="J12" s="706">
        <v>8.006652411499168</v>
      </c>
      <c r="K12" s="706">
        <v>22.717505372045373</v>
      </c>
      <c r="L12" s="894">
        <v>3.2512210320213235</v>
      </c>
    </row>
    <row r="13" spans="1:18" s="81" customFormat="1" ht="15">
      <c r="A13" s="836"/>
      <c r="B13" s="837"/>
    </row>
    <row r="14" spans="1:18" s="81" customFormat="1" ht="46.5" customHeight="1">
      <c r="A14" s="1452" t="s">
        <v>366</v>
      </c>
      <c r="B14" s="1452"/>
      <c r="C14" s="1452"/>
      <c r="D14" s="1452"/>
      <c r="E14" s="1452"/>
      <c r="F14" s="1452"/>
      <c r="G14" s="1452"/>
      <c r="H14" s="1452"/>
      <c r="I14" s="1452"/>
      <c r="J14" s="1452"/>
      <c r="K14" s="1452"/>
      <c r="L14" s="1452"/>
    </row>
    <row r="15" spans="1:18" s="81" customFormat="1" ht="33.75" customHeight="1">
      <c r="A15" s="1452" t="s">
        <v>436</v>
      </c>
      <c r="B15" s="1452"/>
      <c r="C15" s="1452"/>
      <c r="D15" s="1452"/>
      <c r="E15" s="1452"/>
      <c r="F15" s="1452"/>
      <c r="G15" s="1452"/>
      <c r="H15" s="1452"/>
      <c r="I15" s="1452"/>
      <c r="J15" s="1452"/>
      <c r="K15" s="1452"/>
      <c r="L15" s="1452"/>
    </row>
    <row r="16" spans="1:18" s="81" customFormat="1">
      <c r="A16" s="1452" t="s">
        <v>124</v>
      </c>
      <c r="B16" s="1452"/>
      <c r="C16" s="1452"/>
      <c r="D16" s="1452"/>
      <c r="E16" s="1452"/>
      <c r="F16" s="1452"/>
      <c r="G16" s="1452"/>
      <c r="H16" s="1452"/>
      <c r="I16" s="1452"/>
      <c r="J16" s="1452"/>
      <c r="K16" s="1452"/>
      <c r="L16" s="1452"/>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L18" sqref="L18"/>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row>
    <row r="2" spans="1:20" ht="26.25" customHeight="1">
      <c r="A2" s="529" t="s">
        <v>258</v>
      </c>
    </row>
    <row r="5" spans="1:20" ht="38.25" customHeight="1" thickBot="1">
      <c r="A5" s="1541" t="s">
        <v>482</v>
      </c>
      <c r="B5" s="1541"/>
      <c r="C5" s="1541"/>
      <c r="D5" s="1541"/>
      <c r="E5" s="1541"/>
      <c r="F5" s="1541"/>
      <c r="H5" s="597" t="s">
        <v>279</v>
      </c>
    </row>
    <row r="6" spans="1:20" ht="15.75" customHeight="1" thickBot="1">
      <c r="A6" s="1542" t="s">
        <v>125</v>
      </c>
      <c r="B6" s="1534" t="s">
        <v>481</v>
      </c>
      <c r="C6" s="1535"/>
      <c r="D6" s="1536"/>
      <c r="E6" s="1537" t="s">
        <v>475</v>
      </c>
      <c r="F6" s="1539" t="s">
        <v>476</v>
      </c>
    </row>
    <row r="7" spans="1:20" ht="21" customHeight="1" thickBot="1">
      <c r="A7" s="1550"/>
      <c r="B7" s="1020" t="s">
        <v>264</v>
      </c>
      <c r="C7" s="1020" t="s">
        <v>268</v>
      </c>
      <c r="D7" s="1020" t="s">
        <v>269</v>
      </c>
      <c r="E7" s="1538"/>
      <c r="F7" s="1540"/>
    </row>
    <row r="8" spans="1:20" ht="17.25" customHeight="1" thickBot="1">
      <c r="A8" s="790" t="s">
        <v>126</v>
      </c>
      <c r="B8" s="680">
        <v>14038.891</v>
      </c>
      <c r="C8" s="680">
        <v>4836.6369999999997</v>
      </c>
      <c r="D8" s="817">
        <f t="shared" ref="D8:D13" si="0">(C8/B8)*100</f>
        <v>34.451702773388583</v>
      </c>
      <c r="E8" s="680">
        <v>10934.939</v>
      </c>
      <c r="F8" s="817">
        <f t="shared" ref="F8:F13" si="1">((B8-E8)/E8)*100</f>
        <v>28.385636170444105</v>
      </c>
      <c r="H8" s="625" t="s">
        <v>127</v>
      </c>
    </row>
    <row r="9" spans="1:20" ht="18" customHeight="1" thickBot="1">
      <c r="A9" s="791" t="s">
        <v>128</v>
      </c>
      <c r="B9" s="681">
        <v>50520</v>
      </c>
      <c r="C9" s="681">
        <v>10098</v>
      </c>
      <c r="D9" s="818">
        <f t="shared" si="0"/>
        <v>19.98812351543943</v>
      </c>
      <c r="E9" s="681">
        <v>51011</v>
      </c>
      <c r="F9" s="818">
        <f t="shared" si="1"/>
        <v>-0.96253749191350879</v>
      </c>
      <c r="H9" s="596">
        <f>B9-E9</f>
        <v>-491</v>
      </c>
      <c r="O9" s="81"/>
      <c r="P9" s="81"/>
      <c r="Q9" s="81"/>
      <c r="R9" s="81"/>
      <c r="S9" s="81"/>
      <c r="T9" s="81"/>
    </row>
    <row r="10" spans="1:20" ht="15" customHeight="1" thickBot="1">
      <c r="A10" s="792" t="s">
        <v>259</v>
      </c>
      <c r="B10" s="682">
        <v>21098</v>
      </c>
      <c r="C10" s="986">
        <v>0</v>
      </c>
      <c r="D10" s="818">
        <f t="shared" si="0"/>
        <v>0</v>
      </c>
      <c r="E10" s="683">
        <v>25583</v>
      </c>
      <c r="F10" s="818">
        <f t="shared" si="1"/>
        <v>-17.531173044599928</v>
      </c>
      <c r="O10" s="81"/>
      <c r="P10" s="81"/>
      <c r="Q10" s="81"/>
      <c r="R10" s="81"/>
      <c r="S10" s="81"/>
      <c r="T10" s="81"/>
    </row>
    <row r="11" spans="1:20" ht="17.25" customHeight="1" thickBot="1">
      <c r="A11" s="791" t="s">
        <v>129</v>
      </c>
      <c r="B11" s="1103">
        <v>275566.08799999999</v>
      </c>
      <c r="C11" s="684">
        <v>12231.944</v>
      </c>
      <c r="D11" s="819">
        <f t="shared" si="0"/>
        <v>4.4388422714771778</v>
      </c>
      <c r="E11" s="684">
        <v>306802.46600000001</v>
      </c>
      <c r="F11" s="819">
        <f t="shared" si="1"/>
        <v>-10.181266926322563</v>
      </c>
      <c r="J11" s="787"/>
      <c r="O11" s="81"/>
      <c r="P11" s="81"/>
      <c r="Q11" s="81"/>
      <c r="R11" s="81"/>
      <c r="S11" s="81"/>
      <c r="T11" s="81"/>
    </row>
    <row r="12" spans="1:20" ht="15" customHeight="1" thickBot="1">
      <c r="A12" s="790" t="s">
        <v>130</v>
      </c>
      <c r="B12" s="680">
        <v>106578.781</v>
      </c>
      <c r="C12" s="680">
        <v>21111.114000000001</v>
      </c>
      <c r="D12" s="818">
        <f t="shared" si="0"/>
        <v>19.807989734842248</v>
      </c>
      <c r="E12" s="680">
        <v>89043.978000000003</v>
      </c>
      <c r="F12" s="818">
        <f t="shared" si="1"/>
        <v>19.692295193730001</v>
      </c>
      <c r="O12" s="81"/>
      <c r="P12" s="81"/>
      <c r="Q12" s="81"/>
      <c r="R12" s="81"/>
      <c r="S12" s="81"/>
      <c r="T12" s="81"/>
    </row>
    <row r="13" spans="1:20" ht="15" customHeight="1" thickBot="1">
      <c r="A13" s="790" t="s">
        <v>131</v>
      </c>
      <c r="B13" s="680">
        <f>B11+B12</f>
        <v>382144.86900000001</v>
      </c>
      <c r="C13" s="680">
        <f>C11+C12</f>
        <v>33343.058000000005</v>
      </c>
      <c r="D13" s="820">
        <f t="shared" si="0"/>
        <v>8.7252402700715059</v>
      </c>
      <c r="E13" s="680">
        <f>E11+E12</f>
        <v>395846.44400000002</v>
      </c>
      <c r="F13" s="820">
        <f t="shared" si="1"/>
        <v>-3.4613358810417938</v>
      </c>
      <c r="O13" s="81"/>
      <c r="P13" s="81"/>
      <c r="Q13" s="81"/>
      <c r="R13" s="81"/>
      <c r="S13" s="81"/>
      <c r="T13" s="81"/>
    </row>
    <row r="14" spans="1:20">
      <c r="E14" s="979"/>
      <c r="O14" s="81"/>
      <c r="P14" s="81"/>
      <c r="Q14" s="81"/>
      <c r="R14" s="81"/>
      <c r="S14" s="81"/>
      <c r="T14" s="81"/>
    </row>
    <row r="15" spans="1:20">
      <c r="O15" s="81"/>
      <c r="P15" s="81"/>
      <c r="Q15" s="81"/>
      <c r="R15" s="81"/>
      <c r="S15" s="81"/>
      <c r="T15" s="81"/>
    </row>
    <row r="16" spans="1:20" ht="15.75">
      <c r="A16" s="532" t="s">
        <v>260</v>
      </c>
      <c r="O16" s="81"/>
      <c r="P16" s="81"/>
      <c r="Q16" s="81"/>
      <c r="R16" s="81"/>
      <c r="S16" s="81"/>
      <c r="T16" s="81"/>
    </row>
    <row r="17" spans="1:20">
      <c r="O17" s="81"/>
      <c r="P17" s="81"/>
      <c r="Q17" s="81"/>
      <c r="R17" s="81"/>
      <c r="S17" s="81"/>
      <c r="T17" s="81"/>
    </row>
    <row r="18" spans="1:20" ht="33" customHeight="1" thickBot="1">
      <c r="A18" s="1541" t="s">
        <v>483</v>
      </c>
      <c r="B18" s="1541"/>
      <c r="C18" s="1541"/>
      <c r="D18" s="1541"/>
      <c r="E18" s="1541"/>
      <c r="F18" s="1541"/>
      <c r="O18" s="81"/>
      <c r="P18" s="81"/>
      <c r="Q18" s="81"/>
      <c r="R18" s="81"/>
      <c r="S18" s="81"/>
      <c r="T18" s="81"/>
    </row>
    <row r="19" spans="1:20" ht="16.5" customHeight="1" thickBot="1">
      <c r="A19" s="1532" t="s">
        <v>132</v>
      </c>
      <c r="B19" s="1534" t="s">
        <v>481</v>
      </c>
      <c r="C19" s="1535"/>
      <c r="D19" s="1536"/>
      <c r="E19" s="1537" t="s">
        <v>475</v>
      </c>
      <c r="F19" s="1539" t="s">
        <v>476</v>
      </c>
      <c r="K19" s="81"/>
      <c r="L19" s="81"/>
      <c r="M19" s="81"/>
      <c r="O19" s="81"/>
      <c r="P19" s="81"/>
      <c r="Q19" s="81"/>
      <c r="R19" s="81"/>
      <c r="S19" s="81"/>
      <c r="T19" s="81"/>
    </row>
    <row r="20" spans="1:20" ht="21" customHeight="1" thickBot="1">
      <c r="A20" s="1533"/>
      <c r="B20" s="789" t="s">
        <v>264</v>
      </c>
      <c r="C20" s="789" t="s">
        <v>380</v>
      </c>
      <c r="D20" s="789" t="s">
        <v>381</v>
      </c>
      <c r="E20" s="1538"/>
      <c r="F20" s="1540"/>
      <c r="K20" s="81"/>
      <c r="L20" s="81"/>
      <c r="M20" s="81"/>
      <c r="O20" s="81"/>
      <c r="P20" s="81"/>
      <c r="Q20" s="81"/>
      <c r="R20" s="81"/>
      <c r="S20" s="81"/>
      <c r="T20" s="81"/>
    </row>
    <row r="21" spans="1:20" ht="15.75" thickBot="1">
      <c r="A21" s="530" t="s">
        <v>126</v>
      </c>
      <c r="B21" s="680">
        <v>32996.713000000003</v>
      </c>
      <c r="C21" s="685">
        <v>0</v>
      </c>
      <c r="D21" s="817">
        <f t="shared" ref="D21:D26" si="2">(C21/B21)*100</f>
        <v>0</v>
      </c>
      <c r="E21" s="680">
        <v>45324.656000000003</v>
      </c>
      <c r="F21" s="817">
        <f t="shared" ref="F21:F26" si="3">((B21-E21)/E21)*100</f>
        <v>-27.199198158282766</v>
      </c>
      <c r="H21" s="625" t="s">
        <v>133</v>
      </c>
      <c r="K21" s="81"/>
      <c r="L21" s="81"/>
      <c r="M21" s="81"/>
      <c r="O21" s="81"/>
      <c r="P21" s="81"/>
      <c r="Q21" s="81"/>
      <c r="R21" s="81"/>
      <c r="S21" s="81"/>
      <c r="T21" s="81"/>
    </row>
    <row r="22" spans="1:20" ht="15.75" thickBot="1">
      <c r="A22" s="530" t="s">
        <v>128</v>
      </c>
      <c r="B22" s="680">
        <v>161383</v>
      </c>
      <c r="C22" s="685">
        <v>0</v>
      </c>
      <c r="D22" s="818">
        <f t="shared" si="2"/>
        <v>0</v>
      </c>
      <c r="E22" s="680">
        <v>192967</v>
      </c>
      <c r="F22" s="818">
        <f t="shared" si="3"/>
        <v>-16.367565438650132</v>
      </c>
      <c r="H22" s="596">
        <f>B22-E22</f>
        <v>-31584</v>
      </c>
      <c r="O22" s="81"/>
      <c r="P22" s="81"/>
      <c r="Q22" s="81"/>
      <c r="R22" s="81"/>
      <c r="S22" s="81"/>
      <c r="T22" s="81"/>
    </row>
    <row r="23" spans="1:20" ht="15.75" thickBot="1">
      <c r="A23" s="531" t="s">
        <v>259</v>
      </c>
      <c r="B23" s="683">
        <v>48910</v>
      </c>
      <c r="C23" s="686">
        <v>0</v>
      </c>
      <c r="D23" s="818">
        <f t="shared" si="2"/>
        <v>0</v>
      </c>
      <c r="E23" s="683">
        <v>52966</v>
      </c>
      <c r="F23" s="818">
        <f t="shared" si="3"/>
        <v>-7.6577427028659901</v>
      </c>
      <c r="O23" s="81"/>
      <c r="P23" s="81"/>
      <c r="Q23" s="81"/>
      <c r="R23" s="81"/>
      <c r="S23" s="81"/>
      <c r="T23" s="81"/>
    </row>
    <row r="24" spans="1:20" ht="15.75" thickBot="1">
      <c r="A24" s="530" t="s">
        <v>129</v>
      </c>
      <c r="B24" s="680">
        <v>19137.920999999998</v>
      </c>
      <c r="C24" s="687">
        <v>58.238999999999997</v>
      </c>
      <c r="D24" s="819">
        <f t="shared" si="2"/>
        <v>0.30431205145010265</v>
      </c>
      <c r="E24" s="680">
        <v>17494.170999999998</v>
      </c>
      <c r="F24" s="819">
        <f t="shared" si="3"/>
        <v>9.3959868118357832</v>
      </c>
      <c r="O24" s="81"/>
      <c r="P24" s="81"/>
      <c r="Q24" s="81"/>
      <c r="R24" s="81"/>
      <c r="S24" s="81"/>
      <c r="T24" s="81"/>
    </row>
    <row r="25" spans="1:20" ht="15.75" thickBot="1">
      <c r="A25" s="530" t="s">
        <v>130</v>
      </c>
      <c r="B25" s="680">
        <v>5243.3869999999997</v>
      </c>
      <c r="C25" s="687">
        <v>52.505000000000003</v>
      </c>
      <c r="D25" s="818">
        <f t="shared" si="2"/>
        <v>1.001356565899103</v>
      </c>
      <c r="E25" s="680">
        <v>5563.3559999999998</v>
      </c>
      <c r="F25" s="818">
        <f>((B25-E25)/E25)*100</f>
        <v>-5.7513666211545704</v>
      </c>
      <c r="O25" s="81"/>
      <c r="P25" s="81"/>
      <c r="Q25" s="81"/>
      <c r="R25" s="81"/>
      <c r="S25" s="81"/>
      <c r="T25" s="81"/>
    </row>
    <row r="26" spans="1:20" ht="15.75" thickBot="1">
      <c r="A26" s="530" t="s">
        <v>131</v>
      </c>
      <c r="B26" s="680">
        <f>B24+B25</f>
        <v>24381.307999999997</v>
      </c>
      <c r="C26" s="688">
        <f>C24+C25</f>
        <v>110.744</v>
      </c>
      <c r="D26" s="820">
        <f t="shared" si="2"/>
        <v>0.45421681232196404</v>
      </c>
      <c r="E26" s="680">
        <f>E24+E25</f>
        <v>23057.526999999998</v>
      </c>
      <c r="F26" s="820">
        <f t="shared" si="3"/>
        <v>5.7412098010337322</v>
      </c>
      <c r="O26" s="81"/>
      <c r="P26" s="81"/>
      <c r="Q26" s="81"/>
      <c r="R26" s="81"/>
      <c r="S26" s="81"/>
      <c r="T26" s="81"/>
    </row>
    <row r="27" spans="1:20" ht="16.5" customHeight="1">
      <c r="A27" s="1551"/>
      <c r="B27" s="1551"/>
      <c r="C27" s="1551"/>
      <c r="D27" s="1551"/>
      <c r="E27" s="1551"/>
      <c r="F27" s="1551"/>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55" t="s">
        <v>384</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s="533"/>
      <c r="F30" s="533"/>
      <c r="G30" s="533"/>
      <c r="H30" s="81"/>
      <c r="I30" s="81"/>
      <c r="J30" s="81"/>
      <c r="K30" s="81"/>
      <c r="L30" s="81"/>
      <c r="M30" s="81"/>
      <c r="N30" s="81"/>
      <c r="O30" s="81"/>
      <c r="P30" s="81"/>
      <c r="Q30" s="81"/>
      <c r="R30" s="81"/>
      <c r="S30" s="81"/>
      <c r="T30" s="81"/>
    </row>
    <row r="31" spans="1:20">
      <c r="A31" s="535"/>
      <c r="B31" s="544"/>
      <c r="C31" s="533"/>
      <c r="D31" s="545"/>
      <c r="E31" s="546"/>
      <c r="F31" s="533"/>
      <c r="G31" s="533"/>
      <c r="H31" s="81"/>
      <c r="I31" s="81"/>
      <c r="J31" s="81"/>
      <c r="K31" s="81"/>
      <c r="L31" s="81"/>
      <c r="M31" s="81"/>
      <c r="N31" s="81"/>
      <c r="O31" s="81"/>
      <c r="P31" s="81"/>
      <c r="Q31" s="81"/>
      <c r="R31" s="81"/>
      <c r="S31" s="81"/>
      <c r="T31" s="81"/>
    </row>
    <row r="32" spans="1:20">
      <c r="A32" s="538"/>
      <c r="B32" s="533"/>
      <c r="C32" s="1531"/>
      <c r="D32" s="1531"/>
      <c r="E32" s="533"/>
      <c r="F32" s="533"/>
      <c r="G32" s="533"/>
      <c r="H32" s="81"/>
      <c r="I32" s="81"/>
      <c r="J32" s="81"/>
      <c r="K32" s="81"/>
      <c r="L32" s="81"/>
      <c r="M32" s="81"/>
      <c r="N32" s="81"/>
      <c r="O32" s="81"/>
      <c r="P32" s="81"/>
      <c r="Q32" s="81"/>
      <c r="R32" s="81"/>
      <c r="S32" s="81"/>
      <c r="T32" s="81"/>
    </row>
    <row r="33" spans="1:20">
      <c r="A33" s="533"/>
      <c r="B33" s="545"/>
      <c r="C33" s="533"/>
      <c r="D33" s="533"/>
      <c r="E33" s="533"/>
      <c r="F33" s="533" t="s">
        <v>104</v>
      </c>
      <c r="G33" s="533"/>
      <c r="H33" s="81"/>
      <c r="I33" s="81"/>
      <c r="J33" s="81"/>
      <c r="K33" s="81"/>
      <c r="L33" s="81"/>
      <c r="M33" s="81"/>
      <c r="N33" s="81"/>
      <c r="O33" s="81"/>
      <c r="P33" s="81"/>
      <c r="Q33" s="81"/>
      <c r="R33" s="81"/>
      <c r="S33" s="81"/>
      <c r="T33" s="81"/>
    </row>
    <row r="34" spans="1:20" ht="15.75">
      <c r="A34" s="540"/>
      <c r="B34" s="545"/>
      <c r="C34" s="542"/>
      <c r="D34" s="81"/>
      <c r="E34" s="81"/>
      <c r="F34" s="533"/>
      <c r="G34" s="533"/>
      <c r="H34" s="81"/>
      <c r="I34" s="81"/>
      <c r="J34" s="81"/>
      <c r="K34" s="81"/>
      <c r="L34" s="81"/>
      <c r="M34" s="81"/>
      <c r="N34" s="81"/>
      <c r="O34" s="81"/>
      <c r="P34" s="81"/>
      <c r="Q34" s="81"/>
      <c r="R34" s="81"/>
      <c r="S34" s="81"/>
      <c r="T34" s="81"/>
    </row>
    <row r="35" spans="1:20">
      <c r="A35" s="533"/>
      <c r="B35" s="547"/>
      <c r="C35" s="533"/>
      <c r="D35" s="81"/>
      <c r="E35" s="81"/>
      <c r="F35" s="533"/>
      <c r="G35" s="533"/>
      <c r="H35" s="81"/>
      <c r="I35" s="81"/>
      <c r="J35" s="81"/>
      <c r="K35" s="81"/>
      <c r="L35" s="81"/>
      <c r="M35" s="81"/>
      <c r="N35" s="81"/>
      <c r="O35" s="81"/>
      <c r="P35" s="81"/>
      <c r="Q35" s="81"/>
      <c r="R35" s="81"/>
      <c r="S35" s="81"/>
      <c r="T35" s="81"/>
    </row>
    <row r="36" spans="1:20">
      <c r="A36" s="534"/>
      <c r="B36" s="547"/>
      <c r="C36" s="533"/>
      <c r="D36" s="81"/>
      <c r="E36" s="81"/>
      <c r="F36" s="533"/>
      <c r="G36" s="533"/>
      <c r="H36" s="81"/>
      <c r="I36" s="81"/>
      <c r="J36" s="81"/>
      <c r="K36" s="81"/>
      <c r="L36" s="81"/>
      <c r="M36" s="81"/>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531"/>
      <c r="C43" s="1531"/>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F25" sqref="F25"/>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6.71093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row>
    <row r="2" spans="1:24" ht="28.5" customHeight="1">
      <c r="A2" s="1546" t="s">
        <v>474</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row>
    <row r="3" spans="1:24" ht="15.75" customHeight="1">
      <c r="A3" s="1547" t="s">
        <v>473</v>
      </c>
      <c r="B3" s="1547"/>
      <c r="C3" s="1547"/>
      <c r="D3" s="1547"/>
      <c r="E3" s="1547"/>
      <c r="F3" s="1547"/>
      <c r="P3" s="550"/>
    </row>
    <row r="4" spans="1:24" ht="4.5" customHeight="1">
      <c r="A4" s="551"/>
      <c r="B4" s="551"/>
      <c r="C4" s="549"/>
      <c r="D4" s="549"/>
    </row>
    <row r="5" spans="1:24" ht="15.75" thickBot="1">
      <c r="A5" s="552" t="s">
        <v>134</v>
      </c>
      <c r="B5" s="1548" t="s">
        <v>135</v>
      </c>
      <c r="C5" s="1548"/>
      <c r="D5" s="553"/>
      <c r="E5" s="553"/>
      <c r="F5" s="552" t="s">
        <v>136</v>
      </c>
      <c r="G5" s="554" t="s">
        <v>137</v>
      </c>
      <c r="H5" s="869"/>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0" t="s">
        <v>144</v>
      </c>
      <c r="I6" s="582" t="s">
        <v>145</v>
      </c>
      <c r="K6" s="557" t="s">
        <v>142</v>
      </c>
      <c r="L6" s="558" t="s">
        <v>143</v>
      </c>
      <c r="M6" s="559" t="s">
        <v>146</v>
      </c>
      <c r="N6" s="582" t="s">
        <v>145</v>
      </c>
      <c r="P6" s="561" t="s">
        <v>142</v>
      </c>
      <c r="Q6" s="562" t="s">
        <v>143</v>
      </c>
      <c r="R6" s="563" t="s">
        <v>146</v>
      </c>
      <c r="S6" s="600" t="s">
        <v>145</v>
      </c>
    </row>
    <row r="7" spans="1:24" ht="15.75">
      <c r="A7" s="565" t="s">
        <v>147</v>
      </c>
      <c r="B7" s="566">
        <v>9406.6440000000002</v>
      </c>
      <c r="C7" s="566">
        <v>18022</v>
      </c>
      <c r="D7" s="598">
        <v>2.5620990014871468</v>
      </c>
      <c r="F7" s="689" t="s">
        <v>147</v>
      </c>
      <c r="G7" s="564">
        <v>2025.673</v>
      </c>
      <c r="H7" s="564">
        <v>9713</v>
      </c>
      <c r="I7" s="807">
        <v>3.1576196496128719</v>
      </c>
      <c r="K7" s="689" t="s">
        <v>147</v>
      </c>
      <c r="L7" s="564">
        <v>314688.65999999997</v>
      </c>
      <c r="M7" s="564">
        <v>82869.316000000006</v>
      </c>
      <c r="N7" s="678">
        <v>3.7974086813990349</v>
      </c>
      <c r="P7" s="689" t="s">
        <v>148</v>
      </c>
      <c r="Q7" s="564">
        <v>53160.981</v>
      </c>
      <c r="R7" s="564">
        <v>14171.507</v>
      </c>
      <c r="S7" s="678">
        <v>3.7512581407185559</v>
      </c>
    </row>
    <row r="8" spans="1:24" ht="16.5" thickBot="1">
      <c r="A8" s="565" t="s">
        <v>159</v>
      </c>
      <c r="B8" s="566">
        <v>8808.41</v>
      </c>
      <c r="C8" s="566">
        <v>5773</v>
      </c>
      <c r="D8" s="598">
        <v>2.355936306022095</v>
      </c>
      <c r="F8" s="565" t="s">
        <v>149</v>
      </c>
      <c r="G8" s="566">
        <v>1472.316</v>
      </c>
      <c r="H8" s="566">
        <v>8077</v>
      </c>
      <c r="I8" s="598">
        <v>2.5718792524285243</v>
      </c>
      <c r="K8" s="565" t="s">
        <v>150</v>
      </c>
      <c r="L8" s="566">
        <v>165627.80900000001</v>
      </c>
      <c r="M8" s="566">
        <v>46804.182000000001</v>
      </c>
      <c r="N8" s="598">
        <v>3.5387395297283479</v>
      </c>
      <c r="P8" s="565" t="s">
        <v>150</v>
      </c>
      <c r="Q8" s="566">
        <v>51137.707999999999</v>
      </c>
      <c r="R8" s="566">
        <v>15448.28</v>
      </c>
      <c r="S8" s="598">
        <v>3.3102525329680712</v>
      </c>
    </row>
    <row r="9" spans="1:24" ht="16.5" thickBot="1">
      <c r="A9" s="565" t="s">
        <v>157</v>
      </c>
      <c r="B9" s="566">
        <v>4708.5169999999998</v>
      </c>
      <c r="C9" s="566">
        <v>3523</v>
      </c>
      <c r="D9" s="598">
        <v>2.3472226999568795</v>
      </c>
      <c r="F9" s="872" t="s">
        <v>270</v>
      </c>
      <c r="G9" s="569">
        <v>4136.0169999999998</v>
      </c>
      <c r="H9" s="569">
        <v>21098</v>
      </c>
      <c r="I9" s="677">
        <v>2.8881791836877202</v>
      </c>
      <c r="K9" s="565" t="s">
        <v>477</v>
      </c>
      <c r="L9" s="566">
        <v>96035.165999999997</v>
      </c>
      <c r="M9" s="566">
        <v>31047.847000000002</v>
      </c>
      <c r="N9" s="598">
        <v>3.093134477247327</v>
      </c>
      <c r="P9" s="565" t="s">
        <v>154</v>
      </c>
      <c r="Q9" s="566">
        <v>42833.593000000001</v>
      </c>
      <c r="R9" s="566">
        <v>7825.6270000000004</v>
      </c>
      <c r="S9" s="598">
        <v>5.4735030177134689</v>
      </c>
    </row>
    <row r="10" spans="1:24" ht="15.75">
      <c r="A10" s="565" t="s">
        <v>155</v>
      </c>
      <c r="B10" s="566">
        <v>2545.8009999999999</v>
      </c>
      <c r="C10" s="566">
        <v>3800</v>
      </c>
      <c r="D10" s="598">
        <v>2.9073404092521407</v>
      </c>
      <c r="K10" s="565" t="s">
        <v>149</v>
      </c>
      <c r="L10" s="566">
        <v>86180.22</v>
      </c>
      <c r="M10" s="566">
        <v>21462.157999999999</v>
      </c>
      <c r="N10" s="598">
        <v>4.0154498909196361</v>
      </c>
      <c r="P10" s="565" t="s">
        <v>149</v>
      </c>
      <c r="Q10" s="566">
        <v>31761.125</v>
      </c>
      <c r="R10" s="566">
        <v>8956.6779999999999</v>
      </c>
      <c r="S10" s="598">
        <v>3.5460831571705493</v>
      </c>
    </row>
    <row r="11" spans="1:24" ht="15.75">
      <c r="A11" s="565" t="s">
        <v>297</v>
      </c>
      <c r="B11" s="566">
        <v>2397.2089999999998</v>
      </c>
      <c r="C11" s="566">
        <v>1693</v>
      </c>
      <c r="D11" s="598">
        <v>2.0660411913907804</v>
      </c>
      <c r="F11"/>
      <c r="G11"/>
      <c r="H11"/>
      <c r="I11"/>
      <c r="K11" s="565" t="s">
        <v>156</v>
      </c>
      <c r="L11" s="566">
        <v>55736.453000000001</v>
      </c>
      <c r="M11" s="566">
        <v>12275.362999999999</v>
      </c>
      <c r="N11" s="598">
        <v>4.5405136288026675</v>
      </c>
      <c r="P11" s="565" t="s">
        <v>151</v>
      </c>
      <c r="Q11" s="566">
        <v>24410.694</v>
      </c>
      <c r="R11" s="566">
        <v>5631.1679999999997</v>
      </c>
      <c r="S11" s="598">
        <v>4.3349255429779401</v>
      </c>
    </row>
    <row r="12" spans="1:24" ht="15.75">
      <c r="A12" s="565" t="s">
        <v>320</v>
      </c>
      <c r="B12" s="566">
        <v>1735.22</v>
      </c>
      <c r="C12" s="566">
        <v>848</v>
      </c>
      <c r="D12" s="598">
        <v>4.2556291033410423</v>
      </c>
      <c r="H12" s="1006"/>
      <c r="K12" s="565" t="s">
        <v>154</v>
      </c>
      <c r="L12" s="566">
        <v>41922.322</v>
      </c>
      <c r="M12" s="566">
        <v>6536.9639999999999</v>
      </c>
      <c r="N12" s="598">
        <v>6.4131180774439018</v>
      </c>
      <c r="P12" s="565" t="s">
        <v>477</v>
      </c>
      <c r="Q12" s="566">
        <v>21494.968000000001</v>
      </c>
      <c r="R12" s="566">
        <v>8622.7270000000008</v>
      </c>
      <c r="S12" s="598">
        <v>2.492827153173236</v>
      </c>
    </row>
    <row r="13" spans="1:24" ht="15.75">
      <c r="A13" s="565" t="s">
        <v>149</v>
      </c>
      <c r="B13" s="566">
        <v>1472.316</v>
      </c>
      <c r="C13" s="566">
        <v>8077</v>
      </c>
      <c r="D13" s="598">
        <v>2.5718792524285243</v>
      </c>
      <c r="H13" s="1006"/>
      <c r="K13" s="565" t="s">
        <v>157</v>
      </c>
      <c r="L13" s="566">
        <v>35941.868999999999</v>
      </c>
      <c r="M13" s="566">
        <v>10739.472</v>
      </c>
      <c r="N13" s="598">
        <v>3.3467072682902845</v>
      </c>
      <c r="P13" s="565" t="s">
        <v>147</v>
      </c>
      <c r="Q13" s="566">
        <v>14084.75</v>
      </c>
      <c r="R13" s="566">
        <v>4273.9840000000004</v>
      </c>
      <c r="S13" s="598">
        <v>3.2954615646665966</v>
      </c>
    </row>
    <row r="14" spans="1:24" ht="15.75">
      <c r="A14" s="565" t="s">
        <v>153</v>
      </c>
      <c r="B14" s="566">
        <v>1153.1410000000001</v>
      </c>
      <c r="C14" s="566">
        <v>2935</v>
      </c>
      <c r="D14" s="598">
        <v>2.6349076866831189</v>
      </c>
      <c r="K14" s="565" t="s">
        <v>152</v>
      </c>
      <c r="L14" s="566">
        <v>29708.975999999999</v>
      </c>
      <c r="M14" s="566">
        <v>7463.8059999999996</v>
      </c>
      <c r="N14" s="598">
        <v>3.9804057072222938</v>
      </c>
      <c r="P14" s="565" t="s">
        <v>156</v>
      </c>
      <c r="Q14" s="566">
        <v>13723.708000000001</v>
      </c>
      <c r="R14" s="566">
        <v>3757.9029999999998</v>
      </c>
      <c r="S14" s="598">
        <v>3.6519590846277836</v>
      </c>
    </row>
    <row r="15" spans="1:24" ht="15.75">
      <c r="A15" s="565" t="s">
        <v>477</v>
      </c>
      <c r="B15" s="566">
        <v>604.33299999999997</v>
      </c>
      <c r="C15" s="566">
        <v>3106</v>
      </c>
      <c r="D15" s="598">
        <v>2.9924289689731323</v>
      </c>
      <c r="E15" s="767"/>
      <c r="K15" s="565" t="s">
        <v>298</v>
      </c>
      <c r="L15" s="566">
        <v>28850.821</v>
      </c>
      <c r="M15" s="566">
        <v>5129.2020000000002</v>
      </c>
      <c r="N15" s="598">
        <v>5.6248166868842366</v>
      </c>
      <c r="P15" s="565" t="s">
        <v>157</v>
      </c>
      <c r="Q15" s="566">
        <v>10739.772000000001</v>
      </c>
      <c r="R15" s="566">
        <v>3049.8389999999999</v>
      </c>
      <c r="S15" s="598">
        <v>3.5214226062424938</v>
      </c>
    </row>
    <row r="16" spans="1:24" ht="15.75">
      <c r="A16" s="565" t="s">
        <v>165</v>
      </c>
      <c r="B16" s="566">
        <v>531.52599999999995</v>
      </c>
      <c r="C16" s="566">
        <v>533</v>
      </c>
      <c r="D16" s="598">
        <v>2.0965344777261503</v>
      </c>
      <c r="E16" s="606"/>
      <c r="K16" s="565" t="s">
        <v>148</v>
      </c>
      <c r="L16" s="566">
        <v>28212.786</v>
      </c>
      <c r="M16" s="566">
        <v>6387.1</v>
      </c>
      <c r="N16" s="598">
        <v>4.417151132751953</v>
      </c>
      <c r="P16" s="565" t="s">
        <v>163</v>
      </c>
      <c r="Q16" s="566">
        <v>10145.974</v>
      </c>
      <c r="R16" s="566">
        <v>3497.2040000000002</v>
      </c>
      <c r="S16" s="598">
        <v>2.9011673325319309</v>
      </c>
    </row>
    <row r="17" spans="1:19" ht="15.75">
      <c r="A17" s="565" t="s">
        <v>394</v>
      </c>
      <c r="B17" s="566">
        <v>519.59199999999998</v>
      </c>
      <c r="C17" s="566">
        <v>297</v>
      </c>
      <c r="D17" s="598">
        <v>3.361097095543049</v>
      </c>
      <c r="K17" s="565" t="s">
        <v>164</v>
      </c>
      <c r="L17" s="566">
        <v>25106.527999999998</v>
      </c>
      <c r="M17" s="566">
        <v>8498.0849999999991</v>
      </c>
      <c r="N17" s="598">
        <v>2.9543747797297861</v>
      </c>
      <c r="P17" s="565" t="s">
        <v>287</v>
      </c>
      <c r="Q17" s="566">
        <v>9933.8150000000005</v>
      </c>
      <c r="R17" s="566">
        <v>2466.587</v>
      </c>
      <c r="S17" s="598">
        <v>4.0273523698941087</v>
      </c>
    </row>
    <row r="18" spans="1:19" ht="15.75">
      <c r="A18" s="565" t="s">
        <v>299</v>
      </c>
      <c r="B18" s="566">
        <v>507.05200000000002</v>
      </c>
      <c r="C18" s="566">
        <v>744</v>
      </c>
      <c r="D18" s="598">
        <v>2.7069337376412053</v>
      </c>
      <c r="K18" s="565" t="s">
        <v>161</v>
      </c>
      <c r="L18" s="566">
        <v>22758.68</v>
      </c>
      <c r="M18" s="566">
        <v>5745.5730000000003</v>
      </c>
      <c r="N18" s="598">
        <v>3.9610809922700483</v>
      </c>
      <c r="P18" s="565" t="s">
        <v>164</v>
      </c>
      <c r="Q18" s="566">
        <v>7072.9059999999999</v>
      </c>
      <c r="R18" s="566">
        <v>2677.7759999999998</v>
      </c>
      <c r="S18" s="598">
        <v>2.641335944455399</v>
      </c>
    </row>
    <row r="19" spans="1:19" ht="16.5" thickBot="1">
      <c r="A19" s="565" t="s">
        <v>387</v>
      </c>
      <c r="B19" s="566">
        <v>491.39499999999998</v>
      </c>
      <c r="C19" s="566">
        <v>245</v>
      </c>
      <c r="D19" s="598">
        <v>5.0221779344882211</v>
      </c>
      <c r="K19" s="565" t="s">
        <v>155</v>
      </c>
      <c r="L19" s="566">
        <v>16952.859</v>
      </c>
      <c r="M19" s="566">
        <v>6156.8</v>
      </c>
      <c r="N19" s="598">
        <v>2.7535178989085241</v>
      </c>
      <c r="P19" s="565" t="s">
        <v>158</v>
      </c>
      <c r="Q19" s="566">
        <v>6949.7079999999996</v>
      </c>
      <c r="R19" s="566">
        <v>3403.5210000000002</v>
      </c>
      <c r="S19" s="598">
        <v>2.0419171792975566</v>
      </c>
    </row>
    <row r="20" spans="1:19" ht="16.5" thickBot="1">
      <c r="A20" s="872" t="s">
        <v>270</v>
      </c>
      <c r="B20" s="569">
        <v>35580.819000000003</v>
      </c>
      <c r="C20" s="569">
        <v>50520</v>
      </c>
      <c r="D20" s="677">
        <v>2.5344465599170194</v>
      </c>
      <c r="K20" s="565" t="s">
        <v>162</v>
      </c>
      <c r="L20" s="566">
        <v>14119.995999999999</v>
      </c>
      <c r="M20" s="566">
        <v>3580.3560000000002</v>
      </c>
      <c r="N20" s="598">
        <v>3.9437407900219972</v>
      </c>
      <c r="P20" s="565" t="s">
        <v>297</v>
      </c>
      <c r="Q20" s="566">
        <v>6026.4449999999997</v>
      </c>
      <c r="R20" s="566">
        <v>1823.8440000000001</v>
      </c>
      <c r="S20" s="598">
        <v>3.3042546401994906</v>
      </c>
    </row>
    <row r="21" spans="1:19" ht="15.75">
      <c r="A21"/>
      <c r="B21"/>
      <c r="C21"/>
      <c r="D21"/>
      <c r="K21" s="565" t="s">
        <v>299</v>
      </c>
      <c r="L21" s="566">
        <v>11796.046</v>
      </c>
      <c r="M21" s="566">
        <v>3870.9110000000001</v>
      </c>
      <c r="N21" s="598">
        <v>3.0473565525014656</v>
      </c>
      <c r="P21" s="565" t="s">
        <v>168</v>
      </c>
      <c r="Q21" s="566">
        <v>6007.44</v>
      </c>
      <c r="R21" s="566">
        <v>2279.8870000000002</v>
      </c>
      <c r="S21" s="598">
        <v>2.6349726982082879</v>
      </c>
    </row>
    <row r="22" spans="1:19" ht="15.75">
      <c r="A22"/>
      <c r="B22"/>
      <c r="C22"/>
      <c r="D22"/>
      <c r="H22" s="1006"/>
      <c r="K22" s="565" t="s">
        <v>151</v>
      </c>
      <c r="L22" s="566">
        <v>10412.378000000001</v>
      </c>
      <c r="M22" s="566">
        <v>2303.1439999999998</v>
      </c>
      <c r="N22" s="598">
        <v>4.5209409398630749</v>
      </c>
      <c r="P22" s="565" t="s">
        <v>167</v>
      </c>
      <c r="Q22" s="566">
        <v>5435.7719999999999</v>
      </c>
      <c r="R22" s="566">
        <v>1486.961</v>
      </c>
      <c r="S22" s="598">
        <v>3.6556251307196357</v>
      </c>
    </row>
    <row r="23" spans="1:19" ht="15.75">
      <c r="A23"/>
      <c r="B23"/>
      <c r="C23"/>
      <c r="D23"/>
      <c r="H23" s="1006"/>
      <c r="K23" s="565" t="s">
        <v>160</v>
      </c>
      <c r="L23" s="566">
        <v>7662.759</v>
      </c>
      <c r="M23" s="566">
        <v>2012.018</v>
      </c>
      <c r="N23" s="598">
        <v>3.8084942580036558</v>
      </c>
      <c r="P23" s="565" t="s">
        <v>165</v>
      </c>
      <c r="Q23" s="566">
        <v>4670.6850000000004</v>
      </c>
      <c r="R23" s="566">
        <v>1328.71</v>
      </c>
      <c r="S23" s="598">
        <v>3.5152027154157039</v>
      </c>
    </row>
    <row r="24" spans="1:19" ht="16.5" thickBot="1">
      <c r="A24"/>
      <c r="B24"/>
      <c r="C24"/>
      <c r="D24"/>
      <c r="H24" s="1006"/>
      <c r="K24" s="565" t="s">
        <v>165</v>
      </c>
      <c r="L24" s="566">
        <v>6284.38</v>
      </c>
      <c r="M24" s="566">
        <v>2608.9520000000002</v>
      </c>
      <c r="N24" s="598">
        <v>2.4087756309813289</v>
      </c>
      <c r="P24" s="565" t="s">
        <v>298</v>
      </c>
      <c r="Q24" s="566">
        <v>4326.7290000000003</v>
      </c>
      <c r="R24" s="566">
        <v>1108.626</v>
      </c>
      <c r="S24" s="598">
        <v>3.902785069085517</v>
      </c>
    </row>
    <row r="25" spans="1:19" ht="16.5" thickBot="1">
      <c r="A25"/>
      <c r="B25"/>
      <c r="C25"/>
      <c r="D25"/>
      <c r="H25" s="1006"/>
      <c r="K25" s="872" t="s">
        <v>270</v>
      </c>
      <c r="L25" s="569">
        <v>1029780.338</v>
      </c>
      <c r="M25" s="569">
        <v>275566.08799999999</v>
      </c>
      <c r="N25" s="677">
        <v>3.7369632289441945</v>
      </c>
      <c r="P25" s="872" t="s">
        <v>270</v>
      </c>
      <c r="Q25" s="569">
        <v>368128.71600000001</v>
      </c>
      <c r="R25" s="569">
        <v>106578.781</v>
      </c>
      <c r="S25" s="677">
        <v>3.4540526035853234</v>
      </c>
    </row>
    <row r="26" spans="1:19">
      <c r="H26" s="1006"/>
      <c r="K26"/>
      <c r="L26"/>
      <c r="M26"/>
      <c r="N26"/>
      <c r="P26"/>
      <c r="Q26"/>
      <c r="R26"/>
      <c r="S26"/>
    </row>
    <row r="27" spans="1:19">
      <c r="A27" s="81"/>
      <c r="B27" s="81"/>
      <c r="C27" s="81"/>
      <c r="D27" s="81"/>
      <c r="H27" s="1006"/>
      <c r="K27"/>
      <c r="L27"/>
      <c r="M27"/>
      <c r="N27"/>
      <c r="P27"/>
      <c r="Q27"/>
      <c r="R27"/>
      <c r="S27"/>
    </row>
    <row r="28" spans="1:19">
      <c r="H28" s="1006"/>
      <c r="K28"/>
      <c r="L28"/>
      <c r="M28"/>
      <c r="N28"/>
      <c r="P28"/>
      <c r="Q28"/>
      <c r="R28"/>
      <c r="S28"/>
    </row>
    <row r="29" spans="1:19">
      <c r="H29" s="1006"/>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55" t="s">
        <v>384</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21.42578125"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row>
    <row r="2" spans="1:27" ht="18" customHeight="1">
      <c r="A2" s="1546" t="s">
        <v>478</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row>
    <row r="3" spans="1:27" ht="18" customHeight="1">
      <c r="A3" s="1552" t="s">
        <v>479</v>
      </c>
      <c r="B3" s="1552"/>
      <c r="C3" s="1552"/>
      <c r="D3" s="1552"/>
      <c r="E3" s="1552"/>
      <c r="F3" s="1552"/>
      <c r="G3" s="1552"/>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16093.522999999999</v>
      </c>
      <c r="C8" s="564">
        <v>31691</v>
      </c>
      <c r="D8" s="678">
        <v>2.2894459587107936</v>
      </c>
      <c r="E8" s="770"/>
      <c r="F8" s="769" t="s">
        <v>165</v>
      </c>
      <c r="G8" s="564">
        <v>5607.6319999999996</v>
      </c>
      <c r="H8" s="821">
        <v>26439</v>
      </c>
      <c r="I8" s="822">
        <v>2.8975113766304088</v>
      </c>
      <c r="J8" s="606"/>
      <c r="K8" s="689" t="s">
        <v>156</v>
      </c>
      <c r="L8" s="564">
        <v>10807.004999999999</v>
      </c>
      <c r="M8" s="564">
        <v>3637.0129999999999</v>
      </c>
      <c r="N8" s="678">
        <v>2.9713957580025148</v>
      </c>
      <c r="O8" s="606"/>
      <c r="P8" s="689" t="s">
        <v>477</v>
      </c>
      <c r="Q8" s="564">
        <v>6858.8389999999999</v>
      </c>
      <c r="R8" s="564">
        <v>1378.8009999999999</v>
      </c>
      <c r="S8" s="678">
        <v>4.9744952317266957</v>
      </c>
    </row>
    <row r="9" spans="1:27" ht="15.75">
      <c r="A9" s="567" t="s">
        <v>165</v>
      </c>
      <c r="B9" s="566">
        <v>14277.847</v>
      </c>
      <c r="C9" s="566">
        <v>48971</v>
      </c>
      <c r="D9" s="598">
        <v>2.1122303412017889</v>
      </c>
      <c r="E9" s="771"/>
      <c r="F9" s="567" t="s">
        <v>162</v>
      </c>
      <c r="G9" s="566">
        <v>1384.1880000000001</v>
      </c>
      <c r="H9" s="566">
        <v>7645</v>
      </c>
      <c r="I9" s="598">
        <v>2.8503873446811667</v>
      </c>
      <c r="J9" s="606"/>
      <c r="K9" s="565" t="s">
        <v>150</v>
      </c>
      <c r="L9" s="566">
        <v>10272.005999999999</v>
      </c>
      <c r="M9" s="566">
        <v>2705.585</v>
      </c>
      <c r="N9" s="598">
        <v>3.7965933430293259</v>
      </c>
      <c r="O9" s="606"/>
      <c r="P9" s="565" t="s">
        <v>150</v>
      </c>
      <c r="Q9" s="566">
        <v>3953.721</v>
      </c>
      <c r="R9" s="566">
        <v>1105.203</v>
      </c>
      <c r="S9" s="598">
        <v>3.5773708540421985</v>
      </c>
    </row>
    <row r="10" spans="1:27" ht="15.75">
      <c r="A10" s="567" t="s">
        <v>161</v>
      </c>
      <c r="B10" s="566">
        <v>7723.9129999999996</v>
      </c>
      <c r="C10" s="566">
        <v>5139</v>
      </c>
      <c r="D10" s="598">
        <v>2.9816060167047476</v>
      </c>
      <c r="E10" s="770"/>
      <c r="F10" s="567" t="s">
        <v>167</v>
      </c>
      <c r="G10" s="566">
        <v>936.04499999999996</v>
      </c>
      <c r="H10" s="568">
        <v>4100</v>
      </c>
      <c r="I10" s="599">
        <v>3.8248069300862175</v>
      </c>
      <c r="J10" s="606"/>
      <c r="K10" s="565" t="s">
        <v>477</v>
      </c>
      <c r="L10" s="566">
        <v>6544.26</v>
      </c>
      <c r="M10" s="566">
        <v>1423.0550000000001</v>
      </c>
      <c r="N10" s="598">
        <v>4.598740034643777</v>
      </c>
      <c r="O10" s="606"/>
      <c r="P10" s="565" t="s">
        <v>152</v>
      </c>
      <c r="Q10" s="566">
        <v>3942.2060000000001</v>
      </c>
      <c r="R10" s="566">
        <v>1214.0619999999999</v>
      </c>
      <c r="S10" s="598">
        <v>3.2471208224950625</v>
      </c>
    </row>
    <row r="11" spans="1:27" ht="16.5" thickBot="1">
      <c r="A11" s="567" t="s">
        <v>477</v>
      </c>
      <c r="B11" s="566">
        <v>6995.2089999999998</v>
      </c>
      <c r="C11" s="566">
        <v>17580</v>
      </c>
      <c r="D11" s="598">
        <v>3.1061379359342114</v>
      </c>
      <c r="E11" s="771"/>
      <c r="F11" s="567" t="s">
        <v>477</v>
      </c>
      <c r="G11" s="566">
        <v>788.09199999999998</v>
      </c>
      <c r="H11" s="566">
        <v>5039</v>
      </c>
      <c r="I11" s="598">
        <v>2.2917978916757544</v>
      </c>
      <c r="J11" s="606"/>
      <c r="K11" s="565" t="s">
        <v>152</v>
      </c>
      <c r="L11" s="566">
        <v>6428.5460000000003</v>
      </c>
      <c r="M11" s="566">
        <v>1815.566</v>
      </c>
      <c r="N11" s="598">
        <v>3.5407944409622125</v>
      </c>
      <c r="O11" s="606"/>
      <c r="P11" s="565" t="s">
        <v>167</v>
      </c>
      <c r="Q11" s="566">
        <v>1496.451</v>
      </c>
      <c r="R11" s="566">
        <v>306.52999999999997</v>
      </c>
      <c r="S11" s="598">
        <v>4.8819071542752752</v>
      </c>
    </row>
    <row r="12" spans="1:27" ht="16.5" thickBot="1">
      <c r="A12" s="567" t="s">
        <v>150</v>
      </c>
      <c r="B12" s="566">
        <v>6284.7659999999996</v>
      </c>
      <c r="C12" s="566">
        <v>11132</v>
      </c>
      <c r="D12" s="598">
        <v>2.4288978885772621</v>
      </c>
      <c r="E12" s="771"/>
      <c r="F12" s="951" t="s">
        <v>270</v>
      </c>
      <c r="G12" s="569">
        <v>9499.8960000000006</v>
      </c>
      <c r="H12" s="569">
        <v>48910</v>
      </c>
      <c r="I12" s="677">
        <v>2.7988533414255454</v>
      </c>
      <c r="J12" s="606"/>
      <c r="K12" s="565" t="s">
        <v>167</v>
      </c>
      <c r="L12" s="566">
        <v>5423.92</v>
      </c>
      <c r="M12" s="566">
        <v>1220.4639999999999</v>
      </c>
      <c r="N12" s="598">
        <v>4.4441458330602135</v>
      </c>
      <c r="O12" s="606"/>
      <c r="P12" s="565" t="s">
        <v>149</v>
      </c>
      <c r="Q12" s="566">
        <v>1372.261</v>
      </c>
      <c r="R12" s="566">
        <v>232.54400000000001</v>
      </c>
      <c r="S12" s="598">
        <v>5.901081085730012</v>
      </c>
    </row>
    <row r="13" spans="1:27" ht="15.75">
      <c r="A13" s="567" t="s">
        <v>169</v>
      </c>
      <c r="B13" s="566">
        <v>5965.616</v>
      </c>
      <c r="C13" s="568">
        <v>14730</v>
      </c>
      <c r="D13" s="599">
        <v>1.8446224526585484</v>
      </c>
      <c r="E13" s="771"/>
      <c r="F13"/>
      <c r="G13"/>
      <c r="H13"/>
      <c r="I13"/>
      <c r="J13" s="606"/>
      <c r="K13" s="565" t="s">
        <v>147</v>
      </c>
      <c r="L13" s="566">
        <v>5258.55</v>
      </c>
      <c r="M13" s="566">
        <v>2173.6570000000002</v>
      </c>
      <c r="N13" s="598">
        <v>2.4192179354884416</v>
      </c>
      <c r="O13" s="606"/>
      <c r="P13" s="565" t="s">
        <v>161</v>
      </c>
      <c r="Q13" s="566">
        <v>1156.087</v>
      </c>
      <c r="R13" s="566">
        <v>395.66800000000001</v>
      </c>
      <c r="S13" s="598">
        <v>2.9218612574178349</v>
      </c>
    </row>
    <row r="14" spans="1:27" ht="15.75">
      <c r="A14" s="567" t="s">
        <v>152</v>
      </c>
      <c r="B14" s="566">
        <v>5374.6319999999996</v>
      </c>
      <c r="C14" s="566">
        <v>5403</v>
      </c>
      <c r="D14" s="598">
        <v>1.6129825323789022</v>
      </c>
      <c r="E14" s="771"/>
      <c r="F14"/>
      <c r="G14"/>
      <c r="H14"/>
      <c r="I14"/>
      <c r="J14" s="606"/>
      <c r="K14" s="565" t="s">
        <v>168</v>
      </c>
      <c r="L14" s="566">
        <v>3453.3939999999998</v>
      </c>
      <c r="M14" s="566">
        <v>1399.3009999999999</v>
      </c>
      <c r="N14" s="598">
        <v>2.4679422082882811</v>
      </c>
      <c r="O14" s="606"/>
      <c r="P14" s="565" t="s">
        <v>480</v>
      </c>
      <c r="Q14" s="566">
        <v>483.07799999999997</v>
      </c>
      <c r="R14" s="566">
        <v>89.262</v>
      </c>
      <c r="S14" s="598">
        <v>5.4119110035625457</v>
      </c>
    </row>
    <row r="15" spans="1:27" ht="15.75">
      <c r="A15" s="567" t="s">
        <v>166</v>
      </c>
      <c r="B15" s="566">
        <v>3238.556</v>
      </c>
      <c r="C15" s="566">
        <v>5521</v>
      </c>
      <c r="D15" s="598">
        <v>1.8731692306980436</v>
      </c>
      <c r="E15" s="771"/>
      <c r="F15"/>
      <c r="G15"/>
      <c r="H15"/>
      <c r="I15"/>
      <c r="J15" s="606"/>
      <c r="K15" s="565" t="s">
        <v>297</v>
      </c>
      <c r="L15" s="566">
        <v>3337.9380000000001</v>
      </c>
      <c r="M15" s="566">
        <v>1428.306</v>
      </c>
      <c r="N15" s="598">
        <v>2.3369908128930357</v>
      </c>
      <c r="O15" s="606"/>
      <c r="P15" s="565" t="s">
        <v>147</v>
      </c>
      <c r="Q15" s="566">
        <v>458.32600000000002</v>
      </c>
      <c r="R15" s="566">
        <v>99.350999999999999</v>
      </c>
      <c r="S15" s="598">
        <v>4.6131996658312451</v>
      </c>
    </row>
    <row r="16" spans="1:27" ht="15.75">
      <c r="A16" s="567" t="s">
        <v>160</v>
      </c>
      <c r="B16" s="566">
        <v>2834.1489999999999</v>
      </c>
      <c r="C16" s="566">
        <v>3204</v>
      </c>
      <c r="D16" s="598">
        <v>2.3337604258188933</v>
      </c>
      <c r="E16" s="771"/>
      <c r="J16" s="606"/>
      <c r="K16" s="565" t="s">
        <v>165</v>
      </c>
      <c r="L16" s="566">
        <v>2450.6590000000001</v>
      </c>
      <c r="M16" s="566">
        <v>976.43299999999999</v>
      </c>
      <c r="N16" s="598">
        <v>2.5098076365710704</v>
      </c>
      <c r="O16" s="606"/>
      <c r="P16" s="565" t="s">
        <v>156</v>
      </c>
      <c r="Q16" s="566">
        <v>402.01499999999999</v>
      </c>
      <c r="R16" s="566">
        <v>122.86</v>
      </c>
      <c r="S16" s="598">
        <v>3.2721390200227902</v>
      </c>
    </row>
    <row r="17" spans="1:19" ht="15.75">
      <c r="A17" s="567" t="s">
        <v>147</v>
      </c>
      <c r="B17" s="566">
        <v>2359.44</v>
      </c>
      <c r="C17" s="566">
        <v>9876</v>
      </c>
      <c r="D17" s="598">
        <v>2.9699896906827186</v>
      </c>
      <c r="E17" s="770"/>
      <c r="J17" s="606"/>
      <c r="K17" s="565" t="s">
        <v>160</v>
      </c>
      <c r="L17" s="566">
        <v>2093.0659999999998</v>
      </c>
      <c r="M17" s="566">
        <v>857.81600000000003</v>
      </c>
      <c r="N17" s="598">
        <v>2.4399941246141359</v>
      </c>
      <c r="O17" s="606"/>
      <c r="P17" s="958" t="s">
        <v>164</v>
      </c>
      <c r="Q17" s="871">
        <v>388.61500000000001</v>
      </c>
      <c r="R17" s="871">
        <v>97.712999999999994</v>
      </c>
      <c r="S17" s="959">
        <v>3.9771064239149347</v>
      </c>
    </row>
    <row r="18" spans="1:19" ht="16.5" thickBot="1">
      <c r="A18" s="567" t="s">
        <v>167</v>
      </c>
      <c r="B18" s="566">
        <v>1564.027</v>
      </c>
      <c r="C18" s="566">
        <v>5150</v>
      </c>
      <c r="D18" s="598">
        <v>2.928829181421357</v>
      </c>
      <c r="E18" s="772"/>
      <c r="F18" s="81"/>
      <c r="G18" s="81"/>
      <c r="H18" s="81"/>
      <c r="K18" s="565" t="s">
        <v>169</v>
      </c>
      <c r="L18" s="566">
        <v>1786.711</v>
      </c>
      <c r="M18" s="566">
        <v>744.899</v>
      </c>
      <c r="N18" s="598">
        <v>2.3985949773056481</v>
      </c>
      <c r="O18" s="606"/>
      <c r="P18" s="565" t="s">
        <v>148</v>
      </c>
      <c r="Q18" s="566">
        <v>376.79199999999997</v>
      </c>
      <c r="R18" s="566">
        <v>73.001999999999995</v>
      </c>
      <c r="S18" s="598">
        <v>5.1613928385523682</v>
      </c>
    </row>
    <row r="19" spans="1:19" ht="16.5" thickBot="1">
      <c r="A19" s="951" t="s">
        <v>270</v>
      </c>
      <c r="B19" s="569">
        <v>75246.404999999999</v>
      </c>
      <c r="C19" s="569">
        <v>161383</v>
      </c>
      <c r="D19" s="677">
        <v>2.2804212346848001</v>
      </c>
      <c r="E19" s="773"/>
      <c r="F19" s="81"/>
      <c r="G19" s="81"/>
      <c r="H19" s="81"/>
      <c r="J19" s="606"/>
      <c r="K19" s="565" t="s">
        <v>161</v>
      </c>
      <c r="L19" s="566">
        <v>1562.348</v>
      </c>
      <c r="M19" s="566">
        <v>314.66800000000001</v>
      </c>
      <c r="N19" s="598">
        <v>4.9650679446273527</v>
      </c>
      <c r="O19" s="606"/>
      <c r="P19" s="565" t="s">
        <v>375</v>
      </c>
      <c r="Q19" s="566">
        <v>339.60500000000002</v>
      </c>
      <c r="R19" s="566">
        <v>43.82</v>
      </c>
      <c r="S19" s="598">
        <v>7.75</v>
      </c>
    </row>
    <row r="20" spans="1:19" ht="15" customHeight="1" thickBot="1">
      <c r="A20"/>
      <c r="B20"/>
      <c r="C20"/>
      <c r="D20"/>
      <c r="E20" s="773"/>
      <c r="F20" s="81"/>
      <c r="G20" s="81"/>
      <c r="H20" s="81"/>
      <c r="J20" s="606"/>
      <c r="K20" s="872" t="s">
        <v>270</v>
      </c>
      <c r="L20" s="569">
        <v>62332.813000000002</v>
      </c>
      <c r="M20" s="569">
        <v>19137.920999999998</v>
      </c>
      <c r="N20" s="677">
        <v>3.2570315762093491</v>
      </c>
      <c r="O20" s="606"/>
      <c r="P20" s="872" t="s">
        <v>270</v>
      </c>
      <c r="Q20" s="569">
        <v>21570.731</v>
      </c>
      <c r="R20" s="569">
        <v>5243.3869999999997</v>
      </c>
      <c r="S20" s="677">
        <v>4.1138926041507142</v>
      </c>
    </row>
    <row r="21" spans="1:19">
      <c r="A21"/>
      <c r="B21"/>
      <c r="C21"/>
      <c r="D21"/>
      <c r="E21" s="774"/>
      <c r="F21" s="81"/>
      <c r="G21" s="81"/>
      <c r="H21" s="81"/>
      <c r="J21" s="606"/>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87" zoomScale="80" zoomScaleNormal="80" workbookViewId="0">
      <selection activeCell="O726" sqref="O726"/>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635" t="s">
        <v>211</v>
      </c>
      <c r="C5" s="1635"/>
      <c r="D5" s="1635"/>
      <c r="E5" s="1635"/>
      <c r="F5" s="1635"/>
      <c r="G5" s="1635"/>
      <c r="H5" s="1635"/>
      <c r="I5" s="1635"/>
      <c r="J5" s="1635"/>
      <c r="K5" s="1635"/>
      <c r="L5" s="1635"/>
    </row>
    <row r="6" spans="2:13" ht="18">
      <c r="B6" s="611"/>
      <c r="C6" s="611"/>
      <c r="D6" s="611"/>
      <c r="E6" s="611"/>
      <c r="F6" s="401" t="s">
        <v>212</v>
      </c>
      <c r="G6" s="611"/>
      <c r="H6" s="611"/>
      <c r="I6" s="611"/>
      <c r="J6" s="611"/>
      <c r="K6" s="611"/>
      <c r="L6" s="611"/>
    </row>
    <row r="7" spans="2:13" s="402" customFormat="1" ht="15">
      <c r="B7" s="1636" t="s">
        <v>213</v>
      </c>
      <c r="C7" s="1628" t="s">
        <v>22</v>
      </c>
      <c r="D7" s="1628" t="s">
        <v>214</v>
      </c>
      <c r="E7" s="1639" t="s">
        <v>215</v>
      </c>
      <c r="F7" s="1640"/>
      <c r="G7" s="1641"/>
      <c r="H7" s="1642" t="s">
        <v>216</v>
      </c>
      <c r="I7" s="1644" t="s">
        <v>217</v>
      </c>
      <c r="J7" s="1645"/>
      <c r="K7" s="1645"/>
      <c r="L7" s="1636"/>
    </row>
    <row r="8" spans="2:13">
      <c r="B8" s="1637"/>
      <c r="C8" s="1638"/>
      <c r="D8" s="1638"/>
      <c r="E8" s="1630" t="s">
        <v>218</v>
      </c>
      <c r="F8" s="1628" t="s">
        <v>219</v>
      </c>
      <c r="G8" s="1628" t="s">
        <v>220</v>
      </c>
      <c r="H8" s="1643"/>
      <c r="I8" s="1630" t="s">
        <v>221</v>
      </c>
      <c r="J8" s="1630" t="s">
        <v>24</v>
      </c>
      <c r="K8" s="1628" t="s">
        <v>222</v>
      </c>
      <c r="L8" s="1630" t="s">
        <v>223</v>
      </c>
    </row>
    <row r="9" spans="2:13">
      <c r="B9" s="1637"/>
      <c r="C9" s="1638"/>
      <c r="D9" s="1638"/>
      <c r="E9" s="1631"/>
      <c r="F9" s="1638"/>
      <c r="G9" s="1638"/>
      <c r="H9" s="1643"/>
      <c r="I9" s="1631"/>
      <c r="J9" s="1631"/>
      <c r="K9" s="1629"/>
      <c r="L9" s="1631"/>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634"/>
      <c r="O105" s="1634"/>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634"/>
      <c r="O121" s="1634"/>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634"/>
      <c r="O145" s="1634"/>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634"/>
      <c r="O171" s="1634"/>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97" t="s">
        <v>249</v>
      </c>
      <c r="D177" s="1597"/>
      <c r="E177" s="1597"/>
      <c r="F177" s="1597"/>
      <c r="G177" s="1597"/>
      <c r="H177" s="1597"/>
      <c r="I177" s="1597"/>
      <c r="J177" s="1597"/>
      <c r="K177" s="1597"/>
      <c r="L177" s="1626"/>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646" t="s">
        <v>213</v>
      </c>
      <c r="C194" s="1601" t="s">
        <v>22</v>
      </c>
      <c r="D194" s="1601" t="s">
        <v>214</v>
      </c>
      <c r="E194" s="1603" t="s">
        <v>215</v>
      </c>
      <c r="F194" s="1604"/>
      <c r="G194" s="1605"/>
      <c r="H194" s="1606" t="s">
        <v>216</v>
      </c>
      <c r="I194" s="1608" t="s">
        <v>217</v>
      </c>
      <c r="J194" s="1609"/>
      <c r="K194" s="1609"/>
      <c r="L194" s="1648"/>
    </row>
    <row r="195" spans="2:12" ht="12.75" customHeight="1">
      <c r="B195" s="1647"/>
      <c r="C195" s="1602"/>
      <c r="D195" s="1602"/>
      <c r="E195" s="1616" t="s">
        <v>218</v>
      </c>
      <c r="F195" s="1601" t="s">
        <v>219</v>
      </c>
      <c r="G195" s="1601" t="s">
        <v>220</v>
      </c>
      <c r="H195" s="1607"/>
      <c r="I195" s="1616" t="s">
        <v>221</v>
      </c>
      <c r="J195" s="1616" t="s">
        <v>24</v>
      </c>
      <c r="K195" s="1601" t="s">
        <v>222</v>
      </c>
      <c r="L195" s="1632" t="s">
        <v>223</v>
      </c>
    </row>
    <row r="196" spans="2:12" ht="12.75" customHeight="1">
      <c r="B196" s="1647"/>
      <c r="C196" s="1602"/>
      <c r="D196" s="1602"/>
      <c r="E196" s="1623"/>
      <c r="F196" s="1602"/>
      <c r="G196" s="1602"/>
      <c r="H196" s="1607"/>
      <c r="I196" s="1617"/>
      <c r="J196" s="1617"/>
      <c r="K196" s="1618"/>
      <c r="L196" s="1633"/>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97" t="s">
        <v>250</v>
      </c>
      <c r="D199" s="1597"/>
      <c r="E199" s="1597"/>
      <c r="F199" s="1597"/>
      <c r="G199" s="1597"/>
      <c r="H199" s="1597"/>
      <c r="I199" s="1597"/>
      <c r="J199" s="1597"/>
      <c r="K199" s="1597"/>
      <c r="L199" s="1626"/>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610" t="s">
        <v>213</v>
      </c>
      <c r="C234" s="1601" t="s">
        <v>22</v>
      </c>
      <c r="D234" s="1601" t="s">
        <v>214</v>
      </c>
      <c r="E234" s="1603" t="s">
        <v>215</v>
      </c>
      <c r="F234" s="1604"/>
      <c r="G234" s="1605"/>
      <c r="H234" s="1606" t="s">
        <v>216</v>
      </c>
      <c r="I234" s="1603" t="s">
        <v>217</v>
      </c>
      <c r="J234" s="1604"/>
      <c r="K234" s="1604"/>
      <c r="L234" s="1604"/>
    </row>
    <row r="235" spans="2:12">
      <c r="B235" s="1627"/>
      <c r="C235" s="1602"/>
      <c r="D235" s="1602"/>
      <c r="E235" s="1616" t="s">
        <v>218</v>
      </c>
      <c r="F235" s="1601" t="s">
        <v>219</v>
      </c>
      <c r="G235" s="1601" t="s">
        <v>220</v>
      </c>
      <c r="H235" s="1607"/>
      <c r="I235" s="1616" t="s">
        <v>221</v>
      </c>
      <c r="J235" s="1616" t="s">
        <v>24</v>
      </c>
      <c r="K235" s="1601" t="s">
        <v>222</v>
      </c>
      <c r="L235" s="1608" t="s">
        <v>223</v>
      </c>
    </row>
    <row r="236" spans="2:12">
      <c r="B236" s="1627"/>
      <c r="C236" s="1602"/>
      <c r="D236" s="1602"/>
      <c r="E236" s="1623"/>
      <c r="F236" s="1602"/>
      <c r="G236" s="1602"/>
      <c r="H236" s="1607"/>
      <c r="I236" s="1623"/>
      <c r="J236" s="1623"/>
      <c r="K236" s="1602"/>
      <c r="L236" s="1622"/>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620" t="s">
        <v>224</v>
      </c>
      <c r="D239" s="1620"/>
      <c r="E239" s="1620"/>
      <c r="F239" s="1620"/>
      <c r="G239" s="1620"/>
      <c r="H239" s="1620"/>
      <c r="I239" s="1620"/>
      <c r="J239" s="1620"/>
      <c r="K239" s="1620"/>
      <c r="L239" s="1620"/>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97" t="s">
        <v>249</v>
      </c>
      <c r="D256" s="1597"/>
      <c r="E256" s="1597"/>
      <c r="F256" s="1597"/>
      <c r="G256" s="1597"/>
      <c r="H256" s="1597"/>
      <c r="I256" s="1597"/>
      <c r="J256" s="1597"/>
      <c r="K256" s="1597"/>
      <c r="L256" s="1597"/>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624" t="s">
        <v>213</v>
      </c>
      <c r="C273" s="1601" t="s">
        <v>22</v>
      </c>
      <c r="D273" s="1601" t="s">
        <v>214</v>
      </c>
      <c r="E273" s="1603" t="s">
        <v>215</v>
      </c>
      <c r="F273" s="1604"/>
      <c r="G273" s="1605"/>
      <c r="H273" s="1606" t="s">
        <v>216</v>
      </c>
      <c r="I273" s="1608" t="s">
        <v>217</v>
      </c>
      <c r="J273" s="1609"/>
      <c r="K273" s="1609"/>
      <c r="L273" s="1609"/>
    </row>
    <row r="274" spans="2:12" ht="11.25" customHeight="1">
      <c r="B274" s="1625"/>
      <c r="C274" s="1602"/>
      <c r="D274" s="1602"/>
      <c r="E274" s="1616" t="s">
        <v>218</v>
      </c>
      <c r="F274" s="1601" t="s">
        <v>219</v>
      </c>
      <c r="G274" s="1601" t="s">
        <v>220</v>
      </c>
      <c r="H274" s="1607"/>
      <c r="I274" s="1616" t="s">
        <v>221</v>
      </c>
      <c r="J274" s="1616" t="s">
        <v>24</v>
      </c>
      <c r="K274" s="1601" t="s">
        <v>222</v>
      </c>
      <c r="L274" s="1608" t="s">
        <v>223</v>
      </c>
    </row>
    <row r="275" spans="2:12" ht="11.25" customHeight="1">
      <c r="B275" s="1625"/>
      <c r="C275" s="1602"/>
      <c r="D275" s="1602"/>
      <c r="E275" s="1623"/>
      <c r="F275" s="1602"/>
      <c r="G275" s="1602"/>
      <c r="H275" s="1607"/>
      <c r="I275" s="1617"/>
      <c r="J275" s="1617"/>
      <c r="K275" s="1618"/>
      <c r="L275" s="1622"/>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97" t="s">
        <v>250</v>
      </c>
      <c r="D278" s="1597"/>
      <c r="E278" s="1597"/>
      <c r="F278" s="1597"/>
      <c r="G278" s="1597"/>
      <c r="H278" s="1597"/>
      <c r="I278" s="1597"/>
      <c r="J278" s="1597"/>
      <c r="K278" s="1597"/>
      <c r="L278" s="1597"/>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616" t="s">
        <v>213</v>
      </c>
      <c r="C313" s="1601" t="s">
        <v>22</v>
      </c>
      <c r="D313" s="1601" t="s">
        <v>214</v>
      </c>
      <c r="E313" s="1603" t="s">
        <v>215</v>
      </c>
      <c r="F313" s="1604"/>
      <c r="G313" s="1605"/>
      <c r="H313" s="1601" t="s">
        <v>216</v>
      </c>
      <c r="I313" s="1603" t="s">
        <v>217</v>
      </c>
      <c r="J313" s="1604"/>
      <c r="K313" s="1604"/>
      <c r="L313" s="1605"/>
    </row>
    <row r="314" spans="2:12" ht="11.25" customHeight="1">
      <c r="B314" s="1623"/>
      <c r="C314" s="1602"/>
      <c r="D314" s="1602"/>
      <c r="E314" s="1611" t="s">
        <v>254</v>
      </c>
      <c r="F314" s="1614" t="s">
        <v>255</v>
      </c>
      <c r="G314" s="1614" t="s">
        <v>256</v>
      </c>
      <c r="H314" s="1602"/>
      <c r="I314" s="1616" t="s">
        <v>221</v>
      </c>
      <c r="J314" s="1616" t="s">
        <v>24</v>
      </c>
      <c r="K314" s="1601" t="s">
        <v>222</v>
      </c>
      <c r="L314" s="1616" t="s">
        <v>223</v>
      </c>
    </row>
    <row r="315" spans="2:12" ht="11.25" customHeight="1">
      <c r="B315" s="1617"/>
      <c r="C315" s="1618"/>
      <c r="D315" s="1618"/>
      <c r="E315" s="1613"/>
      <c r="F315" s="1615"/>
      <c r="G315" s="1615"/>
      <c r="H315" s="1618"/>
      <c r="I315" s="1617"/>
      <c r="J315" s="1617"/>
      <c r="K315" s="1618"/>
      <c r="L315" s="1617"/>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620" t="s">
        <v>224</v>
      </c>
      <c r="D318" s="1620"/>
      <c r="E318" s="1620"/>
      <c r="F318" s="1620"/>
      <c r="G318" s="1620"/>
      <c r="H318" s="1620"/>
      <c r="I318" s="1620"/>
      <c r="J318" s="1620"/>
      <c r="K318" s="1620"/>
      <c r="L318" s="1621"/>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97" t="s">
        <v>249</v>
      </c>
      <c r="D335" s="1597"/>
      <c r="E335" s="1597"/>
      <c r="F335" s="1597"/>
      <c r="G335" s="1597"/>
      <c r="H335" s="1597"/>
      <c r="I335" s="1597"/>
      <c r="J335" s="1597"/>
      <c r="K335" s="1597"/>
      <c r="L335" s="1598"/>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99" t="s">
        <v>213</v>
      </c>
      <c r="C352" s="1601" t="s">
        <v>22</v>
      </c>
      <c r="D352" s="1601" t="s">
        <v>214</v>
      </c>
      <c r="E352" s="1603" t="s">
        <v>215</v>
      </c>
      <c r="F352" s="1604"/>
      <c r="G352" s="1605"/>
      <c r="H352" s="1606" t="s">
        <v>216</v>
      </c>
      <c r="I352" s="1608" t="s">
        <v>217</v>
      </c>
      <c r="J352" s="1609"/>
      <c r="K352" s="1609"/>
      <c r="L352" s="1610"/>
    </row>
    <row r="353" spans="2:12" ht="11.25" customHeight="1">
      <c r="B353" s="1600"/>
      <c r="C353" s="1602"/>
      <c r="D353" s="1602"/>
      <c r="E353" s="1611" t="s">
        <v>254</v>
      </c>
      <c r="F353" s="1614" t="s">
        <v>255</v>
      </c>
      <c r="G353" s="1614" t="s">
        <v>256</v>
      </c>
      <c r="H353" s="1607"/>
      <c r="I353" s="1616" t="s">
        <v>221</v>
      </c>
      <c r="J353" s="1616" t="s">
        <v>24</v>
      </c>
      <c r="K353" s="1601" t="s">
        <v>222</v>
      </c>
      <c r="L353" s="1616" t="s">
        <v>223</v>
      </c>
    </row>
    <row r="354" spans="2:12" ht="11.25" customHeight="1">
      <c r="B354" s="1600"/>
      <c r="C354" s="1602"/>
      <c r="D354" s="1602"/>
      <c r="E354" s="1612"/>
      <c r="F354" s="1619"/>
      <c r="G354" s="1619"/>
      <c r="H354" s="1607"/>
      <c r="I354" s="1617"/>
      <c r="J354" s="1617"/>
      <c r="K354" s="1618"/>
      <c r="L354" s="1617"/>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97" t="s">
        <v>250</v>
      </c>
      <c r="D357" s="1597"/>
      <c r="E357" s="1597"/>
      <c r="F357" s="1597"/>
      <c r="G357" s="1597"/>
      <c r="H357" s="1597"/>
      <c r="I357" s="1597"/>
      <c r="J357" s="1597"/>
      <c r="K357" s="1597"/>
      <c r="L357" s="1598"/>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569" t="s">
        <v>213</v>
      </c>
      <c r="C393" s="1559" t="s">
        <v>22</v>
      </c>
      <c r="D393" s="1559" t="s">
        <v>214</v>
      </c>
      <c r="E393" s="1561" t="s">
        <v>215</v>
      </c>
      <c r="F393" s="1562"/>
      <c r="G393" s="1563"/>
      <c r="H393" s="1564" t="s">
        <v>216</v>
      </c>
      <c r="I393" s="1561" t="s">
        <v>217</v>
      </c>
      <c r="J393" s="1562"/>
      <c r="K393" s="1562"/>
      <c r="L393" s="1563"/>
    </row>
    <row r="394" spans="2:12" ht="11.25" customHeight="1">
      <c r="B394" s="1570"/>
      <c r="C394" s="1560"/>
      <c r="D394" s="1560"/>
      <c r="E394" s="1593" t="s">
        <v>254</v>
      </c>
      <c r="F394" s="1595" t="s">
        <v>255</v>
      </c>
      <c r="G394" s="1595" t="s">
        <v>256</v>
      </c>
      <c r="H394" s="1565"/>
      <c r="I394" s="1569" t="s">
        <v>221</v>
      </c>
      <c r="J394" s="1569" t="s">
        <v>24</v>
      </c>
      <c r="K394" s="1559" t="s">
        <v>222</v>
      </c>
      <c r="L394" s="1569" t="s">
        <v>223</v>
      </c>
    </row>
    <row r="395" spans="2:12" ht="11.25" customHeight="1">
      <c r="B395" s="1570"/>
      <c r="C395" s="1560"/>
      <c r="D395" s="1560"/>
      <c r="E395" s="1594"/>
      <c r="F395" s="1596"/>
      <c r="G395" s="1596"/>
      <c r="H395" s="1565"/>
      <c r="I395" s="1570"/>
      <c r="J395" s="1570"/>
      <c r="K395" s="1560"/>
      <c r="L395" s="1571"/>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55" t="s">
        <v>224</v>
      </c>
      <c r="D398" s="1555"/>
      <c r="E398" s="1555"/>
      <c r="F398" s="1555"/>
      <c r="G398" s="1555"/>
      <c r="H398" s="1555"/>
      <c r="I398" s="1555"/>
      <c r="J398" s="1555"/>
      <c r="K398" s="1555"/>
      <c r="L398" s="1590"/>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553" t="s">
        <v>249</v>
      </c>
      <c r="D415" s="1553"/>
      <c r="E415" s="1553"/>
      <c r="F415" s="1553"/>
      <c r="G415" s="1553"/>
      <c r="H415" s="1553"/>
      <c r="I415" s="1553"/>
      <c r="J415" s="1553"/>
      <c r="K415" s="1553"/>
      <c r="L415" s="1589"/>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91" t="s">
        <v>213</v>
      </c>
      <c r="C432" s="1559" t="s">
        <v>22</v>
      </c>
      <c r="D432" s="1559" t="s">
        <v>214</v>
      </c>
      <c r="E432" s="1561" t="s">
        <v>215</v>
      </c>
      <c r="F432" s="1562"/>
      <c r="G432" s="1563"/>
      <c r="H432" s="1564" t="s">
        <v>216</v>
      </c>
      <c r="I432" s="1566" t="s">
        <v>217</v>
      </c>
      <c r="J432" s="1567"/>
      <c r="K432" s="1567"/>
      <c r="L432" s="1587"/>
    </row>
    <row r="433" spans="2:12" ht="11.25" customHeight="1">
      <c r="B433" s="1592"/>
      <c r="C433" s="1560"/>
      <c r="D433" s="1560"/>
      <c r="E433" s="1593" t="s">
        <v>254</v>
      </c>
      <c r="F433" s="1595" t="s">
        <v>255</v>
      </c>
      <c r="G433" s="1595" t="s">
        <v>256</v>
      </c>
      <c r="H433" s="1565"/>
      <c r="I433" s="1569" t="s">
        <v>221</v>
      </c>
      <c r="J433" s="1569" t="s">
        <v>24</v>
      </c>
      <c r="K433" s="1559" t="s">
        <v>222</v>
      </c>
      <c r="L433" s="1569" t="s">
        <v>223</v>
      </c>
    </row>
    <row r="434" spans="2:12" ht="11.25" customHeight="1">
      <c r="B434" s="1592"/>
      <c r="C434" s="1560"/>
      <c r="D434" s="1560"/>
      <c r="E434" s="1594"/>
      <c r="F434" s="1596"/>
      <c r="G434" s="1596"/>
      <c r="H434" s="1565"/>
      <c r="I434" s="1571"/>
      <c r="J434" s="1571"/>
      <c r="K434" s="1586"/>
      <c r="L434" s="1571"/>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553" t="s">
        <v>250</v>
      </c>
      <c r="D437" s="1553"/>
      <c r="E437" s="1553"/>
      <c r="F437" s="1553"/>
      <c r="G437" s="1553"/>
      <c r="H437" s="1553"/>
      <c r="I437" s="1553"/>
      <c r="J437" s="1553"/>
      <c r="K437" s="1553"/>
      <c r="L437" s="1589"/>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569" t="s">
        <v>213</v>
      </c>
      <c r="C475" s="1559" t="s">
        <v>22</v>
      </c>
      <c r="D475" s="1559" t="s">
        <v>214</v>
      </c>
      <c r="E475" s="1561" t="s">
        <v>215</v>
      </c>
      <c r="F475" s="1562"/>
      <c r="G475" s="1563"/>
      <c r="H475" s="1564" t="s">
        <v>216</v>
      </c>
      <c r="I475" s="1561" t="s">
        <v>217</v>
      </c>
      <c r="J475" s="1562"/>
      <c r="K475" s="1562"/>
      <c r="L475" s="1563"/>
    </row>
    <row r="476" spans="2:12" ht="11.25" customHeight="1">
      <c r="B476" s="1570"/>
      <c r="C476" s="1560"/>
      <c r="D476" s="1560"/>
      <c r="E476" s="1593" t="s">
        <v>254</v>
      </c>
      <c r="F476" s="1595" t="s">
        <v>255</v>
      </c>
      <c r="G476" s="1595" t="s">
        <v>256</v>
      </c>
      <c r="H476" s="1565"/>
      <c r="I476" s="1569" t="s">
        <v>221</v>
      </c>
      <c r="J476" s="1569" t="s">
        <v>24</v>
      </c>
      <c r="K476" s="1559" t="s">
        <v>222</v>
      </c>
      <c r="L476" s="1569" t="s">
        <v>223</v>
      </c>
    </row>
    <row r="477" spans="2:12" ht="11.25" customHeight="1">
      <c r="B477" s="1570"/>
      <c r="C477" s="1560"/>
      <c r="D477" s="1560"/>
      <c r="E477" s="1594"/>
      <c r="F477" s="1596"/>
      <c r="G477" s="1596"/>
      <c r="H477" s="1565"/>
      <c r="I477" s="1570"/>
      <c r="J477" s="1570"/>
      <c r="K477" s="1560"/>
      <c r="L477" s="1571"/>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55" t="s">
        <v>224</v>
      </c>
      <c r="D480" s="1555"/>
      <c r="E480" s="1555"/>
      <c r="F480" s="1555"/>
      <c r="G480" s="1555"/>
      <c r="H480" s="1555"/>
      <c r="I480" s="1555"/>
      <c r="J480" s="1555"/>
      <c r="K480" s="1555"/>
      <c r="L480" s="1590"/>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4">
        <v>176881</v>
      </c>
      <c r="D491" s="826">
        <v>4941</v>
      </c>
      <c r="E491" s="827">
        <v>1899</v>
      </c>
      <c r="F491" s="827">
        <v>2767</v>
      </c>
      <c r="G491" s="827">
        <v>275</v>
      </c>
      <c r="H491" s="825">
        <v>171940</v>
      </c>
      <c r="I491" s="827">
        <v>28983</v>
      </c>
      <c r="J491" s="827">
        <v>60425</v>
      </c>
      <c r="K491" s="827">
        <v>82532</v>
      </c>
      <c r="L491" s="633"/>
    </row>
    <row r="492" spans="2:12" ht="15">
      <c r="B492" s="759" t="s">
        <v>235</v>
      </c>
      <c r="C492" s="824">
        <v>157650</v>
      </c>
      <c r="D492" s="827">
        <v>4336</v>
      </c>
      <c r="E492" s="827">
        <v>1814</v>
      </c>
      <c r="F492" s="827">
        <v>2017</v>
      </c>
      <c r="G492" s="827">
        <v>505</v>
      </c>
      <c r="H492" s="827">
        <v>153314</v>
      </c>
      <c r="I492" s="827">
        <v>26176</v>
      </c>
      <c r="J492" s="827">
        <v>53316</v>
      </c>
      <c r="K492" s="827">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553" t="s">
        <v>249</v>
      </c>
      <c r="D497" s="1553"/>
      <c r="E497" s="1553"/>
      <c r="F497" s="1553"/>
      <c r="G497" s="1553"/>
      <c r="H497" s="1553"/>
      <c r="I497" s="1553"/>
      <c r="J497" s="1553"/>
      <c r="K497" s="1553"/>
      <c r="L497" s="1589"/>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28">
        <v>51567073</v>
      </c>
      <c r="D508" s="830">
        <v>269087</v>
      </c>
      <c r="E508" s="830">
        <v>66984</v>
      </c>
      <c r="F508" s="830">
        <v>160926</v>
      </c>
      <c r="G508" s="830">
        <v>41177</v>
      </c>
      <c r="H508" s="829">
        <v>51297986</v>
      </c>
      <c r="I508" s="830">
        <v>7715024</v>
      </c>
      <c r="J508" s="830">
        <v>16353050</v>
      </c>
      <c r="K508" s="830">
        <v>27229912</v>
      </c>
      <c r="L508" s="633"/>
    </row>
    <row r="509" spans="2:12" ht="12.75">
      <c r="B509" s="652" t="s">
        <v>235</v>
      </c>
      <c r="C509" s="828">
        <v>46086574</v>
      </c>
      <c r="D509" s="830">
        <v>232053</v>
      </c>
      <c r="E509" s="830">
        <v>58546</v>
      </c>
      <c r="F509" s="830">
        <v>113020</v>
      </c>
      <c r="G509" s="830">
        <v>60487</v>
      </c>
      <c r="H509" s="830">
        <v>45854521</v>
      </c>
      <c r="I509" s="830">
        <v>6971766</v>
      </c>
      <c r="J509" s="830">
        <v>14390917</v>
      </c>
      <c r="K509" s="830">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08"/>
      <c r="C513" s="638"/>
      <c r="D513" s="638"/>
      <c r="E513" s="638"/>
      <c r="F513" s="638"/>
      <c r="G513" s="638"/>
      <c r="H513" s="638"/>
      <c r="I513" s="638"/>
      <c r="J513" s="638"/>
      <c r="K513" s="638"/>
      <c r="L513" s="809"/>
    </row>
    <row r="514" spans="2:12" ht="12.75" customHeight="1">
      <c r="B514" s="1591" t="s">
        <v>213</v>
      </c>
      <c r="C514" s="1559" t="s">
        <v>22</v>
      </c>
      <c r="D514" s="1559" t="s">
        <v>214</v>
      </c>
      <c r="E514" s="1561" t="s">
        <v>215</v>
      </c>
      <c r="F514" s="1562"/>
      <c r="G514" s="1563"/>
      <c r="H514" s="1564" t="s">
        <v>216</v>
      </c>
      <c r="I514" s="1566" t="s">
        <v>217</v>
      </c>
      <c r="J514" s="1567"/>
      <c r="K514" s="1567"/>
      <c r="L514" s="1587"/>
    </row>
    <row r="515" spans="2:12" ht="11.25" customHeight="1">
      <c r="B515" s="1592"/>
      <c r="C515" s="1560"/>
      <c r="D515" s="1560"/>
      <c r="E515" s="1593" t="s">
        <v>254</v>
      </c>
      <c r="F515" s="1595" t="s">
        <v>255</v>
      </c>
      <c r="G515" s="1595" t="s">
        <v>256</v>
      </c>
      <c r="H515" s="1565"/>
      <c r="I515" s="1569" t="s">
        <v>221</v>
      </c>
      <c r="J515" s="1569" t="s">
        <v>24</v>
      </c>
      <c r="K515" s="1559" t="s">
        <v>222</v>
      </c>
      <c r="L515" s="1569" t="s">
        <v>223</v>
      </c>
    </row>
    <row r="516" spans="2:12" ht="11.25" customHeight="1">
      <c r="B516" s="1592"/>
      <c r="C516" s="1560"/>
      <c r="D516" s="1560"/>
      <c r="E516" s="1594"/>
      <c r="F516" s="1596"/>
      <c r="G516" s="1596"/>
      <c r="H516" s="1565"/>
      <c r="I516" s="1571"/>
      <c r="J516" s="1571"/>
      <c r="K516" s="1586"/>
      <c r="L516" s="1571"/>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553" t="s">
        <v>250</v>
      </c>
      <c r="D519" s="1553"/>
      <c r="E519" s="1553"/>
      <c r="F519" s="1553"/>
      <c r="G519" s="1553"/>
      <c r="H519" s="1553"/>
      <c r="I519" s="1553"/>
      <c r="J519" s="1553"/>
      <c r="K519" s="1553"/>
      <c r="L519" s="1589"/>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1">
        <v>103129786</v>
      </c>
      <c r="D530" s="833">
        <v>466381</v>
      </c>
      <c r="E530" s="833">
        <v>115783</v>
      </c>
      <c r="F530" s="833">
        <v>279344</v>
      </c>
      <c r="G530" s="833">
        <v>71254</v>
      </c>
      <c r="H530" s="832">
        <v>102663405</v>
      </c>
      <c r="I530" s="833">
        <v>15418876</v>
      </c>
      <c r="J530" s="833">
        <v>33786806</v>
      </c>
      <c r="K530" s="833">
        <v>53457723</v>
      </c>
      <c r="L530" s="633"/>
    </row>
    <row r="531" spans="2:12" ht="12.75">
      <c r="B531" s="652" t="s">
        <v>235</v>
      </c>
      <c r="C531" s="831">
        <v>92254109</v>
      </c>
      <c r="D531" s="833">
        <v>409307</v>
      </c>
      <c r="E531" s="833">
        <v>101133</v>
      </c>
      <c r="F531" s="833">
        <v>196225</v>
      </c>
      <c r="G531" s="834">
        <v>111949</v>
      </c>
      <c r="H531" s="835">
        <v>91844802</v>
      </c>
      <c r="I531" s="833">
        <v>13938872</v>
      </c>
      <c r="J531" s="833">
        <v>29955939</v>
      </c>
      <c r="K531" s="833">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587" t="s">
        <v>213</v>
      </c>
      <c r="C558" s="1559" t="s">
        <v>22</v>
      </c>
      <c r="D558" s="1559" t="s">
        <v>214</v>
      </c>
      <c r="E558" s="1561" t="s">
        <v>215</v>
      </c>
      <c r="F558" s="1562"/>
      <c r="G558" s="1563"/>
      <c r="H558" s="1564" t="s">
        <v>216</v>
      </c>
      <c r="I558" s="1561" t="s">
        <v>217</v>
      </c>
      <c r="J558" s="1562"/>
      <c r="K558" s="1562"/>
      <c r="L558"/>
    </row>
    <row r="559" spans="2:12" ht="12.75" customHeight="1">
      <c r="B559" s="1588"/>
      <c r="C559" s="1560"/>
      <c r="D559" s="1560"/>
      <c r="E559" s="1569" t="s">
        <v>254</v>
      </c>
      <c r="F559" s="1559" t="s">
        <v>255</v>
      </c>
      <c r="G559" s="1559" t="s">
        <v>256</v>
      </c>
      <c r="H559" s="1565"/>
      <c r="I559" s="1569" t="s">
        <v>221</v>
      </c>
      <c r="J559" s="1569" t="s">
        <v>24</v>
      </c>
      <c r="K559" s="1559" t="s">
        <v>295</v>
      </c>
      <c r="L559"/>
    </row>
    <row r="560" spans="2:12" ht="12.75">
      <c r="B560" s="1588"/>
      <c r="C560" s="1560"/>
      <c r="D560" s="1560"/>
      <c r="E560" s="1570"/>
      <c r="F560" s="1560"/>
      <c r="G560" s="1560"/>
      <c r="H560" s="1565"/>
      <c r="I560" s="1570"/>
      <c r="J560" s="1570"/>
      <c r="K560" s="1560"/>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55" t="s">
        <v>224</v>
      </c>
      <c r="D563" s="1555"/>
      <c r="E563" s="1555"/>
      <c r="F563" s="1555"/>
      <c r="G563" s="1555"/>
      <c r="H563" s="1555"/>
      <c r="I563" s="1555"/>
      <c r="J563" s="1555"/>
      <c r="K563" s="1555"/>
      <c r="L563"/>
    </row>
    <row r="564" spans="2:12" ht="12.75">
      <c r="B564" s="630"/>
      <c r="C564" s="630"/>
      <c r="D564" s="630"/>
      <c r="E564" s="630"/>
      <c r="F564" s="630"/>
      <c r="G564" s="630"/>
      <c r="H564" s="630"/>
      <c r="I564" s="630"/>
      <c r="J564" s="630"/>
      <c r="K564" s="630"/>
      <c r="L564"/>
    </row>
    <row r="565" spans="2:12" ht="15">
      <c r="B565" s="952" t="s">
        <v>225</v>
      </c>
      <c r="C565" s="831">
        <v>160405</v>
      </c>
      <c r="D565" s="831">
        <v>4252</v>
      </c>
      <c r="E565" s="831">
        <v>1993</v>
      </c>
      <c r="F565" s="831">
        <v>1899</v>
      </c>
      <c r="G565" s="831">
        <v>360</v>
      </c>
      <c r="H565" s="831">
        <v>156153</v>
      </c>
      <c r="I565" s="831">
        <v>25576</v>
      </c>
      <c r="J565" s="831">
        <v>49577</v>
      </c>
      <c r="K565" s="831">
        <v>81000</v>
      </c>
      <c r="L565"/>
    </row>
    <row r="566" spans="2:12" ht="15">
      <c r="B566" s="952" t="s">
        <v>226</v>
      </c>
      <c r="C566" s="831">
        <v>118397</v>
      </c>
      <c r="D566" s="831">
        <v>3761</v>
      </c>
      <c r="E566" s="831">
        <v>1965</v>
      </c>
      <c r="F566" s="831">
        <v>1503</v>
      </c>
      <c r="G566" s="831">
        <v>293</v>
      </c>
      <c r="H566" s="831">
        <v>114636</v>
      </c>
      <c r="I566" s="831">
        <v>20407</v>
      </c>
      <c r="J566" s="831">
        <v>32761</v>
      </c>
      <c r="K566" s="831">
        <v>61468</v>
      </c>
      <c r="L566"/>
    </row>
    <row r="567" spans="2:12" ht="15">
      <c r="B567" s="952" t="s">
        <v>227</v>
      </c>
      <c r="C567" s="831">
        <v>154468</v>
      </c>
      <c r="D567" s="833">
        <v>4195</v>
      </c>
      <c r="E567" s="833">
        <v>2254</v>
      </c>
      <c r="F567" s="833">
        <v>1618</v>
      </c>
      <c r="G567" s="834">
        <v>323</v>
      </c>
      <c r="H567" s="831">
        <v>150273</v>
      </c>
      <c r="I567" s="833">
        <v>25918</v>
      </c>
      <c r="J567" s="833">
        <v>43821</v>
      </c>
      <c r="K567" s="833">
        <v>80534</v>
      </c>
      <c r="L567"/>
    </row>
    <row r="568" spans="2:12" ht="15">
      <c r="B568" s="952" t="s">
        <v>228</v>
      </c>
      <c r="C568" s="831">
        <v>147058</v>
      </c>
      <c r="D568" s="831">
        <v>4501</v>
      </c>
      <c r="E568" s="832">
        <v>2298</v>
      </c>
      <c r="F568" s="832">
        <v>1927</v>
      </c>
      <c r="G568" s="831">
        <v>276</v>
      </c>
      <c r="H568" s="831">
        <v>142557</v>
      </c>
      <c r="I568" s="831">
        <v>23715</v>
      </c>
      <c r="J568" s="831">
        <v>40827</v>
      </c>
      <c r="K568" s="831">
        <v>78015</v>
      </c>
      <c r="L568"/>
    </row>
    <row r="569" spans="2:12" ht="15">
      <c r="B569" s="952" t="s">
        <v>229</v>
      </c>
      <c r="C569" s="831">
        <v>161636</v>
      </c>
      <c r="D569" s="953">
        <v>4146</v>
      </c>
      <c r="E569" s="607">
        <v>2119</v>
      </c>
      <c r="F569" s="609">
        <v>1793</v>
      </c>
      <c r="G569" s="609">
        <v>234</v>
      </c>
      <c r="H569" s="953">
        <v>157490</v>
      </c>
      <c r="I569" s="607">
        <v>27516</v>
      </c>
      <c r="J569" s="607">
        <v>43584</v>
      </c>
      <c r="K569" s="609">
        <v>86390</v>
      </c>
      <c r="L569"/>
    </row>
    <row r="570" spans="2:12" ht="15">
      <c r="B570" s="952" t="s">
        <v>230</v>
      </c>
      <c r="C570" s="831">
        <v>148239</v>
      </c>
      <c r="D570" s="831">
        <v>3808</v>
      </c>
      <c r="E570" s="832">
        <v>1579</v>
      </c>
      <c r="F570" s="832">
        <v>1924</v>
      </c>
      <c r="G570" s="831">
        <v>305</v>
      </c>
      <c r="H570" s="831">
        <v>144431</v>
      </c>
      <c r="I570" s="831">
        <v>25807</v>
      </c>
      <c r="J570" s="831">
        <v>41213</v>
      </c>
      <c r="K570" s="831">
        <v>77411</v>
      </c>
      <c r="L570"/>
    </row>
    <row r="571" spans="2:12" ht="15">
      <c r="B571" s="952" t="s">
        <v>231</v>
      </c>
      <c r="C571" s="831">
        <v>164233</v>
      </c>
      <c r="D571" s="826">
        <v>4006</v>
      </c>
      <c r="E571" s="833">
        <v>1618</v>
      </c>
      <c r="F571" s="834">
        <v>2184</v>
      </c>
      <c r="G571" s="834">
        <v>204</v>
      </c>
      <c r="H571" s="831">
        <v>160227</v>
      </c>
      <c r="I571" s="833">
        <v>29167</v>
      </c>
      <c r="J571" s="833">
        <v>48974</v>
      </c>
      <c r="K571" s="833">
        <v>82086</v>
      </c>
      <c r="L571"/>
    </row>
    <row r="572" spans="2:12" ht="15">
      <c r="B572" s="952" t="s">
        <v>232</v>
      </c>
      <c r="C572" s="831">
        <v>158429</v>
      </c>
      <c r="D572" s="826">
        <v>4264</v>
      </c>
      <c r="E572" s="833">
        <v>1814</v>
      </c>
      <c r="F572" s="833">
        <v>2211</v>
      </c>
      <c r="G572" s="834">
        <v>239</v>
      </c>
      <c r="H572" s="831">
        <v>154165</v>
      </c>
      <c r="I572" s="833">
        <v>23293</v>
      </c>
      <c r="J572" s="833">
        <v>45921</v>
      </c>
      <c r="K572" s="833">
        <v>84951</v>
      </c>
      <c r="L572"/>
    </row>
    <row r="573" spans="2:12" ht="15">
      <c r="B573" s="952" t="s">
        <v>233</v>
      </c>
      <c r="C573" s="831">
        <v>165011</v>
      </c>
      <c r="D573" s="831">
        <v>4401</v>
      </c>
      <c r="E573" s="832">
        <v>1788</v>
      </c>
      <c r="F573" s="832">
        <v>2285</v>
      </c>
      <c r="G573" s="831">
        <v>328</v>
      </c>
      <c r="H573" s="831">
        <v>160610</v>
      </c>
      <c r="I573" s="831">
        <v>25702</v>
      </c>
      <c r="J573" s="831">
        <v>48609</v>
      </c>
      <c r="K573" s="831">
        <v>86299</v>
      </c>
      <c r="L573"/>
    </row>
    <row r="574" spans="2:12" ht="15">
      <c r="B574" s="952" t="s">
        <v>234</v>
      </c>
      <c r="C574" s="831">
        <v>175970</v>
      </c>
      <c r="D574" s="826">
        <v>4827</v>
      </c>
      <c r="E574" s="833">
        <v>1922</v>
      </c>
      <c r="F574" s="833">
        <v>2405</v>
      </c>
      <c r="G574" s="833">
        <v>500</v>
      </c>
      <c r="H574" s="832">
        <v>171143</v>
      </c>
      <c r="I574" s="833">
        <v>28318</v>
      </c>
      <c r="J574" s="833">
        <v>60364</v>
      </c>
      <c r="K574" s="833">
        <v>82461</v>
      </c>
      <c r="L574"/>
    </row>
    <row r="575" spans="2:12" ht="15">
      <c r="B575" s="954" t="s">
        <v>235</v>
      </c>
      <c r="C575" s="831">
        <v>158698</v>
      </c>
      <c r="D575" s="833">
        <v>4572</v>
      </c>
      <c r="E575" s="833">
        <v>1754</v>
      </c>
      <c r="F575" s="833">
        <v>2398</v>
      </c>
      <c r="G575" s="833">
        <v>420</v>
      </c>
      <c r="H575" s="833">
        <v>154126</v>
      </c>
      <c r="I575" s="833">
        <v>24642</v>
      </c>
      <c r="J575" s="833">
        <v>50394</v>
      </c>
      <c r="K575" s="833">
        <v>79090</v>
      </c>
      <c r="L575"/>
    </row>
    <row r="576" spans="2:12" ht="15">
      <c r="B576" s="954" t="s">
        <v>236</v>
      </c>
      <c r="C576" s="831">
        <v>143199</v>
      </c>
      <c r="D576" s="833">
        <v>4050</v>
      </c>
      <c r="E576" s="833">
        <v>1792</v>
      </c>
      <c r="F576" s="833">
        <v>1951</v>
      </c>
      <c r="G576" s="833">
        <v>307</v>
      </c>
      <c r="H576" s="833">
        <v>139149</v>
      </c>
      <c r="I576" s="833">
        <v>22028</v>
      </c>
      <c r="J576" s="833">
        <v>43577</v>
      </c>
      <c r="K576" s="833">
        <v>73544</v>
      </c>
      <c r="L576"/>
    </row>
    <row r="577" spans="2:12" ht="15">
      <c r="B577" s="955"/>
      <c r="C577" s="832"/>
      <c r="D577" s="832"/>
      <c r="E577" s="832"/>
      <c r="F577" s="832"/>
      <c r="G577" s="832"/>
      <c r="H577" s="832"/>
      <c r="I577" s="832"/>
      <c r="J577" s="832"/>
      <c r="K577" s="832"/>
      <c r="L577"/>
    </row>
    <row r="578" spans="2:12" ht="12.75">
      <c r="B578" s="956">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553" t="s">
        <v>249</v>
      </c>
      <c r="D580" s="1553"/>
      <c r="E580" s="1553"/>
      <c r="F580" s="1553"/>
      <c r="G580" s="1553"/>
      <c r="H580" s="1553"/>
      <c r="I580" s="1553"/>
      <c r="J580" s="1553"/>
      <c r="K580" s="1553"/>
      <c r="L580"/>
    </row>
    <row r="581" spans="2:12" ht="12.75">
      <c r="B581" s="630"/>
      <c r="C581" s="636"/>
      <c r="D581" s="636"/>
      <c r="E581" s="636"/>
      <c r="F581" s="636"/>
      <c r="G581" s="636"/>
      <c r="H581" s="636"/>
      <c r="I581" s="636"/>
      <c r="J581" s="636"/>
      <c r="K581" s="636"/>
      <c r="L581"/>
    </row>
    <row r="582" spans="2:12" ht="12.75">
      <c r="B582" s="957" t="s">
        <v>225</v>
      </c>
      <c r="C582" s="831">
        <v>49128195</v>
      </c>
      <c r="D582" s="831">
        <v>226689</v>
      </c>
      <c r="E582" s="831">
        <v>68974</v>
      </c>
      <c r="F582" s="831">
        <v>109268</v>
      </c>
      <c r="G582" s="831">
        <v>48447</v>
      </c>
      <c r="H582" s="831">
        <v>48901506</v>
      </c>
      <c r="I582" s="831">
        <v>7017848</v>
      </c>
      <c r="J582" s="831">
        <v>13675018</v>
      </c>
      <c r="K582" s="831">
        <v>28208640</v>
      </c>
      <c r="L582"/>
    </row>
    <row r="583" spans="2:12" ht="12.75">
      <c r="B583" s="957" t="s">
        <v>226</v>
      </c>
      <c r="C583" s="831">
        <v>36008767</v>
      </c>
      <c r="D583" s="831">
        <v>193480</v>
      </c>
      <c r="E583" s="831">
        <v>70783</v>
      </c>
      <c r="F583" s="831">
        <v>85595</v>
      </c>
      <c r="G583" s="831">
        <v>37102</v>
      </c>
      <c r="H583" s="831">
        <v>35815287</v>
      </c>
      <c r="I583" s="831">
        <v>5626521</v>
      </c>
      <c r="J583" s="831">
        <v>9142502</v>
      </c>
      <c r="K583" s="831">
        <v>21046264</v>
      </c>
      <c r="L583"/>
    </row>
    <row r="584" spans="2:12" ht="12.75">
      <c r="B584" s="957" t="s">
        <v>227</v>
      </c>
      <c r="C584" s="831">
        <v>47017379</v>
      </c>
      <c r="D584" s="833">
        <v>213319</v>
      </c>
      <c r="E584" s="833">
        <v>80814</v>
      </c>
      <c r="F584" s="833">
        <v>94000</v>
      </c>
      <c r="G584" s="834">
        <v>38505</v>
      </c>
      <c r="H584" s="831">
        <v>46804060</v>
      </c>
      <c r="I584" s="833">
        <v>7062525</v>
      </c>
      <c r="J584" s="833">
        <v>12295509</v>
      </c>
      <c r="K584" s="833">
        <v>27446026</v>
      </c>
      <c r="L584"/>
    </row>
    <row r="585" spans="2:12" ht="12.75">
      <c r="B585" s="957" t="s">
        <v>228</v>
      </c>
      <c r="C585" s="831">
        <v>45318921</v>
      </c>
      <c r="D585" s="831">
        <v>214619</v>
      </c>
      <c r="E585" s="832">
        <v>78379</v>
      </c>
      <c r="F585" s="832">
        <v>102218</v>
      </c>
      <c r="G585" s="831">
        <v>34022</v>
      </c>
      <c r="H585" s="831">
        <v>45104302</v>
      </c>
      <c r="I585" s="831">
        <v>6540916</v>
      </c>
      <c r="J585" s="831">
        <v>11552622</v>
      </c>
      <c r="K585" s="831">
        <v>27010764</v>
      </c>
      <c r="L585"/>
    </row>
    <row r="586" spans="2:12" ht="12.75">
      <c r="B586" s="957" t="s">
        <v>229</v>
      </c>
      <c r="C586" s="831">
        <v>49995394</v>
      </c>
      <c r="D586" s="607">
        <v>206386</v>
      </c>
      <c r="E586" s="607">
        <v>74601</v>
      </c>
      <c r="F586" s="607">
        <v>100338</v>
      </c>
      <c r="G586" s="607">
        <v>31447</v>
      </c>
      <c r="H586" s="607">
        <v>49789008</v>
      </c>
      <c r="I586" s="607">
        <v>7476937</v>
      </c>
      <c r="J586" s="607">
        <v>12116420</v>
      </c>
      <c r="K586" s="609">
        <v>30195651</v>
      </c>
      <c r="L586"/>
    </row>
    <row r="587" spans="2:12" ht="12.75">
      <c r="B587" s="957" t="s">
        <v>230</v>
      </c>
      <c r="C587" s="831">
        <v>45108919</v>
      </c>
      <c r="D587" s="831">
        <v>202740</v>
      </c>
      <c r="E587" s="832">
        <v>55064</v>
      </c>
      <c r="F587" s="832">
        <v>110221</v>
      </c>
      <c r="G587" s="831">
        <v>37455</v>
      </c>
      <c r="H587" s="831">
        <v>44906179</v>
      </c>
      <c r="I587" s="831">
        <v>6786887</v>
      </c>
      <c r="J587" s="831">
        <v>11328083</v>
      </c>
      <c r="K587" s="831">
        <v>26791209</v>
      </c>
      <c r="L587"/>
    </row>
    <row r="588" spans="2:12" ht="12.75">
      <c r="B588" s="957" t="s">
        <v>231</v>
      </c>
      <c r="C588" s="831">
        <v>47874514</v>
      </c>
      <c r="D588" s="833">
        <v>227478</v>
      </c>
      <c r="E588" s="833">
        <v>59800</v>
      </c>
      <c r="F588" s="833">
        <v>136375</v>
      </c>
      <c r="G588" s="834">
        <v>31303</v>
      </c>
      <c r="H588" s="831">
        <v>47647036</v>
      </c>
      <c r="I588" s="833">
        <v>7592833</v>
      </c>
      <c r="J588" s="833">
        <v>12788320</v>
      </c>
      <c r="K588" s="833">
        <v>27265883</v>
      </c>
      <c r="L588"/>
    </row>
    <row r="589" spans="2:12" ht="12.75">
      <c r="B589" s="957" t="s">
        <v>232</v>
      </c>
      <c r="C589" s="831">
        <v>47480426</v>
      </c>
      <c r="D589" s="833">
        <v>229651</v>
      </c>
      <c r="E589" s="833">
        <v>65516</v>
      </c>
      <c r="F589" s="833">
        <v>130295</v>
      </c>
      <c r="G589" s="834">
        <v>33840</v>
      </c>
      <c r="H589" s="831">
        <v>47250775</v>
      </c>
      <c r="I589" s="833">
        <v>6189426</v>
      </c>
      <c r="J589" s="833">
        <v>12351422</v>
      </c>
      <c r="K589" s="833">
        <v>28709927</v>
      </c>
      <c r="L589"/>
    </row>
    <row r="590" spans="2:12" ht="12.75">
      <c r="B590" s="957" t="s">
        <v>233</v>
      </c>
      <c r="C590" s="831">
        <v>49405724</v>
      </c>
      <c r="D590" s="833">
        <v>240065</v>
      </c>
      <c r="E590" s="833">
        <v>65009</v>
      </c>
      <c r="F590" s="833">
        <v>132898</v>
      </c>
      <c r="G590" s="834">
        <v>42158</v>
      </c>
      <c r="H590" s="831">
        <v>49165659</v>
      </c>
      <c r="I590" s="833">
        <v>6865131</v>
      </c>
      <c r="J590" s="833">
        <v>12986779</v>
      </c>
      <c r="K590" s="833">
        <v>29313749</v>
      </c>
      <c r="L590"/>
    </row>
    <row r="591" spans="2:12" ht="12.75">
      <c r="B591" s="957" t="s">
        <v>234</v>
      </c>
      <c r="C591" s="831">
        <v>52389818</v>
      </c>
      <c r="D591" s="833">
        <v>275406</v>
      </c>
      <c r="E591" s="833">
        <v>68794</v>
      </c>
      <c r="F591" s="833">
        <v>141009</v>
      </c>
      <c r="G591" s="833">
        <v>65603</v>
      </c>
      <c r="H591" s="832">
        <v>52114412</v>
      </c>
      <c r="I591" s="833">
        <v>7666382</v>
      </c>
      <c r="J591" s="833">
        <v>16884614</v>
      </c>
      <c r="K591" s="833">
        <v>27563416</v>
      </c>
      <c r="L591"/>
    </row>
    <row r="592" spans="2:12" ht="12.75">
      <c r="B592" s="957" t="s">
        <v>235</v>
      </c>
      <c r="C592" s="831">
        <v>47669255</v>
      </c>
      <c r="D592" s="833">
        <v>249071</v>
      </c>
      <c r="E592" s="833">
        <v>61984</v>
      </c>
      <c r="F592" s="833">
        <v>132617</v>
      </c>
      <c r="G592" s="833">
        <v>54470</v>
      </c>
      <c r="H592" s="833">
        <v>47420184</v>
      </c>
      <c r="I592" s="833">
        <v>6592748</v>
      </c>
      <c r="J592" s="833">
        <v>13791228</v>
      </c>
      <c r="K592" s="833">
        <v>27036208</v>
      </c>
      <c r="L592"/>
    </row>
    <row r="593" spans="2:12" ht="12.75">
      <c r="B593" s="957" t="s">
        <v>236</v>
      </c>
      <c r="C593" s="831">
        <v>43516517</v>
      </c>
      <c r="D593" s="833">
        <v>220161</v>
      </c>
      <c r="E593" s="833">
        <v>61712</v>
      </c>
      <c r="F593" s="833">
        <v>116252</v>
      </c>
      <c r="G593" s="833">
        <v>42197</v>
      </c>
      <c r="H593" s="833">
        <v>43296356</v>
      </c>
      <c r="I593" s="833">
        <v>5996644</v>
      </c>
      <c r="J593" s="833">
        <v>12021100</v>
      </c>
      <c r="K593" s="833">
        <v>25278612</v>
      </c>
      <c r="L593"/>
    </row>
    <row r="594" spans="2:12" ht="12.75">
      <c r="B594" s="4"/>
      <c r="C594" s="832"/>
      <c r="D594" s="832"/>
      <c r="E594" s="832"/>
      <c r="F594" s="832"/>
      <c r="G594" s="832"/>
      <c r="H594" s="832"/>
      <c r="I594" s="832"/>
      <c r="J594" s="832"/>
      <c r="K594" s="832"/>
      <c r="L594"/>
    </row>
    <row r="595" spans="2:12" ht="12.75">
      <c r="B595" s="956">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84" t="s">
        <v>213</v>
      </c>
      <c r="C597" s="1559" t="s">
        <v>22</v>
      </c>
      <c r="D597" s="1559" t="s">
        <v>214</v>
      </c>
      <c r="E597" s="1561" t="s">
        <v>215</v>
      </c>
      <c r="F597" s="1562"/>
      <c r="G597" s="1563"/>
      <c r="H597" s="1564" t="s">
        <v>216</v>
      </c>
      <c r="I597" s="1566" t="s">
        <v>217</v>
      </c>
      <c r="J597" s="1567"/>
      <c r="K597" s="1567"/>
      <c r="L597"/>
    </row>
    <row r="598" spans="2:12" ht="12.75" customHeight="1">
      <c r="B598" s="1585"/>
      <c r="C598" s="1560"/>
      <c r="D598" s="1560"/>
      <c r="E598" s="1569" t="s">
        <v>254</v>
      </c>
      <c r="F598" s="1559" t="s">
        <v>255</v>
      </c>
      <c r="G598" s="1559" t="s">
        <v>256</v>
      </c>
      <c r="H598" s="1565"/>
      <c r="I598" s="1569" t="s">
        <v>221</v>
      </c>
      <c r="J598" s="1569" t="s">
        <v>24</v>
      </c>
      <c r="K598" s="1559" t="s">
        <v>222</v>
      </c>
      <c r="L598"/>
    </row>
    <row r="599" spans="2:12" ht="12.75" customHeight="1">
      <c r="B599" s="1585"/>
      <c r="C599" s="1560"/>
      <c r="D599" s="1560"/>
      <c r="E599" s="1570"/>
      <c r="F599" s="1560"/>
      <c r="G599" s="1560"/>
      <c r="H599" s="1565"/>
      <c r="I599" s="1571"/>
      <c r="J599" s="1571"/>
      <c r="K599" s="1586"/>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553" t="s">
        <v>250</v>
      </c>
      <c r="D602" s="1553"/>
      <c r="E602" s="1553"/>
      <c r="F602" s="1553"/>
      <c r="G602" s="1553"/>
      <c r="H602" s="1553"/>
      <c r="I602" s="1553"/>
      <c r="J602" s="1553"/>
      <c r="K602" s="1553"/>
      <c r="L602"/>
    </row>
    <row r="603" spans="2:12" ht="12.75">
      <c r="B603" s="81"/>
      <c r="C603" s="641"/>
      <c r="D603" s="641"/>
      <c r="E603" s="641"/>
      <c r="F603" s="641"/>
      <c r="G603" s="641"/>
      <c r="H603" s="641"/>
      <c r="I603" s="641"/>
      <c r="J603" s="641"/>
      <c r="K603" s="641"/>
      <c r="L603"/>
    </row>
    <row r="604" spans="2:12" ht="12.75">
      <c r="B604" s="957" t="s">
        <v>225</v>
      </c>
      <c r="C604" s="831">
        <v>97042744</v>
      </c>
      <c r="D604" s="831">
        <v>397525</v>
      </c>
      <c r="E604" s="831">
        <v>123027</v>
      </c>
      <c r="F604" s="831">
        <v>190820</v>
      </c>
      <c r="G604" s="831">
        <v>83678</v>
      </c>
      <c r="H604" s="831">
        <v>96645219</v>
      </c>
      <c r="I604" s="831">
        <v>13890672</v>
      </c>
      <c r="J604" s="831">
        <v>28529726</v>
      </c>
      <c r="K604" s="831">
        <v>54224821</v>
      </c>
      <c r="L604"/>
    </row>
    <row r="605" spans="2:12" ht="12.75">
      <c r="B605" s="957" t="s">
        <v>226</v>
      </c>
      <c r="C605" s="831">
        <v>71080437</v>
      </c>
      <c r="D605" s="831">
        <v>338786</v>
      </c>
      <c r="E605" s="831">
        <v>123131</v>
      </c>
      <c r="F605" s="831">
        <v>150015</v>
      </c>
      <c r="G605" s="831">
        <v>65640</v>
      </c>
      <c r="H605" s="831">
        <v>70741651</v>
      </c>
      <c r="I605" s="831">
        <v>11152641</v>
      </c>
      <c r="J605" s="831">
        <v>19000308</v>
      </c>
      <c r="K605" s="831">
        <v>40588702</v>
      </c>
      <c r="L605"/>
    </row>
    <row r="606" spans="2:12" ht="12.75">
      <c r="B606" s="957" t="s">
        <v>227</v>
      </c>
      <c r="C606" s="831">
        <v>94326127</v>
      </c>
      <c r="D606" s="833">
        <v>370021</v>
      </c>
      <c r="E606" s="833">
        <v>141070</v>
      </c>
      <c r="F606" s="833">
        <v>162127</v>
      </c>
      <c r="G606" s="834">
        <v>66824</v>
      </c>
      <c r="H606" s="831">
        <v>93956106</v>
      </c>
      <c r="I606" s="833">
        <v>14326353</v>
      </c>
      <c r="J606" s="833">
        <v>25473371</v>
      </c>
      <c r="K606" s="833">
        <v>54156382</v>
      </c>
      <c r="L606"/>
    </row>
    <row r="607" spans="2:12" ht="12.75">
      <c r="B607" s="957" t="s">
        <v>228</v>
      </c>
      <c r="C607" s="831">
        <v>90179542</v>
      </c>
      <c r="D607" s="831">
        <v>377198</v>
      </c>
      <c r="E607" s="832">
        <v>138987</v>
      </c>
      <c r="F607" s="832">
        <v>177400</v>
      </c>
      <c r="G607" s="832">
        <v>60811</v>
      </c>
      <c r="H607" s="831">
        <v>89802344</v>
      </c>
      <c r="I607" s="832">
        <v>13026121</v>
      </c>
      <c r="J607" s="832">
        <v>24019148</v>
      </c>
      <c r="K607" s="832">
        <v>52757075</v>
      </c>
      <c r="L607"/>
    </row>
    <row r="608" spans="2:12" ht="12.75">
      <c r="B608" s="957" t="s">
        <v>229</v>
      </c>
      <c r="C608" s="831">
        <v>98348767</v>
      </c>
      <c r="D608" s="607">
        <v>365543</v>
      </c>
      <c r="E608" s="607">
        <v>134256</v>
      </c>
      <c r="F608" s="607">
        <v>176108</v>
      </c>
      <c r="G608" s="607">
        <v>55179</v>
      </c>
      <c r="H608" s="607">
        <v>97983224</v>
      </c>
      <c r="I608" s="607">
        <v>14778485</v>
      </c>
      <c r="J608" s="607">
        <v>25000492</v>
      </c>
      <c r="K608" s="607">
        <v>58204247</v>
      </c>
      <c r="L608"/>
    </row>
    <row r="609" spans="2:12" ht="12.75">
      <c r="B609" s="957" t="s">
        <v>230</v>
      </c>
      <c r="C609" s="831">
        <v>89668731</v>
      </c>
      <c r="D609" s="831">
        <v>358330</v>
      </c>
      <c r="E609" s="832">
        <v>97987</v>
      </c>
      <c r="F609" s="832">
        <v>193201</v>
      </c>
      <c r="G609" s="832">
        <v>67142</v>
      </c>
      <c r="H609" s="831">
        <v>89310401</v>
      </c>
      <c r="I609" s="832">
        <v>13566128</v>
      </c>
      <c r="J609" s="832">
        <v>23364570</v>
      </c>
      <c r="K609" s="832">
        <v>52379703</v>
      </c>
      <c r="L609"/>
    </row>
    <row r="610" spans="2:12" ht="12.75">
      <c r="B610" s="957" t="s">
        <v>231</v>
      </c>
      <c r="C610" s="831">
        <v>94814223</v>
      </c>
      <c r="D610" s="833">
        <v>399597</v>
      </c>
      <c r="E610" s="833">
        <v>105945</v>
      </c>
      <c r="F610" s="833">
        <v>239181</v>
      </c>
      <c r="G610" s="834">
        <v>54471</v>
      </c>
      <c r="H610" s="831">
        <v>94414626</v>
      </c>
      <c r="I610" s="833">
        <v>15092121</v>
      </c>
      <c r="J610" s="833">
        <v>26639045</v>
      </c>
      <c r="K610" s="833">
        <v>52683460</v>
      </c>
      <c r="L610"/>
    </row>
    <row r="611" spans="2:12" ht="12.75">
      <c r="B611" s="957" t="s">
        <v>232</v>
      </c>
      <c r="C611" s="831">
        <v>94523431</v>
      </c>
      <c r="D611" s="833">
        <v>403191</v>
      </c>
      <c r="E611" s="833">
        <v>115093</v>
      </c>
      <c r="F611" s="833">
        <v>229415</v>
      </c>
      <c r="G611" s="834">
        <v>58683</v>
      </c>
      <c r="H611" s="831">
        <v>94120240</v>
      </c>
      <c r="I611" s="833">
        <v>12344055</v>
      </c>
      <c r="J611" s="833">
        <v>25664712</v>
      </c>
      <c r="K611" s="833">
        <v>56111473</v>
      </c>
      <c r="L611"/>
    </row>
    <row r="612" spans="2:12" ht="12.75">
      <c r="B612" s="957" t="s">
        <v>233</v>
      </c>
      <c r="C612" s="831">
        <v>98036717</v>
      </c>
      <c r="D612" s="831">
        <v>422394</v>
      </c>
      <c r="E612" s="832">
        <v>114069</v>
      </c>
      <c r="F612" s="832">
        <v>234214</v>
      </c>
      <c r="G612" s="832">
        <v>74111</v>
      </c>
      <c r="H612" s="831">
        <v>97614323</v>
      </c>
      <c r="I612" s="832">
        <v>13669245</v>
      </c>
      <c r="J612" s="832">
        <v>26923250</v>
      </c>
      <c r="K612" s="832">
        <v>57021828</v>
      </c>
      <c r="L612"/>
    </row>
    <row r="613" spans="2:12" ht="12.75">
      <c r="B613" s="957" t="s">
        <v>234</v>
      </c>
      <c r="C613" s="831">
        <v>98036717</v>
      </c>
      <c r="D613" s="833">
        <v>422394</v>
      </c>
      <c r="E613" s="833">
        <v>114069</v>
      </c>
      <c r="F613" s="833">
        <v>234214</v>
      </c>
      <c r="G613" s="833">
        <v>74111</v>
      </c>
      <c r="H613" s="832">
        <v>97614323</v>
      </c>
      <c r="I613" s="833">
        <v>13669245</v>
      </c>
      <c r="J613" s="833">
        <v>26923250</v>
      </c>
      <c r="K613" s="833">
        <v>57021828</v>
      </c>
      <c r="L613"/>
    </row>
    <row r="614" spans="2:12" ht="12.75">
      <c r="B614" s="957" t="s">
        <v>235</v>
      </c>
      <c r="C614" s="831">
        <v>93991382</v>
      </c>
      <c r="D614" s="833">
        <v>442529</v>
      </c>
      <c r="E614" s="833">
        <v>110487</v>
      </c>
      <c r="F614" s="833">
        <v>234875</v>
      </c>
      <c r="G614" s="834">
        <v>97167</v>
      </c>
      <c r="H614" s="835">
        <v>93548853</v>
      </c>
      <c r="I614" s="833">
        <v>13082164</v>
      </c>
      <c r="J614" s="833">
        <v>28328455</v>
      </c>
      <c r="K614" s="833">
        <v>52138234</v>
      </c>
      <c r="L614"/>
    </row>
    <row r="615" spans="2:12" ht="12.75">
      <c r="B615" s="957" t="s">
        <v>236</v>
      </c>
      <c r="C615" s="831">
        <v>85303687</v>
      </c>
      <c r="D615" s="833">
        <v>382900</v>
      </c>
      <c r="E615" s="833">
        <v>110310</v>
      </c>
      <c r="F615" s="833">
        <v>202029</v>
      </c>
      <c r="G615" s="834">
        <v>70561</v>
      </c>
      <c r="H615" s="835">
        <v>84920787</v>
      </c>
      <c r="I615" s="833">
        <v>11813818</v>
      </c>
      <c r="J615" s="833">
        <v>24635137</v>
      </c>
      <c r="K615" s="833">
        <v>48471832</v>
      </c>
      <c r="L615"/>
    </row>
    <row r="616" spans="2:12" ht="12.75">
      <c r="B616" s="957"/>
      <c r="C616" s="643"/>
      <c r="D616" s="644"/>
      <c r="E616" s="645"/>
      <c r="F616" s="645"/>
      <c r="G616" s="645"/>
      <c r="H616" s="644"/>
      <c r="I616" s="645"/>
      <c r="J616" s="645"/>
      <c r="K616" s="645"/>
      <c r="L616"/>
    </row>
    <row r="617" spans="2:12" ht="12.75">
      <c r="B617" s="956">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1"/>
      <c r="G619" s="981"/>
      <c r="H619" s="981"/>
      <c r="I619" s="981"/>
      <c r="J619"/>
      <c r="K619"/>
      <c r="L619"/>
    </row>
    <row r="620" spans="2:12" ht="20.25" thickBot="1">
      <c r="B620"/>
      <c r="C620"/>
      <c r="D620"/>
      <c r="E620" s="982"/>
      <c r="F620" s="983" t="s">
        <v>251</v>
      </c>
      <c r="G620" s="983"/>
      <c r="H620" s="983"/>
      <c r="I620" s="983"/>
      <c r="J620" s="984"/>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74" t="s">
        <v>383</v>
      </c>
      <c r="C636" s="1574"/>
      <c r="D636" s="1574"/>
      <c r="E636" s="1574"/>
      <c r="F636" s="1574"/>
      <c r="G636" s="1574"/>
      <c r="H636" s="1574"/>
      <c r="I636" s="1574"/>
      <c r="J636" s="1574"/>
      <c r="K636" s="1574"/>
    </row>
    <row r="637" spans="2:12" ht="18.75" thickBot="1">
      <c r="B637" s="756"/>
      <c r="C637" s="756"/>
      <c r="D637" s="756"/>
      <c r="E637" s="756"/>
      <c r="F637" s="757" t="s">
        <v>212</v>
      </c>
      <c r="G637" s="756"/>
      <c r="H637" s="756"/>
      <c r="I637" s="756"/>
      <c r="J637" s="756"/>
      <c r="K637" s="756"/>
    </row>
    <row r="638" spans="2:12" ht="12.75" customHeight="1">
      <c r="B638" s="1575" t="s">
        <v>213</v>
      </c>
      <c r="C638" s="1577" t="s">
        <v>22</v>
      </c>
      <c r="D638" s="1577" t="s">
        <v>214</v>
      </c>
      <c r="E638" s="1578" t="s">
        <v>215</v>
      </c>
      <c r="F638" s="1579"/>
      <c r="G638" s="1580"/>
      <c r="H638" s="1581" t="s">
        <v>216</v>
      </c>
      <c r="I638" s="1578" t="s">
        <v>217</v>
      </c>
      <c r="J638" s="1579"/>
      <c r="K638" s="1582"/>
    </row>
    <row r="639" spans="2:12" ht="11.25" customHeight="1">
      <c r="B639" s="1576"/>
      <c r="C639" s="1560"/>
      <c r="D639" s="1560"/>
      <c r="E639" s="1569" t="s">
        <v>254</v>
      </c>
      <c r="F639" s="1559" t="s">
        <v>255</v>
      </c>
      <c r="G639" s="1559" t="s">
        <v>256</v>
      </c>
      <c r="H639" s="1565"/>
      <c r="I639" s="1569" t="s">
        <v>221</v>
      </c>
      <c r="J639" s="1569" t="s">
        <v>24</v>
      </c>
      <c r="K639" s="1572" t="s">
        <v>295</v>
      </c>
    </row>
    <row r="640" spans="2:12" ht="11.25" customHeight="1">
      <c r="B640" s="1576"/>
      <c r="C640" s="1560"/>
      <c r="D640" s="1560"/>
      <c r="E640" s="1570"/>
      <c r="F640" s="1560"/>
      <c r="G640" s="1560"/>
      <c r="H640" s="1565"/>
      <c r="I640" s="1570"/>
      <c r="J640" s="1570"/>
      <c r="K640" s="1583"/>
    </row>
    <row r="641" spans="2:11" ht="12.75">
      <c r="B641" s="1070">
        <v>0</v>
      </c>
      <c r="C641" s="627">
        <v>1</v>
      </c>
      <c r="D641" s="627">
        <v>2</v>
      </c>
      <c r="E641" s="628">
        <v>3</v>
      </c>
      <c r="F641" s="628">
        <v>4</v>
      </c>
      <c r="G641" s="627">
        <v>5</v>
      </c>
      <c r="H641" s="627">
        <v>6</v>
      </c>
      <c r="I641" s="627">
        <v>7</v>
      </c>
      <c r="J641" s="627">
        <v>8</v>
      </c>
      <c r="K641" s="1071">
        <v>9</v>
      </c>
    </row>
    <row r="642" spans="2:11" ht="12.75">
      <c r="B642" s="1072"/>
      <c r="C642" s="630"/>
      <c r="D642" s="630"/>
      <c r="E642" s="630"/>
      <c r="F642" s="630"/>
      <c r="G642" s="630"/>
      <c r="H642" s="630"/>
      <c r="I642" s="630"/>
      <c r="J642" s="630"/>
      <c r="K642" s="1073"/>
    </row>
    <row r="643" spans="2:11" ht="14.25">
      <c r="B643" s="1074"/>
      <c r="C643" s="1555" t="s">
        <v>224</v>
      </c>
      <c r="D643" s="1555"/>
      <c r="E643" s="1555"/>
      <c r="F643" s="1555"/>
      <c r="G643" s="1555"/>
      <c r="H643" s="1555"/>
      <c r="I643" s="1555"/>
      <c r="J643" s="1555"/>
      <c r="K643" s="1556"/>
    </row>
    <row r="644" spans="2:11" ht="12.75">
      <c r="B644" s="1072"/>
      <c r="C644" s="630"/>
      <c r="D644" s="630"/>
      <c r="E644" s="630"/>
      <c r="F644" s="630"/>
      <c r="G644" s="630"/>
      <c r="H644" s="630"/>
      <c r="I644" s="630"/>
      <c r="J644" s="630"/>
      <c r="K644" s="1073"/>
    </row>
    <row r="645" spans="2:11" ht="12.75">
      <c r="B645" s="1123" t="s">
        <v>225</v>
      </c>
      <c r="C645" s="1097">
        <f>SUM(D645+H645)</f>
        <v>163247</v>
      </c>
      <c r="D645" s="1097">
        <v>4183</v>
      </c>
      <c r="E645" s="1097">
        <v>1936</v>
      </c>
      <c r="F645" s="1097">
        <v>1878</v>
      </c>
      <c r="G645" s="1097">
        <v>369</v>
      </c>
      <c r="H645" s="1097">
        <v>159064</v>
      </c>
      <c r="I645" s="1097">
        <v>25823</v>
      </c>
      <c r="J645" s="1097">
        <v>47119</v>
      </c>
      <c r="K645" s="1124">
        <v>86122</v>
      </c>
    </row>
    <row r="646" spans="2:11" ht="12.75">
      <c r="B646" s="1123" t="s">
        <v>226</v>
      </c>
      <c r="C646" s="1097">
        <f t="shared" ref="C646:C656" si="48">SUM(D646+H646)</f>
        <v>154797</v>
      </c>
      <c r="D646" s="1097">
        <v>3855</v>
      </c>
      <c r="E646" s="1097">
        <v>1652</v>
      </c>
      <c r="F646" s="1097">
        <v>1884</v>
      </c>
      <c r="G646" s="1097">
        <v>319</v>
      </c>
      <c r="H646" s="1097">
        <v>150942</v>
      </c>
      <c r="I646" s="1097">
        <v>24820</v>
      </c>
      <c r="J646" s="1097">
        <v>41251</v>
      </c>
      <c r="K646" s="1124">
        <v>84871</v>
      </c>
    </row>
    <row r="647" spans="2:11" ht="12.75">
      <c r="B647" s="1123" t="s">
        <v>227</v>
      </c>
      <c r="C647" s="1097">
        <f t="shared" si="48"/>
        <v>151453</v>
      </c>
      <c r="D647" s="1099">
        <v>3672</v>
      </c>
      <c r="E647" s="1099">
        <v>1511</v>
      </c>
      <c r="F647" s="1099">
        <v>1781</v>
      </c>
      <c r="G647" s="1100">
        <v>380</v>
      </c>
      <c r="H647" s="1097">
        <v>147781</v>
      </c>
      <c r="I647" s="1099">
        <v>22185</v>
      </c>
      <c r="J647" s="1099">
        <v>39306</v>
      </c>
      <c r="K647" s="1125">
        <v>86290</v>
      </c>
    </row>
    <row r="648" spans="2:11" ht="12.75">
      <c r="B648" s="1123" t="s">
        <v>228</v>
      </c>
      <c r="C648" s="1097">
        <f>SUM(D648+H648)</f>
        <v>123387</v>
      </c>
      <c r="D648" s="1097">
        <v>2579</v>
      </c>
      <c r="E648" s="1098">
        <v>1048</v>
      </c>
      <c r="F648" s="1098">
        <v>1175</v>
      </c>
      <c r="G648" s="1097">
        <v>356</v>
      </c>
      <c r="H648" s="1097">
        <v>120808</v>
      </c>
      <c r="I648" s="1097">
        <v>18805</v>
      </c>
      <c r="J648" s="1097">
        <v>35098</v>
      </c>
      <c r="K648" s="1124">
        <v>66905</v>
      </c>
    </row>
    <row r="649" spans="2:11" ht="12.75">
      <c r="B649" s="1123" t="s">
        <v>229</v>
      </c>
      <c r="C649" s="1097">
        <f>SUM(D649+H649)</f>
        <v>141955</v>
      </c>
      <c r="D649" s="656">
        <v>3254</v>
      </c>
      <c r="E649" s="1102">
        <v>1374</v>
      </c>
      <c r="F649" s="1092">
        <v>1580</v>
      </c>
      <c r="G649" s="1092">
        <v>300</v>
      </c>
      <c r="H649" s="656">
        <v>138701</v>
      </c>
      <c r="I649" s="1102">
        <v>23058</v>
      </c>
      <c r="J649" s="1102">
        <v>36148</v>
      </c>
      <c r="K649" s="1126">
        <v>79495</v>
      </c>
    </row>
    <row r="650" spans="2:11" ht="12.75">
      <c r="B650" s="1123" t="s">
        <v>230</v>
      </c>
      <c r="C650" s="1097">
        <f t="shared" si="48"/>
        <v>166759</v>
      </c>
      <c r="D650" s="1097">
        <v>3740</v>
      </c>
      <c r="E650" s="1098">
        <v>1503</v>
      </c>
      <c r="F650" s="1098">
        <v>2000</v>
      </c>
      <c r="G650" s="1097">
        <v>237</v>
      </c>
      <c r="H650" s="1097">
        <v>163019</v>
      </c>
      <c r="I650" s="1097">
        <v>27394</v>
      </c>
      <c r="J650" s="1097">
        <v>41041</v>
      </c>
      <c r="K650" s="1124">
        <v>94584</v>
      </c>
    </row>
    <row r="651" spans="2:11" ht="12.75">
      <c r="B651" s="1123" t="s">
        <v>231</v>
      </c>
      <c r="C651" s="1097">
        <f>SUM(D651+H651)</f>
        <v>176233</v>
      </c>
      <c r="D651" s="657">
        <v>4202</v>
      </c>
      <c r="E651" s="1099">
        <v>1869</v>
      </c>
      <c r="F651" s="1100">
        <v>2029</v>
      </c>
      <c r="G651" s="1100">
        <v>304</v>
      </c>
      <c r="H651" s="1097">
        <v>172031</v>
      </c>
      <c r="I651" s="1099">
        <v>31264</v>
      </c>
      <c r="J651" s="1099">
        <v>50784</v>
      </c>
      <c r="K651" s="1125">
        <v>89983</v>
      </c>
    </row>
    <row r="652" spans="2:11" ht="12.75">
      <c r="B652" s="1123" t="s">
        <v>232</v>
      </c>
      <c r="C652" s="1097">
        <f t="shared" si="48"/>
        <v>151920</v>
      </c>
      <c r="D652" s="657">
        <v>4257</v>
      </c>
      <c r="E652" s="1099">
        <v>1568</v>
      </c>
      <c r="F652" s="1099">
        <v>2117</v>
      </c>
      <c r="G652" s="1100">
        <v>572</v>
      </c>
      <c r="H652" s="1097">
        <v>147663</v>
      </c>
      <c r="I652" s="1099">
        <v>24922</v>
      </c>
      <c r="J652" s="1099">
        <v>43850</v>
      </c>
      <c r="K652" s="1125">
        <v>78891</v>
      </c>
    </row>
    <row r="653" spans="2:11" ht="12.75">
      <c r="B653" s="1123" t="s">
        <v>233</v>
      </c>
      <c r="C653" s="1097">
        <f t="shared" si="48"/>
        <v>168873</v>
      </c>
      <c r="D653" s="1097">
        <v>4787</v>
      </c>
      <c r="E653" s="1098">
        <v>2244</v>
      </c>
      <c r="F653" s="1098">
        <v>2284</v>
      </c>
      <c r="G653" s="1097">
        <v>259</v>
      </c>
      <c r="H653" s="1097">
        <v>164086</v>
      </c>
      <c r="I653" s="1097">
        <v>25977</v>
      </c>
      <c r="J653" s="1097">
        <v>49066</v>
      </c>
      <c r="K653" s="1124">
        <v>89043</v>
      </c>
    </row>
    <row r="654" spans="2:11" ht="12.75">
      <c r="B654" s="1127" t="s">
        <v>234</v>
      </c>
      <c r="C654" s="1097">
        <f>SUM(D654+H654)</f>
        <v>167227</v>
      </c>
      <c r="D654" s="657">
        <v>4810</v>
      </c>
      <c r="E654" s="1099">
        <v>2454</v>
      </c>
      <c r="F654" s="1099">
        <v>1999</v>
      </c>
      <c r="G654" s="1099">
        <v>357</v>
      </c>
      <c r="H654" s="1098">
        <v>162417</v>
      </c>
      <c r="I654" s="1099">
        <v>27314</v>
      </c>
      <c r="J654" s="1099">
        <v>55182</v>
      </c>
      <c r="K654" s="1125">
        <v>79921</v>
      </c>
    </row>
    <row r="655" spans="2:11" ht="12.75">
      <c r="B655" s="1128" t="s">
        <v>235</v>
      </c>
      <c r="C655" s="1097">
        <f>SUM(D655+H655)</f>
        <v>137617</v>
      </c>
      <c r="D655" s="1099">
        <v>3779</v>
      </c>
      <c r="E655" s="1099">
        <v>1461</v>
      </c>
      <c r="F655" s="1099">
        <v>1884</v>
      </c>
      <c r="G655" s="1099">
        <v>434</v>
      </c>
      <c r="H655" s="1099">
        <v>133838</v>
      </c>
      <c r="I655" s="1099">
        <v>22269</v>
      </c>
      <c r="J655" s="1099">
        <v>45841</v>
      </c>
      <c r="K655" s="1125">
        <v>65728</v>
      </c>
    </row>
    <row r="656" spans="2:11" ht="12.75">
      <c r="B656" s="1128" t="s">
        <v>236</v>
      </c>
      <c r="C656" s="1097">
        <f t="shared" si="48"/>
        <v>149450</v>
      </c>
      <c r="D656" s="1099">
        <v>4271</v>
      </c>
      <c r="E656" s="1099">
        <v>1935</v>
      </c>
      <c r="F656" s="1099">
        <v>1913</v>
      </c>
      <c r="G656" s="1099">
        <v>423</v>
      </c>
      <c r="H656" s="1099">
        <v>145179</v>
      </c>
      <c r="I656" s="1099">
        <v>23304</v>
      </c>
      <c r="J656" s="1099">
        <v>47671</v>
      </c>
      <c r="K656" s="1125">
        <v>74204</v>
      </c>
    </row>
    <row r="657" spans="2:11" ht="15">
      <c r="B657" s="1129"/>
      <c r="C657" s="1098"/>
      <c r="D657" s="1098"/>
      <c r="E657" s="1098"/>
      <c r="F657" s="1098"/>
      <c r="G657" s="1098"/>
      <c r="H657" s="1098"/>
      <c r="I657" s="1098"/>
      <c r="J657" s="1098"/>
      <c r="K657" s="1130"/>
    </row>
    <row r="658" spans="2:11" ht="12.75">
      <c r="B658" s="1131">
        <v>2020</v>
      </c>
      <c r="C658" s="1091">
        <f t="shared" ref="C658:K658" si="49">SUM(C645:C656)</f>
        <v>1852918</v>
      </c>
      <c r="D658" s="1091">
        <f>SUM(D645:D656)</f>
        <v>47389</v>
      </c>
      <c r="E658" s="1091">
        <f t="shared" si="49"/>
        <v>20555</v>
      </c>
      <c r="F658" s="1091">
        <f t="shared" si="49"/>
        <v>22524</v>
      </c>
      <c r="G658" s="1091">
        <f>SUM(G645:G656)</f>
        <v>4310</v>
      </c>
      <c r="H658" s="1091">
        <f t="shared" si="49"/>
        <v>1805529</v>
      </c>
      <c r="I658" s="1091">
        <f t="shared" si="49"/>
        <v>297135</v>
      </c>
      <c r="J658" s="1091">
        <f t="shared" si="49"/>
        <v>532357</v>
      </c>
      <c r="K658" s="1132">
        <f t="shared" si="49"/>
        <v>976037</v>
      </c>
    </row>
    <row r="659" spans="2:11" ht="12.75">
      <c r="B659" s="1074"/>
      <c r="C659" s="1078"/>
      <c r="D659" s="1078"/>
      <c r="E659" s="1078"/>
      <c r="F659" s="1078"/>
      <c r="G659" s="1078"/>
      <c r="H659" s="1078"/>
      <c r="I659" s="1078"/>
      <c r="J659" s="1078"/>
      <c r="K659" s="1133"/>
    </row>
    <row r="660" spans="2:11" ht="12.75">
      <c r="B660" s="1074"/>
      <c r="C660" s="1553" t="s">
        <v>249</v>
      </c>
      <c r="D660" s="1553"/>
      <c r="E660" s="1553"/>
      <c r="F660" s="1553"/>
      <c r="G660" s="1553"/>
      <c r="H660" s="1553"/>
      <c r="I660" s="1553"/>
      <c r="J660" s="1553"/>
      <c r="K660" s="1554"/>
    </row>
    <row r="661" spans="2:11" ht="12.75">
      <c r="B661" s="1072"/>
      <c r="C661" s="1078"/>
      <c r="D661" s="1078"/>
      <c r="E661" s="1078"/>
      <c r="F661" s="1078"/>
      <c r="G661" s="1078"/>
      <c r="H661" s="1078"/>
      <c r="I661" s="1078"/>
      <c r="J661" s="1078"/>
      <c r="K661" s="1133"/>
    </row>
    <row r="662" spans="2:11" ht="12.75">
      <c r="B662" s="1134" t="s">
        <v>225</v>
      </c>
      <c r="C662" s="1097">
        <f t="shared" ref="C662:C673" si="50">SUM(D662+H662)</f>
        <v>49960551</v>
      </c>
      <c r="D662" s="1097">
        <v>235967</v>
      </c>
      <c r="E662" s="1097">
        <v>69271</v>
      </c>
      <c r="F662" s="1097">
        <v>111895</v>
      </c>
      <c r="G662" s="1097">
        <v>54801</v>
      </c>
      <c r="H662" s="1097">
        <v>49724584</v>
      </c>
      <c r="I662" s="1097">
        <v>7150936</v>
      </c>
      <c r="J662" s="1097">
        <v>13108259</v>
      </c>
      <c r="K662" s="1124">
        <v>29465389</v>
      </c>
    </row>
    <row r="663" spans="2:11" ht="12.75">
      <c r="B663" s="1134" t="s">
        <v>226</v>
      </c>
      <c r="C663" s="1097">
        <f t="shared" si="50"/>
        <v>47617324</v>
      </c>
      <c r="D663" s="1097">
        <v>208840</v>
      </c>
      <c r="E663" s="1097">
        <v>57340</v>
      </c>
      <c r="F663" s="1097">
        <v>107364</v>
      </c>
      <c r="G663" s="1097">
        <v>44136</v>
      </c>
      <c r="H663" s="1097">
        <v>47408484</v>
      </c>
      <c r="I663" s="1097">
        <v>6893452</v>
      </c>
      <c r="J663" s="1097">
        <v>11453223</v>
      </c>
      <c r="K663" s="1124">
        <v>29061809</v>
      </c>
    </row>
    <row r="664" spans="2:11" ht="12.75">
      <c r="B664" s="1134" t="s">
        <v>227</v>
      </c>
      <c r="C664" s="1097">
        <f t="shared" si="50"/>
        <v>45810921</v>
      </c>
      <c r="D664" s="1099">
        <v>212047</v>
      </c>
      <c r="E664" s="1099">
        <v>52722</v>
      </c>
      <c r="F664" s="1099">
        <v>104528</v>
      </c>
      <c r="G664" s="1100">
        <v>54797</v>
      </c>
      <c r="H664" s="1097">
        <v>45598874</v>
      </c>
      <c r="I664" s="1099">
        <v>6206047</v>
      </c>
      <c r="J664" s="1099">
        <v>10978459</v>
      </c>
      <c r="K664" s="1125">
        <v>28414368</v>
      </c>
    </row>
    <row r="665" spans="2:11" ht="12.75">
      <c r="B665" s="1134" t="s">
        <v>228</v>
      </c>
      <c r="C665" s="1097">
        <f t="shared" si="50"/>
        <v>37947488</v>
      </c>
      <c r="D665" s="1097">
        <v>152361</v>
      </c>
      <c r="E665" s="1098">
        <v>38008</v>
      </c>
      <c r="F665" s="1098">
        <v>67675</v>
      </c>
      <c r="G665" s="1097">
        <v>46678</v>
      </c>
      <c r="H665" s="1097">
        <v>37795127</v>
      </c>
      <c r="I665" s="1097">
        <v>5250323</v>
      </c>
      <c r="J665" s="1097">
        <v>9742524</v>
      </c>
      <c r="K665" s="1124">
        <v>22802280</v>
      </c>
    </row>
    <row r="666" spans="2:11" ht="12.75">
      <c r="B666" s="1134" t="s">
        <v>229</v>
      </c>
      <c r="C666" s="1097">
        <f t="shared" si="50"/>
        <v>43850100</v>
      </c>
      <c r="D666" s="1102">
        <v>182406</v>
      </c>
      <c r="E666" s="1102">
        <v>49999</v>
      </c>
      <c r="F666" s="1102">
        <v>89839</v>
      </c>
      <c r="G666" s="1102">
        <v>42568</v>
      </c>
      <c r="H666" s="1102">
        <v>43667694</v>
      </c>
      <c r="I666" s="1102">
        <v>6427358</v>
      </c>
      <c r="J666" s="1102">
        <v>9965046</v>
      </c>
      <c r="K666" s="1126">
        <v>27275290</v>
      </c>
    </row>
    <row r="667" spans="2:11" ht="12.75">
      <c r="B667" s="1134" t="s">
        <v>230</v>
      </c>
      <c r="C667" s="1097">
        <f t="shared" si="50"/>
        <v>52025091</v>
      </c>
      <c r="D667" s="1097">
        <v>205453</v>
      </c>
      <c r="E667" s="1098">
        <v>52679</v>
      </c>
      <c r="F667" s="1098">
        <v>121156</v>
      </c>
      <c r="G667" s="1097">
        <v>31618</v>
      </c>
      <c r="H667" s="1097">
        <v>51819638</v>
      </c>
      <c r="I667" s="1097">
        <v>7514997</v>
      </c>
      <c r="J667" s="1097">
        <v>11510571</v>
      </c>
      <c r="K667" s="1124">
        <v>32794070</v>
      </c>
    </row>
    <row r="668" spans="2:11" ht="12.75">
      <c r="B668" s="1134" t="s">
        <v>231</v>
      </c>
      <c r="C668" s="1097">
        <f t="shared" si="50"/>
        <v>54051147</v>
      </c>
      <c r="D668" s="1099">
        <v>228220</v>
      </c>
      <c r="E668" s="1099">
        <v>67664</v>
      </c>
      <c r="F668" s="1099">
        <v>124553</v>
      </c>
      <c r="G668" s="1100">
        <v>36003</v>
      </c>
      <c r="H668" s="1097">
        <v>53822927</v>
      </c>
      <c r="I668" s="1099">
        <v>8725344</v>
      </c>
      <c r="J668" s="1099">
        <v>14051630</v>
      </c>
      <c r="K668" s="1125">
        <v>31045953</v>
      </c>
    </row>
    <row r="669" spans="2:11" ht="12.75">
      <c r="B669" s="1134" t="s">
        <v>232</v>
      </c>
      <c r="C669" s="1097">
        <f t="shared" si="50"/>
        <v>45879866</v>
      </c>
      <c r="D669" s="1099">
        <v>235692</v>
      </c>
      <c r="E669" s="1099">
        <v>57242</v>
      </c>
      <c r="F669" s="1099">
        <v>115636</v>
      </c>
      <c r="G669" s="1100">
        <v>62814</v>
      </c>
      <c r="H669" s="1097">
        <v>45644174</v>
      </c>
      <c r="I669" s="1099">
        <v>6814064</v>
      </c>
      <c r="J669" s="1099">
        <v>12095543</v>
      </c>
      <c r="K669" s="1125">
        <v>26734567</v>
      </c>
    </row>
    <row r="670" spans="2:11" ht="12.75">
      <c r="B670" s="1134" t="s">
        <v>233</v>
      </c>
      <c r="C670" s="1097">
        <f t="shared" si="50"/>
        <v>50006709</v>
      </c>
      <c r="D670" s="1099">
        <v>255535</v>
      </c>
      <c r="E670" s="1099">
        <v>81414</v>
      </c>
      <c r="F670" s="1099">
        <v>142799</v>
      </c>
      <c r="G670" s="1100">
        <v>31322</v>
      </c>
      <c r="H670" s="1097">
        <v>49751174</v>
      </c>
      <c r="I670" s="1099">
        <v>7098072</v>
      </c>
      <c r="J670" s="1099">
        <v>13203179</v>
      </c>
      <c r="K670" s="1125">
        <v>29449923</v>
      </c>
    </row>
    <row r="671" spans="2:11" ht="12.75">
      <c r="B671" s="1134" t="s">
        <v>234</v>
      </c>
      <c r="C671" s="1097">
        <f>SUM(D671+H671)</f>
        <v>49388258</v>
      </c>
      <c r="D671" s="1099">
        <v>269010</v>
      </c>
      <c r="E671" s="1099">
        <v>93543</v>
      </c>
      <c r="F671" s="1099">
        <v>130959</v>
      </c>
      <c r="G671" s="1099">
        <v>44508</v>
      </c>
      <c r="H671" s="1098">
        <v>49119248</v>
      </c>
      <c r="I671" s="1099">
        <v>7503226</v>
      </c>
      <c r="J671" s="1099">
        <v>14927985</v>
      </c>
      <c r="K671" s="1125">
        <v>26688037</v>
      </c>
    </row>
    <row r="672" spans="2:11" ht="12.75">
      <c r="B672" s="1134" t="s">
        <v>235</v>
      </c>
      <c r="C672" s="1097">
        <f>SUM(D672+H672)</f>
        <v>38901473</v>
      </c>
      <c r="D672" s="1099">
        <v>222167</v>
      </c>
      <c r="E672" s="1099">
        <v>52668</v>
      </c>
      <c r="F672" s="1099">
        <v>117595</v>
      </c>
      <c r="G672" s="1099">
        <v>51904</v>
      </c>
      <c r="H672" s="1098">
        <v>38679306</v>
      </c>
      <c r="I672" s="1099">
        <v>6116907</v>
      </c>
      <c r="J672" s="1099">
        <v>12771724</v>
      </c>
      <c r="K672" s="1125">
        <v>19790675</v>
      </c>
    </row>
    <row r="673" spans="2:14" ht="12.75">
      <c r="B673" s="1134" t="s">
        <v>236</v>
      </c>
      <c r="C673" s="1097">
        <f t="shared" si="50"/>
        <v>44379143</v>
      </c>
      <c r="D673" s="1099">
        <v>235538</v>
      </c>
      <c r="E673" s="1099">
        <v>68088</v>
      </c>
      <c r="F673" s="1099">
        <v>114816</v>
      </c>
      <c r="G673" s="1099">
        <v>52634</v>
      </c>
      <c r="H673" s="1099">
        <v>44143605</v>
      </c>
      <c r="I673" s="1099">
        <v>6396462</v>
      </c>
      <c r="J673" s="1099">
        <v>13181865</v>
      </c>
      <c r="K673" s="1125">
        <v>24565278</v>
      </c>
    </row>
    <row r="674" spans="2:14" ht="12.75">
      <c r="B674" s="1074"/>
      <c r="C674" s="1098"/>
      <c r="D674" s="1098"/>
      <c r="E674" s="1098"/>
      <c r="F674" s="1098"/>
      <c r="G674" s="1098"/>
      <c r="H674" s="1098"/>
      <c r="I674" s="1098"/>
      <c r="J674" s="1098"/>
      <c r="K674" s="1130"/>
    </row>
    <row r="675" spans="2:14" ht="12.75">
      <c r="B675" s="1131">
        <v>2020</v>
      </c>
      <c r="C675" s="1091">
        <f t="shared" ref="C675:K675" si="51">SUM(C662:C673)</f>
        <v>559818071</v>
      </c>
      <c r="D675" s="1091">
        <f t="shared" si="51"/>
        <v>2643236</v>
      </c>
      <c r="E675" s="1091">
        <f t="shared" si="51"/>
        <v>740638</v>
      </c>
      <c r="F675" s="1091">
        <f t="shared" si="51"/>
        <v>1348815</v>
      </c>
      <c r="G675" s="1091">
        <f t="shared" si="51"/>
        <v>553783</v>
      </c>
      <c r="H675" s="1091">
        <f t="shared" si="51"/>
        <v>557174835</v>
      </c>
      <c r="I675" s="1091">
        <f t="shared" si="51"/>
        <v>82097188</v>
      </c>
      <c r="J675" s="1091">
        <f t="shared" si="51"/>
        <v>146990008</v>
      </c>
      <c r="K675" s="1132">
        <f t="shared" si="51"/>
        <v>328087639</v>
      </c>
      <c r="N675" s="400" t="s">
        <v>446</v>
      </c>
    </row>
    <row r="676" spans="2:14" ht="12.75">
      <c r="B676" s="1135"/>
      <c r="C676" s="1079"/>
      <c r="D676" s="1079"/>
      <c r="E676" s="1079"/>
      <c r="F676" s="1079"/>
      <c r="G676" s="1079"/>
      <c r="H676" s="1079"/>
      <c r="I676" s="1079"/>
      <c r="J676" s="1079"/>
      <c r="K676" s="1136"/>
    </row>
    <row r="677" spans="2:14" ht="12.75" customHeight="1">
      <c r="B677" s="1557" t="s">
        <v>213</v>
      </c>
      <c r="C677" s="1559" t="s">
        <v>22</v>
      </c>
      <c r="D677" s="1559" t="s">
        <v>214</v>
      </c>
      <c r="E677" s="1561" t="s">
        <v>215</v>
      </c>
      <c r="F677" s="1562"/>
      <c r="G677" s="1563"/>
      <c r="H677" s="1564" t="s">
        <v>216</v>
      </c>
      <c r="I677" s="1566" t="s">
        <v>217</v>
      </c>
      <c r="J677" s="1567"/>
      <c r="K677" s="1568"/>
    </row>
    <row r="678" spans="2:14" ht="11.25" customHeight="1">
      <c r="B678" s="1558"/>
      <c r="C678" s="1560"/>
      <c r="D678" s="1560"/>
      <c r="E678" s="1569" t="s">
        <v>254</v>
      </c>
      <c r="F678" s="1559" t="s">
        <v>255</v>
      </c>
      <c r="G678" s="1559" t="s">
        <v>256</v>
      </c>
      <c r="H678" s="1565"/>
      <c r="I678" s="1569" t="s">
        <v>221</v>
      </c>
      <c r="J678" s="1569" t="s">
        <v>24</v>
      </c>
      <c r="K678" s="1572" t="s">
        <v>222</v>
      </c>
    </row>
    <row r="679" spans="2:14" ht="11.25" customHeight="1">
      <c r="B679" s="1558"/>
      <c r="C679" s="1560"/>
      <c r="D679" s="1560"/>
      <c r="E679" s="1570"/>
      <c r="F679" s="1560"/>
      <c r="G679" s="1560"/>
      <c r="H679" s="1565"/>
      <c r="I679" s="1571"/>
      <c r="J679" s="1571"/>
      <c r="K679" s="1573"/>
    </row>
    <row r="680" spans="2:14" ht="12.75">
      <c r="B680" s="1070">
        <v>0</v>
      </c>
      <c r="C680" s="1080">
        <v>1</v>
      </c>
      <c r="D680" s="1080">
        <v>2</v>
      </c>
      <c r="E680" s="1081">
        <v>3</v>
      </c>
      <c r="F680" s="1081">
        <v>4</v>
      </c>
      <c r="G680" s="1080">
        <v>5</v>
      </c>
      <c r="H680" s="1080">
        <v>6</v>
      </c>
      <c r="I680" s="1080">
        <v>7</v>
      </c>
      <c r="J680" s="1080">
        <v>8</v>
      </c>
      <c r="K680" s="1137">
        <v>9</v>
      </c>
    </row>
    <row r="681" spans="2:14" ht="12.75">
      <c r="B681" s="1072"/>
      <c r="C681" s="1078"/>
      <c r="D681" s="1078"/>
      <c r="E681" s="1078"/>
      <c r="F681" s="1078"/>
      <c r="G681" s="1078"/>
      <c r="H681" s="1078"/>
      <c r="I681" s="1078"/>
      <c r="J681" s="1078"/>
      <c r="K681" s="1133"/>
    </row>
    <row r="682" spans="2:14" ht="12.75">
      <c r="B682" s="1074"/>
      <c r="C682" s="1553" t="s">
        <v>250</v>
      </c>
      <c r="D682" s="1553"/>
      <c r="E682" s="1553"/>
      <c r="F682" s="1553"/>
      <c r="G682" s="1553"/>
      <c r="H682" s="1553"/>
      <c r="I682" s="1553"/>
      <c r="J682" s="1553"/>
      <c r="K682" s="1554"/>
    </row>
    <row r="683" spans="2:14" ht="12.75">
      <c r="B683" s="1074"/>
      <c r="C683" s="1082"/>
      <c r="D683" s="1082"/>
      <c r="E683" s="1082"/>
      <c r="F683" s="1082"/>
      <c r="G683" s="1082"/>
      <c r="H683" s="1082"/>
      <c r="I683" s="1082"/>
      <c r="J683" s="1082"/>
      <c r="K683" s="1138"/>
    </row>
    <row r="684" spans="2:14" ht="12.75">
      <c r="B684" s="1134" t="s">
        <v>225</v>
      </c>
      <c r="C684" s="1097">
        <f>SUM(D684+H684)</f>
        <v>98406751</v>
      </c>
      <c r="D684" s="1097">
        <v>415255</v>
      </c>
      <c r="E684" s="1097">
        <v>121753</v>
      </c>
      <c r="F684" s="1097">
        <v>197678</v>
      </c>
      <c r="G684" s="1097">
        <v>95824</v>
      </c>
      <c r="H684" s="1097">
        <v>97991496</v>
      </c>
      <c r="I684" s="1097">
        <v>14011279</v>
      </c>
      <c r="J684" s="1097">
        <v>27307209</v>
      </c>
      <c r="K684" s="1124">
        <v>56673008</v>
      </c>
    </row>
    <row r="685" spans="2:14" ht="12.75">
      <c r="B685" s="1134" t="s">
        <v>226</v>
      </c>
      <c r="C685" s="1097">
        <f t="shared" ref="C685:C695" si="52">SUM(D685+H685)</f>
        <v>94273400</v>
      </c>
      <c r="D685" s="1097">
        <v>371528</v>
      </c>
      <c r="E685" s="1097">
        <v>101380</v>
      </c>
      <c r="F685" s="1097">
        <v>190031</v>
      </c>
      <c r="G685" s="1097">
        <v>80117</v>
      </c>
      <c r="H685" s="1097">
        <v>93901872</v>
      </c>
      <c r="I685" s="1097">
        <v>13706847</v>
      </c>
      <c r="J685" s="1097">
        <v>24084327</v>
      </c>
      <c r="K685" s="1124">
        <v>56110698</v>
      </c>
    </row>
    <row r="686" spans="2:14" ht="12.75">
      <c r="B686" s="1134" t="s">
        <v>227</v>
      </c>
      <c r="C686" s="1097">
        <f t="shared" si="52"/>
        <v>89717346</v>
      </c>
      <c r="D686" s="1099">
        <v>372120</v>
      </c>
      <c r="E686" s="1099">
        <v>93526</v>
      </c>
      <c r="F686" s="1099">
        <v>183035</v>
      </c>
      <c r="G686" s="1100">
        <v>95559</v>
      </c>
      <c r="H686" s="1097">
        <v>89345226</v>
      </c>
      <c r="I686" s="1099">
        <v>12115715</v>
      </c>
      <c r="J686" s="1099">
        <v>22514649</v>
      </c>
      <c r="K686" s="1125">
        <v>54714862</v>
      </c>
    </row>
    <row r="687" spans="2:14" ht="12.75">
      <c r="B687" s="1134" t="s">
        <v>228</v>
      </c>
      <c r="C687" s="1097">
        <f t="shared" si="52"/>
        <v>74393739</v>
      </c>
      <c r="D687" s="1097">
        <v>265878</v>
      </c>
      <c r="E687" s="1098">
        <v>66178</v>
      </c>
      <c r="F687" s="1098">
        <v>117616</v>
      </c>
      <c r="G687" s="1098">
        <v>82084</v>
      </c>
      <c r="H687" s="1097">
        <v>74127861</v>
      </c>
      <c r="I687" s="1098">
        <v>10308616</v>
      </c>
      <c r="J687" s="1098">
        <v>20143556</v>
      </c>
      <c r="K687" s="1130">
        <v>43675689</v>
      </c>
    </row>
    <row r="688" spans="2:14" ht="12.75">
      <c r="B688" s="1134" t="s">
        <v>229</v>
      </c>
      <c r="C688" s="1097">
        <f t="shared" si="52"/>
        <v>86208498</v>
      </c>
      <c r="D688" s="1102">
        <v>319898</v>
      </c>
      <c r="E688" s="1102">
        <v>87279</v>
      </c>
      <c r="F688" s="1102">
        <v>156470</v>
      </c>
      <c r="G688" s="1102">
        <v>76149</v>
      </c>
      <c r="H688" s="1102">
        <v>85888600</v>
      </c>
      <c r="I688" s="1102">
        <v>12659354</v>
      </c>
      <c r="J688" s="1102">
        <v>20656790</v>
      </c>
      <c r="K688" s="1126">
        <v>52572456</v>
      </c>
    </row>
    <row r="689" spans="2:12" ht="12.75">
      <c r="B689" s="1134" t="s">
        <v>230</v>
      </c>
      <c r="C689" s="1097">
        <f t="shared" si="52"/>
        <v>101889130</v>
      </c>
      <c r="D689" s="1097">
        <v>360681</v>
      </c>
      <c r="E689" s="1098">
        <v>93221</v>
      </c>
      <c r="F689" s="1098">
        <v>211996</v>
      </c>
      <c r="G689" s="1098">
        <v>55464</v>
      </c>
      <c r="H689" s="1097">
        <v>101528449</v>
      </c>
      <c r="I689" s="1098">
        <v>15174672</v>
      </c>
      <c r="J689" s="1098">
        <v>23731496</v>
      </c>
      <c r="K689" s="1130">
        <v>62622281</v>
      </c>
    </row>
    <row r="690" spans="2:12" ht="12.75">
      <c r="B690" s="1134" t="s">
        <v>231</v>
      </c>
      <c r="C690" s="1097">
        <f>SUM(D690+H690)</f>
        <v>105672362</v>
      </c>
      <c r="D690" s="1099">
        <v>403511</v>
      </c>
      <c r="E690" s="1099">
        <v>119182</v>
      </c>
      <c r="F690" s="1099">
        <v>221232</v>
      </c>
      <c r="G690" s="1100">
        <v>63097</v>
      </c>
      <c r="H690" s="1097">
        <v>105268851</v>
      </c>
      <c r="I690" s="1099">
        <v>17023118</v>
      </c>
      <c r="J690" s="1099">
        <v>28928872</v>
      </c>
      <c r="K690" s="1125">
        <v>59316861</v>
      </c>
    </row>
    <row r="691" spans="2:12" ht="12.75">
      <c r="B691" s="1134" t="s">
        <v>232</v>
      </c>
      <c r="C691" s="1097">
        <f>SUM(D691+H691)</f>
        <v>89888573</v>
      </c>
      <c r="D691" s="1099">
        <v>413288</v>
      </c>
      <c r="E691" s="1099">
        <v>100914</v>
      </c>
      <c r="F691" s="1099">
        <v>202818</v>
      </c>
      <c r="G691" s="1100">
        <v>109556</v>
      </c>
      <c r="H691" s="1097">
        <v>89475285</v>
      </c>
      <c r="I691" s="1099">
        <v>13419764</v>
      </c>
      <c r="J691" s="1099">
        <v>24879574</v>
      </c>
      <c r="K691" s="1125">
        <v>51175947</v>
      </c>
    </row>
    <row r="692" spans="2:12" ht="12.75">
      <c r="B692" s="1134" t="s">
        <v>233</v>
      </c>
      <c r="C692" s="1097">
        <f t="shared" si="52"/>
        <v>98776814</v>
      </c>
      <c r="D692" s="1097">
        <v>449742</v>
      </c>
      <c r="E692" s="1098">
        <v>142399</v>
      </c>
      <c r="F692" s="1098">
        <v>252641</v>
      </c>
      <c r="G692" s="1098">
        <v>54702</v>
      </c>
      <c r="H692" s="1097">
        <v>98327072</v>
      </c>
      <c r="I692" s="1098">
        <v>13985215</v>
      </c>
      <c r="J692" s="1098">
        <v>27586425</v>
      </c>
      <c r="K692" s="1130">
        <v>56755432</v>
      </c>
    </row>
    <row r="693" spans="2:12" ht="12.75">
      <c r="B693" s="1134" t="s">
        <v>234</v>
      </c>
      <c r="C693" s="1097">
        <f t="shared" si="52"/>
        <v>97774164</v>
      </c>
      <c r="D693" s="1099">
        <v>478145</v>
      </c>
      <c r="E693" s="1099">
        <v>164762</v>
      </c>
      <c r="F693" s="1099">
        <v>235023</v>
      </c>
      <c r="G693" s="1099">
        <v>78360</v>
      </c>
      <c r="H693" s="1098">
        <v>97296019</v>
      </c>
      <c r="I693" s="1099">
        <v>14828737</v>
      </c>
      <c r="J693" s="1099">
        <v>31240799</v>
      </c>
      <c r="K693" s="1125">
        <v>51226483</v>
      </c>
    </row>
    <row r="694" spans="2:12" ht="12.75">
      <c r="B694" s="1134" t="s">
        <v>235</v>
      </c>
      <c r="C694" s="1097">
        <f t="shared" si="52"/>
        <v>81593253</v>
      </c>
      <c r="D694" s="1099">
        <v>392463</v>
      </c>
      <c r="E694" s="1099">
        <v>92244</v>
      </c>
      <c r="F694" s="1099">
        <v>209689</v>
      </c>
      <c r="G694" s="1099">
        <v>90530</v>
      </c>
      <c r="H694" s="1098">
        <v>81200790</v>
      </c>
      <c r="I694" s="1099">
        <v>12068851</v>
      </c>
      <c r="J694" s="1099">
        <v>26605968</v>
      </c>
      <c r="K694" s="1125">
        <v>42525971</v>
      </c>
    </row>
    <row r="695" spans="2:12" ht="12.75">
      <c r="B695" s="1134" t="s">
        <v>236</v>
      </c>
      <c r="C695" s="1097">
        <f t="shared" si="52"/>
        <v>87937614</v>
      </c>
      <c r="D695" s="1099">
        <v>416595</v>
      </c>
      <c r="E695" s="1099">
        <v>118762</v>
      </c>
      <c r="F695" s="1099">
        <v>204236</v>
      </c>
      <c r="G695" s="1100">
        <v>93597</v>
      </c>
      <c r="H695" s="1101">
        <v>87521019</v>
      </c>
      <c r="I695" s="1099">
        <v>12604337</v>
      </c>
      <c r="J695" s="1099">
        <v>27520655</v>
      </c>
      <c r="K695" s="1125">
        <v>47396027</v>
      </c>
    </row>
    <row r="696" spans="2:12" ht="12.75">
      <c r="B696" s="1134"/>
      <c r="C696" s="1096"/>
      <c r="D696" s="1093"/>
      <c r="E696" s="1094"/>
      <c r="F696" s="1094"/>
      <c r="G696" s="1094"/>
      <c r="H696" s="1093"/>
      <c r="I696" s="1094"/>
      <c r="J696" s="1094"/>
      <c r="K696" s="1139"/>
    </row>
    <row r="697" spans="2:12" ht="12.75">
      <c r="B697" s="1131">
        <v>2020</v>
      </c>
      <c r="C697" s="1095">
        <f t="shared" ref="C697:K697" si="53">SUM(C684:C695)</f>
        <v>1106531644</v>
      </c>
      <c r="D697" s="1095">
        <f t="shared" si="53"/>
        <v>4659104</v>
      </c>
      <c r="E697" s="1095">
        <f t="shared" si="53"/>
        <v>1301600</v>
      </c>
      <c r="F697" s="1095">
        <f t="shared" si="53"/>
        <v>2382465</v>
      </c>
      <c r="G697" s="1095">
        <f t="shared" si="53"/>
        <v>975039</v>
      </c>
      <c r="H697" s="1095">
        <f t="shared" si="53"/>
        <v>1101872540</v>
      </c>
      <c r="I697" s="1095">
        <f t="shared" si="53"/>
        <v>161906505</v>
      </c>
      <c r="J697" s="1095">
        <f t="shared" si="53"/>
        <v>305200320</v>
      </c>
      <c r="K697" s="1140">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74"/>
      <c r="C700" s="1090"/>
      <c r="D700" s="1090"/>
      <c r="E700" s="1141"/>
      <c r="F700" s="1142" t="s">
        <v>251</v>
      </c>
      <c r="G700" s="1142"/>
      <c r="H700" s="1142"/>
      <c r="I700" s="1142"/>
      <c r="J700" s="1143"/>
      <c r="K700" s="1144"/>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26">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27">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27">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27">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27">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27">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27">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27">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27">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27">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27">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69">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74" t="s">
        <v>447</v>
      </c>
      <c r="C715" s="1574"/>
      <c r="D715" s="1574"/>
      <c r="E715" s="1574"/>
      <c r="F715" s="1574"/>
      <c r="G715" s="1574"/>
      <c r="H715" s="1574"/>
      <c r="I715" s="1574"/>
      <c r="J715" s="1574"/>
      <c r="K715" s="1574"/>
      <c r="L715"/>
    </row>
    <row r="716" spans="2:12" ht="18.75" thickBot="1">
      <c r="B716" s="1113"/>
      <c r="C716" s="1113"/>
      <c r="D716" s="1113"/>
      <c r="E716" s="1113"/>
      <c r="F716" s="757" t="s">
        <v>212</v>
      </c>
      <c r="G716" s="1113"/>
      <c r="H716" s="1113"/>
      <c r="I716" s="1113"/>
      <c r="J716" s="1113"/>
      <c r="K716" s="1113"/>
    </row>
    <row r="717" spans="2:12" ht="12.75">
      <c r="B717" s="1575" t="s">
        <v>213</v>
      </c>
      <c r="C717" s="1577" t="s">
        <v>22</v>
      </c>
      <c r="D717" s="1577" t="s">
        <v>214</v>
      </c>
      <c r="E717" s="1578" t="s">
        <v>215</v>
      </c>
      <c r="F717" s="1579"/>
      <c r="G717" s="1580"/>
      <c r="H717" s="1581" t="s">
        <v>216</v>
      </c>
      <c r="I717" s="1578" t="s">
        <v>217</v>
      </c>
      <c r="J717" s="1579"/>
      <c r="K717" s="1582"/>
    </row>
    <row r="718" spans="2:12">
      <c r="B718" s="1576"/>
      <c r="C718" s="1560"/>
      <c r="D718" s="1560"/>
      <c r="E718" s="1569" t="s">
        <v>254</v>
      </c>
      <c r="F718" s="1559" t="s">
        <v>255</v>
      </c>
      <c r="G718" s="1559" t="s">
        <v>256</v>
      </c>
      <c r="H718" s="1565"/>
      <c r="I718" s="1569" t="s">
        <v>221</v>
      </c>
      <c r="J718" s="1569" t="s">
        <v>24</v>
      </c>
      <c r="K718" s="1572" t="s">
        <v>295</v>
      </c>
    </row>
    <row r="719" spans="2:12" ht="17.25" customHeight="1">
      <c r="B719" s="1576"/>
      <c r="C719" s="1560"/>
      <c r="D719" s="1560"/>
      <c r="E719" s="1570"/>
      <c r="F719" s="1560"/>
      <c r="G719" s="1560"/>
      <c r="H719" s="1565"/>
      <c r="I719" s="1570"/>
      <c r="J719" s="1570"/>
      <c r="K719" s="1583"/>
    </row>
    <row r="720" spans="2:12" ht="12.75">
      <c r="B720" s="1070">
        <v>0</v>
      </c>
      <c r="C720" s="627">
        <v>1</v>
      </c>
      <c r="D720" s="627">
        <v>2</v>
      </c>
      <c r="E720" s="628">
        <v>3</v>
      </c>
      <c r="F720" s="628">
        <v>4</v>
      </c>
      <c r="G720" s="627">
        <v>5</v>
      </c>
      <c r="H720" s="627">
        <v>6</v>
      </c>
      <c r="I720" s="627">
        <v>7</v>
      </c>
      <c r="J720" s="627">
        <v>8</v>
      </c>
      <c r="K720" s="1071">
        <v>9</v>
      </c>
    </row>
    <row r="721" spans="2:11" ht="12.75">
      <c r="B721" s="1072"/>
      <c r="C721" s="630"/>
      <c r="D721" s="630"/>
      <c r="E721" s="630"/>
      <c r="F721" s="630"/>
      <c r="G721" s="630"/>
      <c r="H721" s="630"/>
      <c r="I721" s="630"/>
      <c r="J721" s="630"/>
      <c r="K721" s="1073"/>
    </row>
    <row r="722" spans="2:11" ht="14.25">
      <c r="B722" s="1074"/>
      <c r="C722" s="1555" t="s">
        <v>224</v>
      </c>
      <c r="D722" s="1555"/>
      <c r="E722" s="1555"/>
      <c r="F722" s="1555"/>
      <c r="G722" s="1555"/>
      <c r="H722" s="1555"/>
      <c r="I722" s="1555"/>
      <c r="J722" s="1555"/>
      <c r="K722" s="1556"/>
    </row>
    <row r="723" spans="2:11" ht="12.75">
      <c r="B723" s="1072"/>
      <c r="C723" s="630"/>
      <c r="D723" s="630"/>
      <c r="E723" s="630"/>
      <c r="F723" s="630"/>
      <c r="G723" s="630"/>
      <c r="H723" s="630"/>
      <c r="I723" s="630"/>
      <c r="J723" s="630"/>
      <c r="K723" s="1073"/>
    </row>
    <row r="724" spans="2:11" ht="12.75">
      <c r="B724" s="1123" t="s">
        <v>225</v>
      </c>
      <c r="C724" s="1097">
        <f>SUM(D724+H724)</f>
        <v>131487</v>
      </c>
      <c r="D724" s="1097">
        <v>4212</v>
      </c>
      <c r="E724" s="1097">
        <v>1884</v>
      </c>
      <c r="F724" s="1097">
        <v>1881</v>
      </c>
      <c r="G724" s="1097">
        <v>447</v>
      </c>
      <c r="H724" s="1097">
        <v>127275</v>
      </c>
      <c r="I724" s="1097">
        <v>20665</v>
      </c>
      <c r="J724" s="1097">
        <v>40603</v>
      </c>
      <c r="K724" s="1124">
        <v>66007</v>
      </c>
    </row>
    <row r="725" spans="2:11" ht="12.75">
      <c r="B725" s="1123" t="s">
        <v>226</v>
      </c>
      <c r="C725" s="1097">
        <f t="shared" ref="C725:C735" si="64">SUM(D725+H725)</f>
        <v>139761</v>
      </c>
      <c r="D725" s="1097">
        <v>4061</v>
      </c>
      <c r="E725" s="1097">
        <v>2090</v>
      </c>
      <c r="F725" s="1097">
        <v>1541</v>
      </c>
      <c r="G725" s="1097">
        <v>430</v>
      </c>
      <c r="H725" s="1097">
        <v>135700</v>
      </c>
      <c r="I725" s="1097">
        <v>22172</v>
      </c>
      <c r="J725" s="1097">
        <v>39787</v>
      </c>
      <c r="K725" s="1124">
        <v>73741</v>
      </c>
    </row>
    <row r="726" spans="2:11" ht="12.75">
      <c r="B726" s="1123" t="s">
        <v>227</v>
      </c>
      <c r="C726" s="1097">
        <f t="shared" si="64"/>
        <v>169682</v>
      </c>
      <c r="D726" s="1099">
        <v>5140</v>
      </c>
      <c r="E726" s="1099">
        <v>2472</v>
      </c>
      <c r="F726" s="1099">
        <v>2072</v>
      </c>
      <c r="G726" s="1100">
        <v>596</v>
      </c>
      <c r="H726" s="1097">
        <v>164542</v>
      </c>
      <c r="I726" s="1099">
        <v>28740</v>
      </c>
      <c r="J726" s="1099">
        <v>46840</v>
      </c>
      <c r="K726" s="1125">
        <v>88962</v>
      </c>
    </row>
    <row r="727" spans="2:11" ht="12.75">
      <c r="B727" s="1123" t="s">
        <v>228</v>
      </c>
      <c r="C727" s="1097">
        <f>SUM(D727+H727)</f>
        <v>147812</v>
      </c>
      <c r="D727" s="1097">
        <v>3534</v>
      </c>
      <c r="E727" s="1098">
        <v>1611</v>
      </c>
      <c r="F727" s="1098">
        <v>1644</v>
      </c>
      <c r="G727" s="1097">
        <v>279</v>
      </c>
      <c r="H727" s="1097">
        <v>144278</v>
      </c>
      <c r="I727" s="1097">
        <v>24602</v>
      </c>
      <c r="J727" s="1097">
        <v>37994</v>
      </c>
      <c r="K727" s="1124">
        <v>81682</v>
      </c>
    </row>
    <row r="728" spans="2:11" ht="12.75">
      <c r="B728" s="1123" t="s">
        <v>229</v>
      </c>
      <c r="C728" s="1097">
        <f>SUM(D728+H728)</f>
        <v>152123</v>
      </c>
      <c r="D728" s="656">
        <v>3693</v>
      </c>
      <c r="E728" s="1102">
        <v>1713</v>
      </c>
      <c r="F728" s="1092">
        <v>1740</v>
      </c>
      <c r="G728" s="1092">
        <v>240</v>
      </c>
      <c r="H728" s="656">
        <v>148430</v>
      </c>
      <c r="I728" s="1102">
        <v>26209</v>
      </c>
      <c r="J728" s="1102">
        <v>40210</v>
      </c>
      <c r="K728" s="1126">
        <v>82011</v>
      </c>
    </row>
    <row r="729" spans="2:11" ht="12.75">
      <c r="B729" s="1123" t="s">
        <v>230</v>
      </c>
      <c r="C729" s="1097">
        <f t="shared" si="64"/>
        <v>166014</v>
      </c>
      <c r="D729" s="1097">
        <v>4176</v>
      </c>
      <c r="E729" s="1098">
        <v>1863</v>
      </c>
      <c r="F729" s="1098">
        <v>1929</v>
      </c>
      <c r="G729" s="1097">
        <v>384</v>
      </c>
      <c r="H729" s="1097">
        <v>161838</v>
      </c>
      <c r="I729" s="1097">
        <v>29003</v>
      </c>
      <c r="J729" s="1097">
        <v>42927</v>
      </c>
      <c r="K729" s="1124">
        <v>89908</v>
      </c>
    </row>
    <row r="730" spans="2:11" ht="12.75">
      <c r="B730" s="1123" t="s">
        <v>231</v>
      </c>
      <c r="C730" s="1097">
        <f>SUM(D730+H730)</f>
        <v>185533</v>
      </c>
      <c r="D730" s="657">
        <v>4807</v>
      </c>
      <c r="E730" s="1099">
        <v>2536</v>
      </c>
      <c r="F730" s="1100">
        <v>1934</v>
      </c>
      <c r="G730" s="1100">
        <v>337</v>
      </c>
      <c r="H730" s="1097">
        <v>180726</v>
      </c>
      <c r="I730" s="1099">
        <v>29597</v>
      </c>
      <c r="J730" s="1099">
        <v>50983</v>
      </c>
      <c r="K730" s="1125">
        <v>100146</v>
      </c>
    </row>
    <row r="731" spans="2:11" ht="12.75">
      <c r="B731" s="1123" t="s">
        <v>232</v>
      </c>
      <c r="C731" s="1097">
        <f t="shared" si="64"/>
        <v>154946</v>
      </c>
      <c r="D731" s="657">
        <v>5163</v>
      </c>
      <c r="E731" s="1099">
        <v>2773</v>
      </c>
      <c r="F731" s="1099">
        <v>1809</v>
      </c>
      <c r="G731" s="1100">
        <v>581</v>
      </c>
      <c r="H731" s="1097">
        <v>149783</v>
      </c>
      <c r="I731" s="1099">
        <v>24934</v>
      </c>
      <c r="J731" s="1099">
        <v>46560</v>
      </c>
      <c r="K731" s="1125">
        <v>78289</v>
      </c>
    </row>
    <row r="732" spans="2:11" ht="12.75">
      <c r="B732" s="1123" t="s">
        <v>233</v>
      </c>
      <c r="C732" s="1097">
        <f t="shared" si="64"/>
        <v>159994</v>
      </c>
      <c r="D732" s="1097">
        <v>5157</v>
      </c>
      <c r="E732" s="1098">
        <v>2557</v>
      </c>
      <c r="F732" s="1098">
        <v>2220</v>
      </c>
      <c r="G732" s="1097">
        <v>380</v>
      </c>
      <c r="H732" s="1097">
        <v>154837</v>
      </c>
      <c r="I732" s="1097">
        <v>27153</v>
      </c>
      <c r="J732" s="1097">
        <v>50573</v>
      </c>
      <c r="K732" s="1124">
        <v>77111</v>
      </c>
    </row>
    <row r="733" spans="2:11" ht="12.75">
      <c r="B733" s="1123" t="s">
        <v>234</v>
      </c>
      <c r="C733" s="1097">
        <f>SUM(D733+H733)</f>
        <v>157624</v>
      </c>
      <c r="D733" s="657">
        <v>4946</v>
      </c>
      <c r="E733" s="1099">
        <v>2081</v>
      </c>
      <c r="F733" s="1099">
        <v>2172</v>
      </c>
      <c r="G733" s="1099">
        <v>693</v>
      </c>
      <c r="H733" s="1098">
        <v>152678</v>
      </c>
      <c r="I733" s="1099">
        <v>27404</v>
      </c>
      <c r="J733" s="1099">
        <v>53995</v>
      </c>
      <c r="K733" s="1125">
        <v>71279</v>
      </c>
    </row>
    <row r="734" spans="2:11" ht="12.75">
      <c r="B734" s="1128" t="s">
        <v>235</v>
      </c>
      <c r="C734" s="1097">
        <f>SUM(D734+H734)</f>
        <v>0</v>
      </c>
      <c r="D734" s="1099"/>
      <c r="E734" s="1099"/>
      <c r="F734" s="1099"/>
      <c r="G734" s="1099"/>
      <c r="H734" s="1099"/>
      <c r="I734" s="1099"/>
      <c r="J734" s="1099"/>
      <c r="K734" s="1125"/>
    </row>
    <row r="735" spans="2:11" ht="12.75">
      <c r="B735" s="1128" t="s">
        <v>236</v>
      </c>
      <c r="C735" s="1097">
        <f t="shared" si="64"/>
        <v>0</v>
      </c>
      <c r="D735" s="1099"/>
      <c r="E735" s="1099"/>
      <c r="F735" s="1099"/>
      <c r="G735" s="1099"/>
      <c r="H735" s="1099"/>
      <c r="I735" s="1099"/>
      <c r="J735" s="1099"/>
      <c r="K735" s="1125"/>
    </row>
    <row r="736" spans="2:11" ht="15">
      <c r="B736" s="1129"/>
      <c r="C736" s="1098"/>
      <c r="D736" s="1098"/>
      <c r="E736" s="1098"/>
      <c r="F736" s="1098"/>
      <c r="G736" s="1098"/>
      <c r="H736" s="1098"/>
      <c r="I736" s="1098"/>
      <c r="J736" s="1098"/>
      <c r="K736" s="1130"/>
    </row>
    <row r="737" spans="2:11" ht="12.75">
      <c r="B737" s="1131">
        <v>2021</v>
      </c>
      <c r="C737" s="1091">
        <f t="shared" ref="C737:K737" si="65">SUM(C724:C735)</f>
        <v>1564976</v>
      </c>
      <c r="D737" s="1091">
        <f>SUM(D724:D735)</f>
        <v>44889</v>
      </c>
      <c r="E737" s="1091">
        <f t="shared" si="65"/>
        <v>21580</v>
      </c>
      <c r="F737" s="1091">
        <f t="shared" si="65"/>
        <v>18942</v>
      </c>
      <c r="G737" s="1091">
        <f>SUM(G724:G735)</f>
        <v>4367</v>
      </c>
      <c r="H737" s="1091">
        <f t="shared" si="65"/>
        <v>1520087</v>
      </c>
      <c r="I737" s="1091">
        <f t="shared" si="65"/>
        <v>260479</v>
      </c>
      <c r="J737" s="1091">
        <f t="shared" si="65"/>
        <v>450472</v>
      </c>
      <c r="K737" s="1132">
        <f t="shared" si="65"/>
        <v>809136</v>
      </c>
    </row>
    <row r="738" spans="2:11" ht="12.75">
      <c r="B738" s="1074"/>
      <c r="C738" s="1078"/>
      <c r="D738" s="1078"/>
      <c r="E738" s="1078"/>
      <c r="F738" s="1078"/>
      <c r="G738" s="1078"/>
      <c r="H738" s="1078"/>
      <c r="I738" s="1078"/>
      <c r="J738" s="1078"/>
      <c r="K738" s="1133"/>
    </row>
    <row r="739" spans="2:11" ht="12.75">
      <c r="B739" s="1074"/>
      <c r="C739" s="1553" t="s">
        <v>249</v>
      </c>
      <c r="D739" s="1553"/>
      <c r="E739" s="1553"/>
      <c r="F739" s="1553"/>
      <c r="G739" s="1553"/>
      <c r="H739" s="1553"/>
      <c r="I739" s="1553"/>
      <c r="J739" s="1553"/>
      <c r="K739" s="1554"/>
    </row>
    <row r="740" spans="2:11" ht="12.75">
      <c r="B740" s="1072"/>
      <c r="C740" s="1078"/>
      <c r="D740" s="1078"/>
      <c r="E740" s="1078"/>
      <c r="F740" s="1078"/>
      <c r="G740" s="1078"/>
      <c r="H740" s="1078"/>
      <c r="I740" s="1078"/>
      <c r="J740" s="1078"/>
      <c r="K740" s="1133"/>
    </row>
    <row r="741" spans="2:11" ht="12.75">
      <c r="B741" s="1134" t="s">
        <v>225</v>
      </c>
      <c r="C741" s="1097">
        <f t="shared" ref="C741:C752" si="66">SUM(D741+H741)</f>
        <v>39741341</v>
      </c>
      <c r="D741" s="1097">
        <v>237362</v>
      </c>
      <c r="E741" s="1097">
        <v>66223</v>
      </c>
      <c r="F741" s="1097">
        <v>109472</v>
      </c>
      <c r="G741" s="1097">
        <v>61667</v>
      </c>
      <c r="H741" s="1097">
        <v>39503979</v>
      </c>
      <c r="I741" s="1097">
        <v>5747629</v>
      </c>
      <c r="J741" s="1097">
        <v>11340717</v>
      </c>
      <c r="K741" s="1124">
        <v>22415633</v>
      </c>
    </row>
    <row r="742" spans="2:11" ht="12.75">
      <c r="B742" s="1134" t="s">
        <v>226</v>
      </c>
      <c r="C742" s="1097">
        <f t="shared" si="66"/>
        <v>42585604</v>
      </c>
      <c r="D742" s="1097">
        <v>225646</v>
      </c>
      <c r="E742" s="1097">
        <v>74893</v>
      </c>
      <c r="F742" s="1097">
        <v>91386</v>
      </c>
      <c r="G742" s="1097">
        <v>59367</v>
      </c>
      <c r="H742" s="1097">
        <v>42359958</v>
      </c>
      <c r="I742" s="1097">
        <v>6173809</v>
      </c>
      <c r="J742" s="1097">
        <v>11233624</v>
      </c>
      <c r="K742" s="1124">
        <v>24952525</v>
      </c>
    </row>
    <row r="743" spans="2:11" ht="12.75">
      <c r="B743" s="1134" t="s">
        <v>227</v>
      </c>
      <c r="C743" s="1097">
        <f t="shared" si="66"/>
        <v>51669516</v>
      </c>
      <c r="D743" s="1099">
        <v>269170</v>
      </c>
      <c r="E743" s="1099">
        <v>75705</v>
      </c>
      <c r="F743" s="1099">
        <v>120949</v>
      </c>
      <c r="G743" s="1100">
        <v>72516</v>
      </c>
      <c r="H743" s="1097">
        <v>51400346</v>
      </c>
      <c r="I743" s="1099">
        <v>8040952</v>
      </c>
      <c r="J743" s="1099">
        <v>13263981</v>
      </c>
      <c r="K743" s="1125">
        <v>30095413</v>
      </c>
    </row>
    <row r="744" spans="2:11" ht="12.75">
      <c r="B744" s="1134" t="s">
        <v>228</v>
      </c>
      <c r="C744" s="1097">
        <f t="shared" si="66"/>
        <v>46021458</v>
      </c>
      <c r="D744" s="1097">
        <v>203453</v>
      </c>
      <c r="E744" s="1098">
        <v>56947</v>
      </c>
      <c r="F744" s="1098">
        <v>106856</v>
      </c>
      <c r="G744" s="1097">
        <v>39650</v>
      </c>
      <c r="H744" s="1097">
        <v>45818005</v>
      </c>
      <c r="I744" s="1097">
        <v>6937605</v>
      </c>
      <c r="J744" s="1097">
        <v>10743705</v>
      </c>
      <c r="K744" s="1124">
        <v>28136695</v>
      </c>
    </row>
    <row r="745" spans="2:11" ht="12.75">
      <c r="B745" s="1134" t="s">
        <v>229</v>
      </c>
      <c r="C745" s="1097">
        <f t="shared" si="66"/>
        <v>46571427</v>
      </c>
      <c r="D745" s="1102">
        <v>212169</v>
      </c>
      <c r="E745" s="1102">
        <v>64706</v>
      </c>
      <c r="F745" s="1102">
        <v>114698</v>
      </c>
      <c r="G745" s="1102">
        <v>32765</v>
      </c>
      <c r="H745" s="1102">
        <v>46359258</v>
      </c>
      <c r="I745" s="1102">
        <v>7426484</v>
      </c>
      <c r="J745" s="1102">
        <v>11153429</v>
      </c>
      <c r="K745" s="1126">
        <v>27779345</v>
      </c>
    </row>
    <row r="746" spans="2:11" ht="12.75">
      <c r="B746" s="1134" t="s">
        <v>230</v>
      </c>
      <c r="C746" s="1097">
        <f t="shared" si="66"/>
        <v>50546758</v>
      </c>
      <c r="D746" s="1097">
        <v>230190</v>
      </c>
      <c r="E746" s="1098">
        <v>64238</v>
      </c>
      <c r="F746" s="1098">
        <v>119347</v>
      </c>
      <c r="G746" s="1097">
        <v>46605</v>
      </c>
      <c r="H746" s="1097">
        <v>50316568</v>
      </c>
      <c r="I746" s="1097">
        <v>8234522</v>
      </c>
      <c r="J746" s="1097">
        <v>11657127</v>
      </c>
      <c r="K746" s="1124">
        <v>30424919</v>
      </c>
    </row>
    <row r="747" spans="2:11" ht="12.75">
      <c r="B747" s="1134" t="s">
        <v>231</v>
      </c>
      <c r="C747" s="1097">
        <f t="shared" si="66"/>
        <v>49773277</v>
      </c>
      <c r="D747" s="1099">
        <v>259662</v>
      </c>
      <c r="E747" s="1099">
        <v>89587</v>
      </c>
      <c r="F747" s="1099">
        <v>122756</v>
      </c>
      <c r="G747" s="1100">
        <v>47319</v>
      </c>
      <c r="H747" s="1097">
        <v>49513615</v>
      </c>
      <c r="I747" s="1099">
        <v>8220789</v>
      </c>
      <c r="J747" s="1099">
        <v>13988860</v>
      </c>
      <c r="K747" s="1125">
        <v>27303966</v>
      </c>
    </row>
    <row r="748" spans="2:11" ht="12.75">
      <c r="B748" s="1134" t="s">
        <v>232</v>
      </c>
      <c r="C748" s="1097">
        <f t="shared" si="66"/>
        <v>46010365</v>
      </c>
      <c r="D748" s="1099">
        <v>287087</v>
      </c>
      <c r="E748" s="1099">
        <v>98165</v>
      </c>
      <c r="F748" s="1099">
        <v>115259</v>
      </c>
      <c r="G748" s="1100">
        <v>73663</v>
      </c>
      <c r="H748" s="1097">
        <v>45723278</v>
      </c>
      <c r="I748" s="1099">
        <v>6832506</v>
      </c>
      <c r="J748" s="1099">
        <v>12656962</v>
      </c>
      <c r="K748" s="1125">
        <v>26233810</v>
      </c>
    </row>
    <row r="749" spans="2:11" ht="12.75">
      <c r="B749" s="1134" t="s">
        <v>233</v>
      </c>
      <c r="C749" s="1097">
        <f t="shared" si="66"/>
        <v>47074285</v>
      </c>
      <c r="D749" s="1099">
        <v>280407</v>
      </c>
      <c r="E749" s="1099">
        <v>87972</v>
      </c>
      <c r="F749" s="1099">
        <v>143839</v>
      </c>
      <c r="G749" s="1100">
        <v>48596</v>
      </c>
      <c r="H749" s="1097">
        <v>46793878</v>
      </c>
      <c r="I749" s="1099">
        <v>7338139</v>
      </c>
      <c r="J749" s="1099">
        <v>14008821</v>
      </c>
      <c r="K749" s="1125">
        <v>25446918</v>
      </c>
    </row>
    <row r="750" spans="2:11" ht="12.75">
      <c r="B750" s="1134" t="s">
        <v>234</v>
      </c>
      <c r="C750" s="1097">
        <f>SUM(D750+H750)</f>
        <v>46072566</v>
      </c>
      <c r="D750" s="1099">
        <v>285761</v>
      </c>
      <c r="E750" s="1099">
        <v>72051</v>
      </c>
      <c r="F750" s="1099">
        <v>119761</v>
      </c>
      <c r="G750" s="1099">
        <v>93949</v>
      </c>
      <c r="H750" s="1098">
        <v>45786805</v>
      </c>
      <c r="I750" s="1099">
        <v>7425733</v>
      </c>
      <c r="J750" s="1099">
        <v>15007067</v>
      </c>
      <c r="K750" s="1125">
        <v>23354005</v>
      </c>
    </row>
    <row r="751" spans="2:11" ht="12.75">
      <c r="B751" s="1134" t="s">
        <v>235</v>
      </c>
      <c r="C751" s="1097">
        <f>SUM(D751+H751)</f>
        <v>0</v>
      </c>
      <c r="D751" s="1099"/>
      <c r="E751" s="1099"/>
      <c r="F751" s="1099"/>
      <c r="G751" s="1099"/>
      <c r="H751" s="1098"/>
      <c r="I751" s="1099"/>
      <c r="J751" s="1099"/>
      <c r="K751" s="1125"/>
    </row>
    <row r="752" spans="2:11" ht="12.75">
      <c r="B752" s="1134" t="s">
        <v>236</v>
      </c>
      <c r="C752" s="1097">
        <f t="shared" si="66"/>
        <v>0</v>
      </c>
      <c r="D752" s="1099"/>
      <c r="E752" s="1099"/>
      <c r="F752" s="1099"/>
      <c r="G752" s="1099"/>
      <c r="H752" s="1099"/>
      <c r="I752" s="1099"/>
      <c r="J752" s="1099"/>
      <c r="K752" s="1125"/>
    </row>
    <row r="753" spans="2:11" ht="12.75">
      <c r="B753" s="1074"/>
      <c r="C753" s="1098"/>
      <c r="D753" s="1098"/>
      <c r="E753" s="1098"/>
      <c r="F753" s="1098"/>
      <c r="G753" s="1098"/>
      <c r="H753" s="1098"/>
      <c r="I753" s="1098"/>
      <c r="J753" s="1098"/>
      <c r="K753" s="1130"/>
    </row>
    <row r="754" spans="2:11" ht="12.75">
      <c r="B754" s="1131">
        <v>2021</v>
      </c>
      <c r="C754" s="1091">
        <f t="shared" ref="C754:K754" si="67">SUM(C741:C752)</f>
        <v>466066597</v>
      </c>
      <c r="D754" s="1091">
        <f t="shared" si="67"/>
        <v>2490907</v>
      </c>
      <c r="E754" s="1091">
        <f t="shared" si="67"/>
        <v>750487</v>
      </c>
      <c r="F754" s="1091">
        <f t="shared" si="67"/>
        <v>1164323</v>
      </c>
      <c r="G754" s="1091">
        <f t="shared" si="67"/>
        <v>576097</v>
      </c>
      <c r="H754" s="1091">
        <f t="shared" si="67"/>
        <v>463575690</v>
      </c>
      <c r="I754" s="1091">
        <f t="shared" si="67"/>
        <v>72378168</v>
      </c>
      <c r="J754" s="1091">
        <f t="shared" si="67"/>
        <v>125054293</v>
      </c>
      <c r="K754" s="1132">
        <f t="shared" si="67"/>
        <v>266143229</v>
      </c>
    </row>
    <row r="755" spans="2:11" ht="12.75">
      <c r="B755" s="1135"/>
      <c r="C755" s="1079"/>
      <c r="D755" s="1079"/>
      <c r="E755" s="1079"/>
      <c r="F755" s="1079"/>
      <c r="G755" s="1079"/>
      <c r="H755" s="1079"/>
      <c r="I755" s="1079"/>
      <c r="J755" s="1079"/>
      <c r="K755" s="1136"/>
    </row>
    <row r="756" spans="2:11" ht="12.75" customHeight="1">
      <c r="B756" s="1557" t="s">
        <v>213</v>
      </c>
      <c r="C756" s="1559" t="s">
        <v>22</v>
      </c>
      <c r="D756" s="1559" t="s">
        <v>214</v>
      </c>
      <c r="E756" s="1561" t="s">
        <v>215</v>
      </c>
      <c r="F756" s="1562"/>
      <c r="G756" s="1563"/>
      <c r="H756" s="1564" t="s">
        <v>216</v>
      </c>
      <c r="I756" s="1566" t="s">
        <v>217</v>
      </c>
      <c r="J756" s="1567"/>
      <c r="K756" s="1568"/>
    </row>
    <row r="757" spans="2:11" ht="11.25" customHeight="1">
      <c r="B757" s="1558"/>
      <c r="C757" s="1560"/>
      <c r="D757" s="1560"/>
      <c r="E757" s="1569" t="s">
        <v>254</v>
      </c>
      <c r="F757" s="1559" t="s">
        <v>255</v>
      </c>
      <c r="G757" s="1559" t="s">
        <v>256</v>
      </c>
      <c r="H757" s="1565"/>
      <c r="I757" s="1569" t="s">
        <v>221</v>
      </c>
      <c r="J757" s="1569" t="s">
        <v>24</v>
      </c>
      <c r="K757" s="1572" t="s">
        <v>222</v>
      </c>
    </row>
    <row r="758" spans="2:11" ht="11.25" customHeight="1">
      <c r="B758" s="1558"/>
      <c r="C758" s="1560"/>
      <c r="D758" s="1560"/>
      <c r="E758" s="1570"/>
      <c r="F758" s="1560"/>
      <c r="G758" s="1560"/>
      <c r="H758" s="1565"/>
      <c r="I758" s="1571"/>
      <c r="J758" s="1571"/>
      <c r="K758" s="1573"/>
    </row>
    <row r="759" spans="2:11" ht="12.75">
      <c r="B759" s="1070">
        <v>0</v>
      </c>
      <c r="C759" s="1080">
        <v>1</v>
      </c>
      <c r="D759" s="1080">
        <v>2</v>
      </c>
      <c r="E759" s="1081">
        <v>3</v>
      </c>
      <c r="F759" s="1081">
        <v>4</v>
      </c>
      <c r="G759" s="1080">
        <v>5</v>
      </c>
      <c r="H759" s="1080">
        <v>6</v>
      </c>
      <c r="I759" s="1080">
        <v>7</v>
      </c>
      <c r="J759" s="1080">
        <v>8</v>
      </c>
      <c r="K759" s="1137">
        <v>9</v>
      </c>
    </row>
    <row r="760" spans="2:11" ht="12.75">
      <c r="B760" s="1072"/>
      <c r="C760" s="1078"/>
      <c r="D760" s="1078"/>
      <c r="E760" s="1078"/>
      <c r="F760" s="1078"/>
      <c r="G760" s="1078"/>
      <c r="H760" s="1078"/>
      <c r="I760" s="1078"/>
      <c r="J760" s="1078"/>
      <c r="K760" s="1133"/>
    </row>
    <row r="761" spans="2:11" ht="12.75">
      <c r="B761" s="1074"/>
      <c r="C761" s="1553" t="s">
        <v>250</v>
      </c>
      <c r="D761" s="1553"/>
      <c r="E761" s="1553"/>
      <c r="F761" s="1553"/>
      <c r="G761" s="1553"/>
      <c r="H761" s="1553"/>
      <c r="I761" s="1553"/>
      <c r="J761" s="1553"/>
      <c r="K761" s="1554"/>
    </row>
    <row r="762" spans="2:11" ht="12.75">
      <c r="B762" s="1074"/>
      <c r="C762" s="1082"/>
      <c r="D762" s="1082"/>
      <c r="E762" s="1082"/>
      <c r="F762" s="1082"/>
      <c r="G762" s="1082"/>
      <c r="H762" s="1082"/>
      <c r="I762" s="1082"/>
      <c r="J762" s="1082"/>
      <c r="K762" s="1138"/>
    </row>
    <row r="763" spans="2:11" ht="12.75">
      <c r="B763" s="1134" t="s">
        <v>225</v>
      </c>
      <c r="C763" s="1097">
        <f>SUM(D763+H763)</f>
        <v>78109600</v>
      </c>
      <c r="D763" s="1097">
        <v>415757</v>
      </c>
      <c r="E763" s="1097">
        <v>115249</v>
      </c>
      <c r="F763" s="1097">
        <v>192404</v>
      </c>
      <c r="G763" s="1097">
        <v>108104</v>
      </c>
      <c r="H763" s="1097">
        <v>77693843</v>
      </c>
      <c r="I763" s="1097">
        <v>11243403</v>
      </c>
      <c r="J763" s="1097">
        <v>23582450</v>
      </c>
      <c r="K763" s="1124">
        <v>42867990</v>
      </c>
    </row>
    <row r="764" spans="2:11" ht="12.75">
      <c r="B764" s="1134" t="s">
        <v>226</v>
      </c>
      <c r="C764" s="1097">
        <f t="shared" ref="C764:C774" si="68">SUM(D764+H764)</f>
        <v>84091107</v>
      </c>
      <c r="D764" s="1097">
        <v>393972</v>
      </c>
      <c r="E764" s="1097">
        <v>130879</v>
      </c>
      <c r="F764" s="1097">
        <v>159588</v>
      </c>
      <c r="G764" s="1097">
        <v>103505</v>
      </c>
      <c r="H764" s="1097">
        <v>83697135</v>
      </c>
      <c r="I764" s="1097">
        <v>12177076</v>
      </c>
      <c r="J764" s="1097">
        <v>23317616</v>
      </c>
      <c r="K764" s="1124">
        <v>48202443</v>
      </c>
    </row>
    <row r="765" spans="2:11" ht="12.75">
      <c r="B765" s="1134" t="s">
        <v>227</v>
      </c>
      <c r="C765" s="1097">
        <f t="shared" si="68"/>
        <v>102461148</v>
      </c>
      <c r="D765" s="1099">
        <v>472364</v>
      </c>
      <c r="E765" s="1099">
        <v>133618</v>
      </c>
      <c r="F765" s="1099">
        <v>212699</v>
      </c>
      <c r="G765" s="1100">
        <v>126047</v>
      </c>
      <c r="H765" s="1097">
        <v>101988784</v>
      </c>
      <c r="I765" s="1099">
        <v>15849028</v>
      </c>
      <c r="J765" s="1099">
        <v>27673719</v>
      </c>
      <c r="K765" s="1125">
        <v>58466037</v>
      </c>
    </row>
    <row r="766" spans="2:11" ht="12.75">
      <c r="B766" s="1134" t="s">
        <v>228</v>
      </c>
      <c r="C766" s="1097">
        <f t="shared" si="68"/>
        <v>89783783</v>
      </c>
      <c r="D766" s="1097">
        <v>360230</v>
      </c>
      <c r="E766" s="1098">
        <v>100047</v>
      </c>
      <c r="F766" s="1098">
        <v>192268</v>
      </c>
      <c r="G766" s="1098">
        <v>67915</v>
      </c>
      <c r="H766" s="1097">
        <v>89423553</v>
      </c>
      <c r="I766" s="1098">
        <v>13563784</v>
      </c>
      <c r="J766" s="1098">
        <v>22215821</v>
      </c>
      <c r="K766" s="1130">
        <v>53643948</v>
      </c>
    </row>
    <row r="767" spans="2:11" ht="12.75">
      <c r="B767" s="1134" t="s">
        <v>229</v>
      </c>
      <c r="C767" s="1097">
        <f t="shared" si="68"/>
        <v>91368131</v>
      </c>
      <c r="D767" s="1102">
        <v>376395</v>
      </c>
      <c r="E767" s="1102">
        <v>114763</v>
      </c>
      <c r="F767" s="1102">
        <v>205460</v>
      </c>
      <c r="G767" s="1102">
        <v>56172</v>
      </c>
      <c r="H767" s="1102">
        <v>90991736</v>
      </c>
      <c r="I767" s="1102">
        <v>14560960</v>
      </c>
      <c r="J767" s="1102">
        <v>23348822</v>
      </c>
      <c r="K767" s="1126">
        <v>53081954</v>
      </c>
    </row>
    <row r="768" spans="2:11" ht="12.75">
      <c r="B768" s="1134" t="s">
        <v>230</v>
      </c>
      <c r="C768" s="1097">
        <f t="shared" si="68"/>
        <v>99584261</v>
      </c>
      <c r="D768" s="1097">
        <v>409711</v>
      </c>
      <c r="E768" s="1098">
        <v>113176</v>
      </c>
      <c r="F768" s="1098">
        <v>212213</v>
      </c>
      <c r="G768" s="1098">
        <v>84322</v>
      </c>
      <c r="H768" s="1097">
        <v>99174550</v>
      </c>
      <c r="I768" s="1098">
        <v>16143401</v>
      </c>
      <c r="J768" s="1098">
        <v>24372903</v>
      </c>
      <c r="K768" s="1130">
        <v>58658246</v>
      </c>
    </row>
    <row r="769" spans="2:11" ht="12.75">
      <c r="B769" s="1134" t="s">
        <v>231</v>
      </c>
      <c r="C769" s="1097">
        <f>SUM(D769+H769)</f>
        <v>97936639</v>
      </c>
      <c r="D769" s="1099">
        <v>463172</v>
      </c>
      <c r="E769" s="1099">
        <v>157219</v>
      </c>
      <c r="F769" s="1099">
        <v>221210</v>
      </c>
      <c r="G769" s="1100">
        <v>84743</v>
      </c>
      <c r="H769" s="1097">
        <v>97473467</v>
      </c>
      <c r="I769" s="1099">
        <v>16134948</v>
      </c>
      <c r="J769" s="1099">
        <v>29010696</v>
      </c>
      <c r="K769" s="1125">
        <v>52327823</v>
      </c>
    </row>
    <row r="770" spans="2:11" ht="12.75">
      <c r="B770" s="1134" t="s">
        <v>232</v>
      </c>
      <c r="C770" s="1097">
        <f>SUM(D770+H770)</f>
        <v>90347661</v>
      </c>
      <c r="D770" s="1099">
        <v>506165</v>
      </c>
      <c r="E770" s="1099">
        <v>172138</v>
      </c>
      <c r="F770" s="1099">
        <v>205839</v>
      </c>
      <c r="G770" s="1100">
        <v>128188</v>
      </c>
      <c r="H770" s="1097">
        <v>89841496</v>
      </c>
      <c r="I770" s="1099">
        <v>13379420</v>
      </c>
      <c r="J770" s="1099">
        <v>26379670</v>
      </c>
      <c r="K770" s="1125">
        <v>50082406</v>
      </c>
    </row>
    <row r="771" spans="2:11" ht="12.75">
      <c r="B771" s="1134" t="s">
        <v>233</v>
      </c>
      <c r="C771" s="1097">
        <f t="shared" si="68"/>
        <v>92736838</v>
      </c>
      <c r="D771" s="1097">
        <v>498464</v>
      </c>
      <c r="E771" s="1098">
        <v>155328</v>
      </c>
      <c r="F771" s="1098">
        <v>258397</v>
      </c>
      <c r="G771" s="1098">
        <v>84739</v>
      </c>
      <c r="H771" s="1097">
        <v>92238374</v>
      </c>
      <c r="I771" s="1098">
        <v>14500535</v>
      </c>
      <c r="J771" s="1098">
        <v>28611254</v>
      </c>
      <c r="K771" s="1130">
        <v>49126585</v>
      </c>
    </row>
    <row r="772" spans="2:11" ht="12.75">
      <c r="B772" s="1134" t="s">
        <v>234</v>
      </c>
      <c r="C772" s="1097">
        <f t="shared" si="68"/>
        <v>91063370</v>
      </c>
      <c r="D772" s="1099">
        <v>499340</v>
      </c>
      <c r="E772" s="1099">
        <v>126691</v>
      </c>
      <c r="F772" s="1099">
        <v>209408</v>
      </c>
      <c r="G772" s="1099">
        <v>163241</v>
      </c>
      <c r="H772" s="1098">
        <v>90564030</v>
      </c>
      <c r="I772" s="1099">
        <v>14582999</v>
      </c>
      <c r="J772" s="1099">
        <v>30907506</v>
      </c>
      <c r="K772" s="1125">
        <v>45073525</v>
      </c>
    </row>
    <row r="773" spans="2:11" ht="12.75">
      <c r="B773" s="1134" t="s">
        <v>235</v>
      </c>
      <c r="C773" s="1097">
        <f t="shared" si="68"/>
        <v>0</v>
      </c>
      <c r="D773" s="1099"/>
      <c r="E773" s="1099"/>
      <c r="F773" s="1099"/>
      <c r="G773" s="1099"/>
      <c r="H773" s="1098"/>
      <c r="I773" s="1099"/>
      <c r="J773" s="1099"/>
      <c r="K773" s="1125"/>
    </row>
    <row r="774" spans="2:11" ht="12.75">
      <c r="B774" s="1134" t="s">
        <v>236</v>
      </c>
      <c r="C774" s="1097">
        <f t="shared" si="68"/>
        <v>0</v>
      </c>
      <c r="D774" s="1099"/>
      <c r="E774" s="1099"/>
      <c r="F774" s="1099"/>
      <c r="G774" s="1100"/>
      <c r="H774" s="1101"/>
      <c r="I774" s="1099"/>
      <c r="J774" s="1099"/>
      <c r="K774" s="1125"/>
    </row>
    <row r="775" spans="2:11" ht="12.75">
      <c r="B775" s="1134"/>
      <c r="C775" s="1096"/>
      <c r="D775" s="1093"/>
      <c r="E775" s="1094"/>
      <c r="F775" s="1094"/>
      <c r="G775" s="1094"/>
      <c r="H775" s="1093"/>
      <c r="I775" s="1094"/>
      <c r="J775" s="1094"/>
      <c r="K775" s="1139"/>
    </row>
    <row r="776" spans="2:11" ht="12.75">
      <c r="B776" s="1131">
        <v>2021</v>
      </c>
      <c r="C776" s="1095">
        <f t="shared" ref="C776:K776" si="69">SUM(C763:C774)</f>
        <v>917482538</v>
      </c>
      <c r="D776" s="1095">
        <f t="shared" si="69"/>
        <v>4395570</v>
      </c>
      <c r="E776" s="1095">
        <f t="shared" si="69"/>
        <v>1319108</v>
      </c>
      <c r="F776" s="1095">
        <f t="shared" si="69"/>
        <v>2069486</v>
      </c>
      <c r="G776" s="1095">
        <f t="shared" si="69"/>
        <v>1006976</v>
      </c>
      <c r="H776" s="1095">
        <f t="shared" si="69"/>
        <v>913086968</v>
      </c>
      <c r="I776" s="1095">
        <f t="shared" si="69"/>
        <v>142135554</v>
      </c>
      <c r="J776" s="1095">
        <f t="shared" si="69"/>
        <v>259420457</v>
      </c>
      <c r="K776" s="1140">
        <f t="shared" si="69"/>
        <v>511530957</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74"/>
      <c r="C779" s="1090"/>
      <c r="D779" s="1090"/>
      <c r="E779" s="1141"/>
      <c r="F779" s="1142" t="s">
        <v>251</v>
      </c>
      <c r="G779" s="1142"/>
      <c r="H779" s="1142"/>
      <c r="I779" s="1142"/>
      <c r="J779" s="1143"/>
      <c r="K779" s="1144"/>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26">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27">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27">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27">
        <f t="shared" si="71"/>
        <v>656.74136284615952</v>
      </c>
    </row>
    <row r="784" spans="2:11" ht="15.75">
      <c r="B784" s="496" t="s">
        <v>229</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27">
        <f t="shared" si="71"/>
        <v>647.25407567277557</v>
      </c>
    </row>
    <row r="785" spans="2:11" ht="15.75">
      <c r="B785" s="496" t="s">
        <v>230</v>
      </c>
      <c r="C785" s="526">
        <f t="shared" ref="C785:K785" si="72">C768/C729</f>
        <v>599.85459660028675</v>
      </c>
      <c r="D785" s="526">
        <f t="shared" si="72"/>
        <v>98.110871647509583</v>
      </c>
      <c r="E785" s="526">
        <f t="shared" si="72"/>
        <v>60.749329039184111</v>
      </c>
      <c r="F785" s="526">
        <f t="shared" si="72"/>
        <v>110.01192327630896</v>
      </c>
      <c r="G785" s="526">
        <f t="shared" si="72"/>
        <v>219.58854166666666</v>
      </c>
      <c r="H785" s="526">
        <f t="shared" si="72"/>
        <v>612.80138162854212</v>
      </c>
      <c r="I785" s="526">
        <f t="shared" si="72"/>
        <v>556.61141950832678</v>
      </c>
      <c r="J785" s="526">
        <f t="shared" si="72"/>
        <v>567.77559577888042</v>
      </c>
      <c r="K785" s="1027">
        <f t="shared" si="72"/>
        <v>652.42521243938245</v>
      </c>
    </row>
    <row r="786" spans="2:11" ht="15.75">
      <c r="B786" s="496" t="s">
        <v>231</v>
      </c>
      <c r="C786" s="526">
        <f t="shared" ref="C786:K786" si="73">C769/C730</f>
        <v>527.86641190515968</v>
      </c>
      <c r="D786" s="526">
        <f t="shared" si="73"/>
        <v>96.353650925733305</v>
      </c>
      <c r="E786" s="526">
        <f t="shared" si="73"/>
        <v>61.994873817034701</v>
      </c>
      <c r="F786" s="526">
        <f t="shared" si="73"/>
        <v>114.37952430196484</v>
      </c>
      <c r="G786" s="526">
        <f t="shared" si="73"/>
        <v>251.46290801186944</v>
      </c>
      <c r="H786" s="526">
        <f t="shared" si="73"/>
        <v>539.34390735146019</v>
      </c>
      <c r="I786" s="526">
        <f t="shared" si="73"/>
        <v>545.15484677501104</v>
      </c>
      <c r="J786" s="526">
        <f t="shared" si="73"/>
        <v>569.02685208795094</v>
      </c>
      <c r="K786" s="1027">
        <f t="shared" si="73"/>
        <v>522.51535757793624</v>
      </c>
    </row>
    <row r="787" spans="2:11" ht="15.75">
      <c r="B787" s="496" t="s">
        <v>232</v>
      </c>
      <c r="C787" s="526">
        <f t="shared" ref="C787:K787" si="74">C770/C731</f>
        <v>583.09127696100575</v>
      </c>
      <c r="D787" s="526">
        <f t="shared" si="74"/>
        <v>98.036993995738911</v>
      </c>
      <c r="E787" s="526">
        <f t="shared" si="74"/>
        <v>62.076451496574109</v>
      </c>
      <c r="F787" s="526">
        <f t="shared" si="74"/>
        <v>113.7860696517413</v>
      </c>
      <c r="G787" s="526">
        <f t="shared" si="74"/>
        <v>220.63339070567986</v>
      </c>
      <c r="H787" s="526">
        <f t="shared" si="74"/>
        <v>599.81103329483324</v>
      </c>
      <c r="I787" s="526">
        <f t="shared" si="74"/>
        <v>536.5934065934066</v>
      </c>
      <c r="J787" s="526">
        <f t="shared" si="74"/>
        <v>566.57366838487974</v>
      </c>
      <c r="K787" s="1027">
        <f t="shared" si="74"/>
        <v>639.71191355107362</v>
      </c>
    </row>
    <row r="788" spans="2:11" ht="15.75">
      <c r="B788" s="496" t="s">
        <v>233</v>
      </c>
      <c r="C788" s="526">
        <f t="shared" ref="C788:K788" si="75">C771/C732</f>
        <v>579.62697351150666</v>
      </c>
      <c r="D788" s="526">
        <f t="shared" si="75"/>
        <v>96.657746751987588</v>
      </c>
      <c r="E788" s="526">
        <f t="shared" si="75"/>
        <v>60.746186937817754</v>
      </c>
      <c r="F788" s="526">
        <f t="shared" si="75"/>
        <v>116.39504504504505</v>
      </c>
      <c r="G788" s="526">
        <f t="shared" si="75"/>
        <v>222.99736842105264</v>
      </c>
      <c r="H788" s="526">
        <f t="shared" si="75"/>
        <v>595.71274307820477</v>
      </c>
      <c r="I788" s="526">
        <f t="shared" si="75"/>
        <v>534.03067800979636</v>
      </c>
      <c r="J788" s="526">
        <f t="shared" si="75"/>
        <v>565.74168034326613</v>
      </c>
      <c r="K788" s="1027">
        <f t="shared" si="75"/>
        <v>637.08919609394252</v>
      </c>
    </row>
    <row r="789" spans="2:11" ht="15.75">
      <c r="B789" s="496" t="s">
        <v>234</v>
      </c>
      <c r="C789" s="526">
        <f t="shared" ref="C789:K789" si="76">C772/C733</f>
        <v>577.72528295183474</v>
      </c>
      <c r="D789" s="526">
        <f t="shared" si="76"/>
        <v>100.95835018196523</v>
      </c>
      <c r="E789" s="526">
        <f t="shared" si="76"/>
        <v>60.879865449303217</v>
      </c>
      <c r="F789" s="526">
        <f t="shared" si="76"/>
        <v>96.412523020257822</v>
      </c>
      <c r="G789" s="526">
        <f t="shared" si="76"/>
        <v>235.55699855699856</v>
      </c>
      <c r="H789" s="526">
        <f t="shared" si="76"/>
        <v>593.17013584144411</v>
      </c>
      <c r="I789" s="526">
        <f t="shared" si="76"/>
        <v>532.1485549554809</v>
      </c>
      <c r="J789" s="526">
        <f t="shared" si="76"/>
        <v>572.41422353921655</v>
      </c>
      <c r="K789" s="1027">
        <f t="shared" si="76"/>
        <v>632.35349822528372</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27"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69" t="e">
        <f t="shared" si="78"/>
        <v>#DIV/0!</v>
      </c>
    </row>
  </sheetData>
  <mergeCells count="232">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workbookViewId="0">
      <selection activeCell="R35" sqref="R35"/>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49" t="s">
        <v>390</v>
      </c>
      <c r="B1" s="1649"/>
      <c r="C1" s="1649"/>
      <c r="D1" s="1649"/>
      <c r="E1" s="1649"/>
      <c r="F1" s="1649"/>
      <c r="G1" s="1649"/>
      <c r="H1" s="1649"/>
      <c r="I1" s="1649"/>
      <c r="J1" s="1649"/>
      <c r="K1" s="1649"/>
      <c r="L1" s="1649"/>
      <c r="M1" s="1649"/>
      <c r="N1" s="1649"/>
    </row>
    <row r="2" spans="1:20" ht="13.5" thickBot="1">
      <c r="B2" s="845"/>
      <c r="C2" s="845"/>
      <c r="D2" s="845"/>
      <c r="E2" s="845"/>
      <c r="F2" s="845"/>
      <c r="G2" s="846" t="s">
        <v>290</v>
      </c>
      <c r="H2" s="845"/>
      <c r="I2" s="845"/>
      <c r="J2" s="845"/>
      <c r="K2" s="845"/>
      <c r="L2" s="845"/>
      <c r="M2" s="845"/>
      <c r="N2" s="845"/>
    </row>
    <row r="3" spans="1:20" ht="14.25" thickBot="1">
      <c r="A3" s="847" t="s">
        <v>291</v>
      </c>
      <c r="B3" s="848" t="s">
        <v>175</v>
      </c>
      <c r="C3" s="848" t="s">
        <v>176</v>
      </c>
      <c r="D3" s="848" t="s">
        <v>177</v>
      </c>
      <c r="E3" s="848" t="s">
        <v>178</v>
      </c>
      <c r="F3" s="848" t="s">
        <v>179</v>
      </c>
      <c r="G3" s="848" t="s">
        <v>180</v>
      </c>
      <c r="H3" s="848" t="s">
        <v>181</v>
      </c>
      <c r="I3" s="848" t="s">
        <v>182</v>
      </c>
      <c r="J3" s="848" t="s">
        <v>183</v>
      </c>
      <c r="K3" s="848" t="s">
        <v>184</v>
      </c>
      <c r="L3" s="848" t="s">
        <v>185</v>
      </c>
      <c r="M3" s="848" t="s">
        <v>186</v>
      </c>
      <c r="N3" s="848" t="s">
        <v>193</v>
      </c>
    </row>
    <row r="4" spans="1:20" ht="13.5">
      <c r="A4" s="849">
        <v>2004</v>
      </c>
      <c r="B4" s="850">
        <v>299.39999999999998</v>
      </c>
      <c r="C4" s="850">
        <v>296.39999999999998</v>
      </c>
      <c r="D4" s="850">
        <v>293.7</v>
      </c>
      <c r="E4" s="850">
        <v>293.5</v>
      </c>
      <c r="F4" s="850">
        <v>293.5</v>
      </c>
      <c r="G4" s="850">
        <v>291.60000000000002</v>
      </c>
      <c r="H4" s="850">
        <v>290.2</v>
      </c>
      <c r="I4" s="850">
        <v>286.3</v>
      </c>
      <c r="J4" s="850">
        <v>285.39999999999998</v>
      </c>
      <c r="K4" s="850">
        <v>285.10000000000002</v>
      </c>
      <c r="L4" s="850">
        <v>291.2</v>
      </c>
      <c r="M4" s="850">
        <v>297.8</v>
      </c>
      <c r="N4" s="851">
        <v>291.3</v>
      </c>
    </row>
    <row r="5" spans="1:20" ht="13.5">
      <c r="A5" s="852">
        <v>2005</v>
      </c>
      <c r="B5" s="853">
        <v>304.10000000000002</v>
      </c>
      <c r="C5" s="853">
        <v>308.10000000000002</v>
      </c>
      <c r="D5" s="853">
        <v>308.2</v>
      </c>
      <c r="E5" s="853">
        <v>310.89999999999998</v>
      </c>
      <c r="F5" s="853">
        <v>309.89999999999998</v>
      </c>
      <c r="G5" s="853">
        <v>309.10000000000002</v>
      </c>
      <c r="H5" s="853">
        <v>307</v>
      </c>
      <c r="I5" s="853">
        <v>300.60000000000002</v>
      </c>
      <c r="J5" s="853">
        <v>303.3</v>
      </c>
      <c r="K5" s="853">
        <v>304.3</v>
      </c>
      <c r="L5" s="853">
        <v>311.8</v>
      </c>
      <c r="M5" s="853">
        <v>315.5</v>
      </c>
      <c r="N5" s="854">
        <v>307.60000000000002</v>
      </c>
    </row>
    <row r="6" spans="1:20" ht="13.5">
      <c r="A6" s="852">
        <v>2006</v>
      </c>
      <c r="B6" s="853">
        <v>317.10000000000002</v>
      </c>
      <c r="C6" s="853">
        <v>319.89999999999998</v>
      </c>
      <c r="D6" s="853">
        <v>324</v>
      </c>
      <c r="E6" s="853">
        <v>319.5</v>
      </c>
      <c r="F6" s="853">
        <v>325.8</v>
      </c>
      <c r="G6" s="853">
        <v>323.8</v>
      </c>
      <c r="H6" s="853">
        <v>312.8</v>
      </c>
      <c r="I6" s="853">
        <v>313</v>
      </c>
      <c r="J6" s="853">
        <v>315.2</v>
      </c>
      <c r="K6" s="853">
        <v>311.2</v>
      </c>
      <c r="L6" s="853">
        <v>316.2</v>
      </c>
      <c r="M6" s="853">
        <v>321.8</v>
      </c>
      <c r="N6" s="854">
        <v>318.7</v>
      </c>
    </row>
    <row r="7" spans="1:20" ht="13.5">
      <c r="A7" s="852">
        <v>2007</v>
      </c>
      <c r="B7" s="853">
        <v>325.7</v>
      </c>
      <c r="C7" s="853">
        <v>327.9</v>
      </c>
      <c r="D7" s="853">
        <v>329.1</v>
      </c>
      <c r="E7" s="853">
        <v>329.9</v>
      </c>
      <c r="F7" s="853">
        <v>328.7</v>
      </c>
      <c r="G7" s="853">
        <v>330</v>
      </c>
      <c r="H7" s="853">
        <v>327.9</v>
      </c>
      <c r="I7" s="853">
        <v>324</v>
      </c>
      <c r="J7" s="853">
        <v>329.3</v>
      </c>
      <c r="K7" s="853">
        <v>312.8</v>
      </c>
      <c r="L7" s="853">
        <v>317.5</v>
      </c>
      <c r="M7" s="853">
        <v>319</v>
      </c>
      <c r="N7" s="854">
        <v>325.39999999999998</v>
      </c>
    </row>
    <row r="8" spans="1:20" ht="13.5">
      <c r="A8" s="852">
        <v>2008</v>
      </c>
      <c r="B8" s="853">
        <v>326.5</v>
      </c>
      <c r="C8" s="853">
        <v>327</v>
      </c>
      <c r="D8" s="853">
        <v>324.5</v>
      </c>
      <c r="E8" s="853">
        <v>322.60000000000002</v>
      </c>
      <c r="F8" s="853">
        <v>325.7</v>
      </c>
      <c r="G8" s="853">
        <v>323.8</v>
      </c>
      <c r="H8" s="853">
        <v>317</v>
      </c>
      <c r="I8" s="853">
        <v>314.39999999999998</v>
      </c>
      <c r="J8" s="853">
        <v>314.60000000000002</v>
      </c>
      <c r="K8" s="853">
        <v>310.5</v>
      </c>
      <c r="L8" s="853">
        <v>315.10000000000002</v>
      </c>
      <c r="M8" s="853">
        <v>321.7</v>
      </c>
      <c r="N8" s="854">
        <v>320.39999999999998</v>
      </c>
    </row>
    <row r="9" spans="1:20" ht="13.5">
      <c r="A9" s="852">
        <v>2009</v>
      </c>
      <c r="B9" s="853">
        <v>322.2</v>
      </c>
      <c r="C9" s="853">
        <v>324.3</v>
      </c>
      <c r="D9" s="853">
        <v>325.89999999999998</v>
      </c>
      <c r="E9" s="853">
        <v>324.2</v>
      </c>
      <c r="F9" s="853">
        <v>325.3</v>
      </c>
      <c r="G9" s="853">
        <v>324.5</v>
      </c>
      <c r="H9" s="853">
        <v>323.3</v>
      </c>
      <c r="I9" s="853">
        <v>316.2</v>
      </c>
      <c r="J9" s="853">
        <v>320.10000000000002</v>
      </c>
      <c r="K9" s="853">
        <v>320</v>
      </c>
      <c r="L9" s="853">
        <v>324.5</v>
      </c>
      <c r="M9" s="853">
        <v>330</v>
      </c>
      <c r="N9" s="855">
        <v>323.60000000000002</v>
      </c>
    </row>
    <row r="10" spans="1:20" ht="13.5">
      <c r="A10" s="852">
        <v>2010</v>
      </c>
      <c r="B10" s="853">
        <v>333.4</v>
      </c>
      <c r="C10" s="853">
        <v>341.3</v>
      </c>
      <c r="D10" s="853">
        <v>335.1</v>
      </c>
      <c r="E10" s="853">
        <v>343.1</v>
      </c>
      <c r="F10" s="853">
        <v>346.2</v>
      </c>
      <c r="G10" s="853">
        <v>345.9</v>
      </c>
      <c r="H10" s="853">
        <v>340.4</v>
      </c>
      <c r="I10" s="853">
        <v>336.9</v>
      </c>
      <c r="J10" s="853">
        <v>334.2</v>
      </c>
      <c r="K10" s="853">
        <v>325.7</v>
      </c>
      <c r="L10" s="853">
        <v>326.39999999999998</v>
      </c>
      <c r="M10" s="853">
        <v>326.3</v>
      </c>
      <c r="N10" s="855">
        <v>335.8</v>
      </c>
    </row>
    <row r="11" spans="1:20" ht="13.5">
      <c r="A11" s="852">
        <v>2011</v>
      </c>
      <c r="B11" s="853">
        <v>325.60000000000002</v>
      </c>
      <c r="C11" s="853">
        <v>323.5</v>
      </c>
      <c r="D11" s="853">
        <v>322.8</v>
      </c>
      <c r="E11" s="853">
        <v>323</v>
      </c>
      <c r="F11" s="853">
        <v>326.89999999999998</v>
      </c>
      <c r="G11" s="853">
        <v>323.39999999999998</v>
      </c>
      <c r="H11" s="853">
        <v>321.10000000000002</v>
      </c>
      <c r="I11" s="853">
        <v>317.7</v>
      </c>
      <c r="J11" s="853">
        <v>313</v>
      </c>
      <c r="K11" s="853">
        <v>312.89999999999998</v>
      </c>
      <c r="L11" s="853">
        <v>315.60000000000002</v>
      </c>
      <c r="M11" s="853">
        <v>322.10000000000002</v>
      </c>
      <c r="N11" s="855">
        <v>320.7</v>
      </c>
    </row>
    <row r="12" spans="1:20" ht="13.5">
      <c r="A12" s="856">
        <v>2012</v>
      </c>
      <c r="B12" s="857">
        <v>324.89999999999998</v>
      </c>
      <c r="C12" s="857">
        <v>327.2</v>
      </c>
      <c r="D12" s="857">
        <v>329</v>
      </c>
      <c r="E12" s="857">
        <v>329.8</v>
      </c>
      <c r="F12" s="857">
        <v>334.6</v>
      </c>
      <c r="G12" s="857">
        <v>336.3</v>
      </c>
      <c r="H12" s="857">
        <v>330.7</v>
      </c>
      <c r="I12" s="857">
        <v>326.3</v>
      </c>
      <c r="J12" s="857">
        <v>325.7</v>
      </c>
      <c r="K12" s="857">
        <v>322</v>
      </c>
      <c r="L12" s="857">
        <v>327.2</v>
      </c>
      <c r="M12" s="857">
        <v>330.6</v>
      </c>
      <c r="N12" s="858">
        <v>328.9</v>
      </c>
    </row>
    <row r="13" spans="1:20" ht="13.5">
      <c r="A13" s="856">
        <v>2013</v>
      </c>
      <c r="B13" s="857">
        <v>334</v>
      </c>
      <c r="C13" s="857">
        <v>336.5</v>
      </c>
      <c r="D13" s="857">
        <v>334.9</v>
      </c>
      <c r="E13" s="857">
        <v>338</v>
      </c>
      <c r="F13" s="857">
        <v>338.8</v>
      </c>
      <c r="G13" s="857">
        <v>343</v>
      </c>
      <c r="H13" s="857">
        <v>338.6</v>
      </c>
      <c r="I13" s="857">
        <v>334</v>
      </c>
      <c r="J13" s="857">
        <v>329.8</v>
      </c>
      <c r="K13" s="857">
        <v>328.9</v>
      </c>
      <c r="L13" s="857">
        <v>331</v>
      </c>
      <c r="M13" s="857">
        <v>333.1</v>
      </c>
      <c r="N13" s="858">
        <v>335.2</v>
      </c>
      <c r="Q13"/>
      <c r="R13"/>
      <c r="S13"/>
      <c r="T13"/>
    </row>
    <row r="14" spans="1:20" ht="13.5">
      <c r="A14" s="856">
        <v>2014</v>
      </c>
      <c r="B14" s="857">
        <v>335.3</v>
      </c>
      <c r="C14" s="857">
        <v>339.5</v>
      </c>
      <c r="D14" s="857">
        <v>336</v>
      </c>
      <c r="E14" s="857">
        <v>338.1</v>
      </c>
      <c r="F14" s="857">
        <v>336</v>
      </c>
      <c r="G14" s="857">
        <v>336.1</v>
      </c>
      <c r="H14" s="857">
        <v>331.4</v>
      </c>
      <c r="I14" s="857">
        <v>332.4</v>
      </c>
      <c r="J14" s="857">
        <v>327.3</v>
      </c>
      <c r="K14" s="857">
        <v>326.3</v>
      </c>
      <c r="L14" s="857">
        <v>328.5</v>
      </c>
      <c r="M14" s="857">
        <v>340.6</v>
      </c>
      <c r="N14" s="858">
        <v>333.6</v>
      </c>
      <c r="Q14"/>
      <c r="R14"/>
      <c r="S14"/>
      <c r="T14"/>
    </row>
    <row r="15" spans="1:20" ht="13.5">
      <c r="A15" s="859">
        <v>2015</v>
      </c>
      <c r="B15" s="860">
        <v>336</v>
      </c>
      <c r="C15" s="860">
        <v>338.9</v>
      </c>
      <c r="D15" s="860">
        <v>339.7</v>
      </c>
      <c r="E15" s="860">
        <v>340.8</v>
      </c>
      <c r="F15" s="860">
        <v>346.1</v>
      </c>
      <c r="G15" s="860">
        <v>343.9</v>
      </c>
      <c r="H15" s="860">
        <v>339.4</v>
      </c>
      <c r="I15" s="860">
        <v>334</v>
      </c>
      <c r="J15" s="860">
        <v>332.9</v>
      </c>
      <c r="K15" s="860">
        <v>331.2</v>
      </c>
      <c r="L15" s="860">
        <v>332.8</v>
      </c>
      <c r="M15" s="860">
        <v>335.4</v>
      </c>
      <c r="N15" s="861">
        <v>337.6</v>
      </c>
      <c r="Q15"/>
      <c r="R15"/>
      <c r="S15"/>
      <c r="T15"/>
    </row>
    <row r="16" spans="1:20" ht="13.5">
      <c r="A16" s="859">
        <v>2016</v>
      </c>
      <c r="B16" s="860">
        <v>335.2</v>
      </c>
      <c r="C16" s="860">
        <v>337.7</v>
      </c>
      <c r="D16" s="860">
        <v>338.5</v>
      </c>
      <c r="E16" s="860">
        <v>340.3</v>
      </c>
      <c r="F16" s="860">
        <v>345.4</v>
      </c>
      <c r="G16" s="860">
        <v>342.5</v>
      </c>
      <c r="H16" s="860">
        <v>339.1</v>
      </c>
      <c r="I16" s="860">
        <v>336.7</v>
      </c>
      <c r="J16" s="860">
        <v>336</v>
      </c>
      <c r="K16" s="860">
        <v>338.1</v>
      </c>
      <c r="L16" s="860">
        <v>339.8</v>
      </c>
      <c r="M16" s="860">
        <v>343.5</v>
      </c>
      <c r="N16" s="861">
        <v>339.5</v>
      </c>
      <c r="Q16"/>
      <c r="R16"/>
      <c r="S16"/>
      <c r="T16"/>
    </row>
    <row r="17" spans="1:20" ht="13.5">
      <c r="A17" s="859">
        <v>2017</v>
      </c>
      <c r="B17" s="860">
        <v>343.84877560849145</v>
      </c>
      <c r="C17" s="860">
        <v>344.01260355448568</v>
      </c>
      <c r="D17" s="860">
        <v>345.08323788722237</v>
      </c>
      <c r="E17" s="860">
        <v>349.4260933003689</v>
      </c>
      <c r="F17" s="860">
        <v>351.85998819252393</v>
      </c>
      <c r="G17" s="860">
        <v>351.12109667545815</v>
      </c>
      <c r="H17" s="860">
        <v>346.75726994620067</v>
      </c>
      <c r="I17" s="860">
        <v>344.85589941972938</v>
      </c>
      <c r="J17" s="860">
        <v>342.09908231074832</v>
      </c>
      <c r="K17" s="860">
        <v>340.25607000681453</v>
      </c>
      <c r="L17" s="860">
        <v>343.96423731809307</v>
      </c>
      <c r="M17" s="860">
        <v>345.17611667491775</v>
      </c>
      <c r="N17" s="861">
        <v>345.73613890143946</v>
      </c>
      <c r="Q17"/>
      <c r="R17"/>
      <c r="S17"/>
      <c r="T17"/>
    </row>
    <row r="18" spans="1:20" ht="13.5">
      <c r="A18" s="859">
        <v>2018</v>
      </c>
      <c r="B18" s="860">
        <v>328.68883172082138</v>
      </c>
      <c r="C18" s="860">
        <v>335.33083028686195</v>
      </c>
      <c r="D18" s="860">
        <v>339.13477331184731</v>
      </c>
      <c r="E18" s="860">
        <v>352.1288362407397</v>
      </c>
      <c r="F18" s="860">
        <v>354.40806226015781</v>
      </c>
      <c r="G18" s="860">
        <v>352.31798629918734</v>
      </c>
      <c r="H18" s="860">
        <v>349.02563708344542</v>
      </c>
      <c r="I18" s="860">
        <v>347.00933631012759</v>
      </c>
      <c r="J18" s="860">
        <v>345.11329021489684</v>
      </c>
      <c r="K18" s="860">
        <v>347.11988043981063</v>
      </c>
      <c r="L18" s="860">
        <v>349.40972512323503</v>
      </c>
      <c r="M18" s="860">
        <v>350.98601398601369</v>
      </c>
      <c r="N18" s="861">
        <v>345.25543478260863</v>
      </c>
      <c r="Q18"/>
      <c r="R18"/>
      <c r="S18"/>
      <c r="T18"/>
    </row>
    <row r="19" spans="1:20" ht="13.5">
      <c r="A19" s="992">
        <v>2019</v>
      </c>
      <c r="B19" s="993">
        <v>354.37491656654714</v>
      </c>
      <c r="C19" s="993">
        <v>356.43838796545651</v>
      </c>
      <c r="D19" s="993">
        <v>357.2969949465724</v>
      </c>
      <c r="E19" s="993">
        <v>357.47446683623537</v>
      </c>
      <c r="F19" s="993">
        <v>361.2054005838466</v>
      </c>
      <c r="G19" s="993">
        <v>357.93540852897377</v>
      </c>
      <c r="H19" s="993">
        <v>354.2490676912646</v>
      </c>
      <c r="I19" s="993">
        <v>353.13528487554794</v>
      </c>
      <c r="J19" s="993">
        <v>352.05841293166753</v>
      </c>
      <c r="K19" s="993">
        <v>345</v>
      </c>
      <c r="L19" s="993">
        <v>349.6</v>
      </c>
      <c r="M19" s="993">
        <v>354.4</v>
      </c>
      <c r="N19" s="994">
        <v>354.2</v>
      </c>
    </row>
    <row r="20" spans="1:20" ht="13.5">
      <c r="A20" s="992">
        <v>2020</v>
      </c>
      <c r="B20" s="993">
        <v>354.8</v>
      </c>
      <c r="C20" s="993">
        <v>355</v>
      </c>
      <c r="D20" s="993">
        <v>356.13</v>
      </c>
      <c r="E20" s="993">
        <v>354.02</v>
      </c>
      <c r="F20" s="993">
        <v>356.2</v>
      </c>
      <c r="G20" s="993">
        <v>358.1</v>
      </c>
      <c r="H20" s="993">
        <v>352.8</v>
      </c>
      <c r="I20" s="993">
        <v>350.8</v>
      </c>
      <c r="J20" s="993">
        <v>346.7</v>
      </c>
      <c r="K20" s="993">
        <v>345</v>
      </c>
      <c r="L20" s="993">
        <v>347.8</v>
      </c>
      <c r="M20" s="993">
        <v>347.4</v>
      </c>
      <c r="N20" s="994">
        <v>352.3</v>
      </c>
    </row>
    <row r="21" spans="1:20" ht="14.25" thickBot="1">
      <c r="A21" s="862">
        <v>2021</v>
      </c>
      <c r="B21" s="863">
        <v>350.5</v>
      </c>
      <c r="C21" s="863">
        <v>354.1</v>
      </c>
      <c r="D21" s="863">
        <v>354.1</v>
      </c>
      <c r="E21" s="863">
        <v>354.4</v>
      </c>
      <c r="F21" s="863">
        <v>353.4</v>
      </c>
      <c r="G21" s="863">
        <v>352.5</v>
      </c>
      <c r="H21" s="863">
        <v>348.2</v>
      </c>
      <c r="I21" s="863">
        <v>348.4</v>
      </c>
      <c r="J21" s="863">
        <v>343.2</v>
      </c>
      <c r="K21" s="863">
        <v>402.6</v>
      </c>
      <c r="L21" s="863"/>
      <c r="M21" s="863"/>
      <c r="N21" s="864"/>
    </row>
    <row r="22" spans="1:20">
      <c r="Q22"/>
      <c r="R22"/>
      <c r="S22"/>
      <c r="T22"/>
    </row>
    <row r="23" spans="1:20" ht="13.5" thickBot="1">
      <c r="B23" s="845"/>
      <c r="C23" s="845"/>
      <c r="D23" s="845"/>
      <c r="E23" s="845"/>
      <c r="F23" s="845"/>
      <c r="G23" s="865" t="s">
        <v>292</v>
      </c>
      <c r="H23" s="845"/>
      <c r="I23" s="845"/>
      <c r="J23" s="845"/>
      <c r="K23" s="845"/>
      <c r="L23" s="845"/>
      <c r="M23" s="845"/>
      <c r="N23" s="866"/>
      <c r="Q23"/>
      <c r="R23"/>
      <c r="S23"/>
      <c r="T23"/>
    </row>
    <row r="24" spans="1:20" ht="14.25" thickBot="1">
      <c r="A24" s="847" t="s">
        <v>291</v>
      </c>
      <c r="B24" s="848" t="s">
        <v>175</v>
      </c>
      <c r="C24" s="848" t="s">
        <v>176</v>
      </c>
      <c r="D24" s="848" t="s">
        <v>177</v>
      </c>
      <c r="E24" s="848" t="s">
        <v>178</v>
      </c>
      <c r="F24" s="848" t="s">
        <v>179</v>
      </c>
      <c r="G24" s="848" t="s">
        <v>180</v>
      </c>
      <c r="H24" s="848" t="s">
        <v>181</v>
      </c>
      <c r="I24" s="848" t="s">
        <v>182</v>
      </c>
      <c r="J24" s="848" t="s">
        <v>183</v>
      </c>
      <c r="K24" s="848" t="s">
        <v>184</v>
      </c>
      <c r="L24" s="848" t="s">
        <v>185</v>
      </c>
      <c r="M24" s="848" t="s">
        <v>186</v>
      </c>
      <c r="N24" s="848" t="s">
        <v>193</v>
      </c>
      <c r="Q24"/>
      <c r="R24"/>
      <c r="S24"/>
      <c r="T24"/>
    </row>
    <row r="25" spans="1:20" ht="13.5">
      <c r="A25" s="849">
        <v>2004</v>
      </c>
      <c r="B25" s="850">
        <v>272.2</v>
      </c>
      <c r="C25" s="850">
        <v>271.5</v>
      </c>
      <c r="D25" s="850">
        <v>272</v>
      </c>
      <c r="E25" s="850">
        <v>273.10000000000002</v>
      </c>
      <c r="F25" s="850">
        <v>267.2</v>
      </c>
      <c r="G25" s="850">
        <v>269.60000000000002</v>
      </c>
      <c r="H25" s="850">
        <v>261.5</v>
      </c>
      <c r="I25" s="850">
        <v>261.39999999999998</v>
      </c>
      <c r="J25" s="850">
        <v>264.8</v>
      </c>
      <c r="K25" s="850">
        <v>267</v>
      </c>
      <c r="L25" s="850">
        <v>266.39999999999998</v>
      </c>
      <c r="M25" s="850">
        <v>271.3</v>
      </c>
      <c r="N25" s="851">
        <v>267.3</v>
      </c>
      <c r="Q25"/>
      <c r="R25"/>
      <c r="S25"/>
      <c r="T25"/>
    </row>
    <row r="26" spans="1:20" ht="13.5">
      <c r="A26" s="852">
        <v>2005</v>
      </c>
      <c r="B26" s="853">
        <v>272.10000000000002</v>
      </c>
      <c r="C26" s="853">
        <v>274.8</v>
      </c>
      <c r="D26" s="853">
        <v>271.8</v>
      </c>
      <c r="E26" s="853">
        <v>273.39999999999998</v>
      </c>
      <c r="F26" s="853">
        <v>271</v>
      </c>
      <c r="G26" s="853">
        <v>266.39999999999998</v>
      </c>
      <c r="H26" s="853">
        <v>264.60000000000002</v>
      </c>
      <c r="I26" s="853">
        <v>261.10000000000002</v>
      </c>
      <c r="J26" s="853">
        <v>266.60000000000002</v>
      </c>
      <c r="K26" s="853">
        <v>272.5</v>
      </c>
      <c r="L26" s="853">
        <v>270.60000000000002</v>
      </c>
      <c r="M26" s="853">
        <v>272.39999999999998</v>
      </c>
      <c r="N26" s="854">
        <v>269.2</v>
      </c>
      <c r="Q26"/>
      <c r="R26"/>
      <c r="S26"/>
      <c r="T26"/>
    </row>
    <row r="27" spans="1:20" ht="13.5">
      <c r="A27" s="852">
        <v>2006</v>
      </c>
      <c r="B27" s="853">
        <v>275.10000000000002</v>
      </c>
      <c r="C27" s="853">
        <v>273.39999999999998</v>
      </c>
      <c r="D27" s="853">
        <v>273.39999999999998</v>
      </c>
      <c r="E27" s="853">
        <v>272.89999999999998</v>
      </c>
      <c r="F27" s="853">
        <v>270.39999999999998</v>
      </c>
      <c r="G27" s="853">
        <v>264.2</v>
      </c>
      <c r="H27" s="853">
        <v>260.2</v>
      </c>
      <c r="I27" s="853">
        <v>258.10000000000002</v>
      </c>
      <c r="J27" s="853">
        <v>263.5</v>
      </c>
      <c r="K27" s="853">
        <v>263.89999999999998</v>
      </c>
      <c r="L27" s="853">
        <v>264.89999999999998</v>
      </c>
      <c r="M27" s="853">
        <v>266.89999999999998</v>
      </c>
      <c r="N27" s="854">
        <v>267.5</v>
      </c>
      <c r="Q27"/>
      <c r="R27"/>
      <c r="S27"/>
      <c r="T27"/>
    </row>
    <row r="28" spans="1:20" ht="13.5">
      <c r="A28" s="852">
        <v>2007</v>
      </c>
      <c r="B28" s="853">
        <v>274.10000000000002</v>
      </c>
      <c r="C28" s="853">
        <v>274.89999999999998</v>
      </c>
      <c r="D28" s="853">
        <v>274</v>
      </c>
      <c r="E28" s="853">
        <v>272.3</v>
      </c>
      <c r="F28" s="853">
        <v>271.89999999999998</v>
      </c>
      <c r="G28" s="853">
        <v>269.2</v>
      </c>
      <c r="H28" s="853">
        <v>267.89999999999998</v>
      </c>
      <c r="I28" s="853">
        <v>264.60000000000002</v>
      </c>
      <c r="J28" s="853">
        <v>266</v>
      </c>
      <c r="K28" s="853">
        <v>268.8</v>
      </c>
      <c r="L28" s="853">
        <v>269.10000000000002</v>
      </c>
      <c r="M28" s="853">
        <v>271.60000000000002</v>
      </c>
      <c r="N28" s="854">
        <v>270.2</v>
      </c>
      <c r="Q28"/>
      <c r="R28"/>
      <c r="S28"/>
      <c r="T28"/>
    </row>
    <row r="29" spans="1:20" ht="13.5">
      <c r="A29" s="852">
        <v>2008</v>
      </c>
      <c r="B29" s="853">
        <v>273.89999999999998</v>
      </c>
      <c r="C29" s="853">
        <v>274.89999999999998</v>
      </c>
      <c r="D29" s="853">
        <v>273.8</v>
      </c>
      <c r="E29" s="853">
        <v>270</v>
      </c>
      <c r="F29" s="853">
        <v>271.89999999999998</v>
      </c>
      <c r="G29" s="853">
        <v>270.5</v>
      </c>
      <c r="H29" s="853">
        <v>268.60000000000002</v>
      </c>
      <c r="I29" s="853">
        <v>265</v>
      </c>
      <c r="J29" s="853">
        <v>266.5</v>
      </c>
      <c r="K29" s="853">
        <v>266.60000000000002</v>
      </c>
      <c r="L29" s="853">
        <v>269.7</v>
      </c>
      <c r="M29" s="853">
        <v>274.60000000000002</v>
      </c>
      <c r="N29" s="854">
        <v>270.3</v>
      </c>
      <c r="Q29"/>
      <c r="R29"/>
      <c r="S29"/>
      <c r="T29"/>
    </row>
    <row r="30" spans="1:20" ht="13.5">
      <c r="A30" s="852">
        <v>2009</v>
      </c>
      <c r="B30" s="853">
        <v>276.8</v>
      </c>
      <c r="C30" s="853">
        <v>274.3</v>
      </c>
      <c r="D30" s="853">
        <v>276.39999999999998</v>
      </c>
      <c r="E30" s="853">
        <v>273.60000000000002</v>
      </c>
      <c r="F30" s="853">
        <v>273.8</v>
      </c>
      <c r="G30" s="853">
        <v>272.10000000000002</v>
      </c>
      <c r="H30" s="853">
        <v>268.60000000000002</v>
      </c>
      <c r="I30" s="853">
        <v>266.8</v>
      </c>
      <c r="J30" s="853">
        <v>269.5</v>
      </c>
      <c r="K30" s="853">
        <v>271.39999999999998</v>
      </c>
      <c r="L30" s="853">
        <v>275.60000000000002</v>
      </c>
      <c r="M30" s="853">
        <v>277.10000000000002</v>
      </c>
      <c r="N30" s="855">
        <v>272.8</v>
      </c>
      <c r="Q30"/>
      <c r="R30"/>
      <c r="S30"/>
      <c r="T30"/>
    </row>
    <row r="31" spans="1:20" ht="13.5">
      <c r="A31" s="852">
        <v>2010</v>
      </c>
      <c r="B31" s="853">
        <v>278.5</v>
      </c>
      <c r="C31" s="853">
        <v>282.10000000000002</v>
      </c>
      <c r="D31" s="853">
        <v>281.7</v>
      </c>
      <c r="E31" s="853">
        <v>280.5</v>
      </c>
      <c r="F31" s="853">
        <v>280.89999999999998</v>
      </c>
      <c r="G31" s="853">
        <v>279</v>
      </c>
      <c r="H31" s="853">
        <v>275</v>
      </c>
      <c r="I31" s="853">
        <v>272.89999999999998</v>
      </c>
      <c r="J31" s="853">
        <v>275.5</v>
      </c>
      <c r="K31" s="853">
        <v>275.10000000000002</v>
      </c>
      <c r="L31" s="853">
        <v>275</v>
      </c>
      <c r="M31" s="853">
        <v>277.5</v>
      </c>
      <c r="N31" s="855">
        <v>277.8</v>
      </c>
      <c r="Q31"/>
      <c r="R31"/>
      <c r="S31"/>
      <c r="T31"/>
    </row>
    <row r="32" spans="1:20" ht="13.5">
      <c r="A32" s="852">
        <v>2011</v>
      </c>
      <c r="B32" s="853">
        <v>280.2</v>
      </c>
      <c r="C32" s="853">
        <v>279.3</v>
      </c>
      <c r="D32" s="853">
        <v>279.5</v>
      </c>
      <c r="E32" s="853">
        <v>281.39999999999998</v>
      </c>
      <c r="F32" s="853">
        <v>279.7</v>
      </c>
      <c r="G32" s="853">
        <v>275.89999999999998</v>
      </c>
      <c r="H32" s="853">
        <v>274.2</v>
      </c>
      <c r="I32" s="853">
        <v>268.2</v>
      </c>
      <c r="J32" s="853">
        <v>259.3</v>
      </c>
      <c r="K32" s="853">
        <v>260.89999999999998</v>
      </c>
      <c r="L32" s="853">
        <v>262.89999999999998</v>
      </c>
      <c r="M32" s="853">
        <v>267.2</v>
      </c>
      <c r="N32" s="855">
        <v>271.2</v>
      </c>
      <c r="Q32"/>
      <c r="R32"/>
      <c r="S32"/>
      <c r="T32"/>
    </row>
    <row r="33" spans="1:20" s="845" customFormat="1" ht="13.5">
      <c r="A33" s="856">
        <v>2012</v>
      </c>
      <c r="B33" s="857">
        <v>270.2</v>
      </c>
      <c r="C33" s="857">
        <v>267.8</v>
      </c>
      <c r="D33" s="857">
        <v>269.60000000000002</v>
      </c>
      <c r="E33" s="857">
        <v>266.2</v>
      </c>
      <c r="F33" s="857">
        <v>265.3</v>
      </c>
      <c r="G33" s="857">
        <v>265.10000000000002</v>
      </c>
      <c r="H33" s="857">
        <v>259.10000000000002</v>
      </c>
      <c r="I33" s="857">
        <v>258.3</v>
      </c>
      <c r="J33" s="857">
        <v>258.89999999999998</v>
      </c>
      <c r="K33" s="857">
        <v>261.60000000000002</v>
      </c>
      <c r="L33" s="857">
        <v>263.2</v>
      </c>
      <c r="M33" s="857">
        <v>267</v>
      </c>
      <c r="N33" s="858">
        <v>264</v>
      </c>
      <c r="Q33"/>
      <c r="R33"/>
      <c r="S33"/>
      <c r="T33"/>
    </row>
    <row r="34" spans="1:20" s="845" customFormat="1" ht="13.5">
      <c r="A34" s="856">
        <v>2013</v>
      </c>
      <c r="B34" s="857">
        <v>269.39999999999998</v>
      </c>
      <c r="C34" s="857">
        <v>271.89999999999998</v>
      </c>
      <c r="D34" s="857">
        <v>270.60000000000002</v>
      </c>
      <c r="E34" s="857">
        <v>270.89999999999998</v>
      </c>
      <c r="F34" s="857">
        <v>266.89999999999998</v>
      </c>
      <c r="G34" s="857">
        <v>265.89999999999998</v>
      </c>
      <c r="H34" s="857">
        <v>262.5</v>
      </c>
      <c r="I34" s="857">
        <v>259.3</v>
      </c>
      <c r="J34" s="857">
        <v>261.2</v>
      </c>
      <c r="K34" s="857">
        <v>263.10000000000002</v>
      </c>
      <c r="L34" s="857">
        <v>265.5</v>
      </c>
      <c r="M34" s="857">
        <v>270.2</v>
      </c>
      <c r="N34" s="858">
        <v>266.10000000000002</v>
      </c>
      <c r="Q34"/>
      <c r="R34"/>
      <c r="S34"/>
      <c r="T34"/>
    </row>
    <row r="35" spans="1:20" s="845" customFormat="1" ht="13.5">
      <c r="A35" s="856">
        <v>2014</v>
      </c>
      <c r="B35" s="857">
        <v>273</v>
      </c>
      <c r="C35" s="857">
        <v>274.60000000000002</v>
      </c>
      <c r="D35" s="857">
        <v>271.8</v>
      </c>
      <c r="E35" s="857">
        <v>270.39999999999998</v>
      </c>
      <c r="F35" s="857">
        <v>268.39999999999998</v>
      </c>
      <c r="G35" s="857">
        <v>268.60000000000002</v>
      </c>
      <c r="H35" s="857">
        <v>264.5</v>
      </c>
      <c r="I35" s="857">
        <v>259.7</v>
      </c>
      <c r="J35" s="857">
        <v>261.60000000000002</v>
      </c>
      <c r="K35" s="857">
        <v>263.39999999999998</v>
      </c>
      <c r="L35" s="857">
        <v>264.39999999999998</v>
      </c>
      <c r="M35" s="857">
        <v>264.8</v>
      </c>
      <c r="N35" s="858">
        <v>267</v>
      </c>
      <c r="Q35"/>
      <c r="R35"/>
      <c r="S35"/>
      <c r="T35"/>
    </row>
    <row r="36" spans="1:20" s="845" customFormat="1" ht="13.5">
      <c r="A36" s="859">
        <v>2015</v>
      </c>
      <c r="B36" s="860">
        <v>270.5</v>
      </c>
      <c r="C36" s="860">
        <v>271.5</v>
      </c>
      <c r="D36" s="860">
        <v>272.60000000000002</v>
      </c>
      <c r="E36" s="860">
        <v>270.89999999999998</v>
      </c>
      <c r="F36" s="860">
        <v>273.3</v>
      </c>
      <c r="G36" s="860">
        <v>272</v>
      </c>
      <c r="H36" s="860">
        <v>267.8</v>
      </c>
      <c r="I36" s="860">
        <v>262.10000000000002</v>
      </c>
      <c r="J36" s="860">
        <v>261.39999999999998</v>
      </c>
      <c r="K36" s="860">
        <v>264.5</v>
      </c>
      <c r="L36" s="860">
        <v>266.60000000000002</v>
      </c>
      <c r="M36" s="860">
        <v>268.10000000000002</v>
      </c>
      <c r="N36" s="861">
        <v>267.89999999999998</v>
      </c>
      <c r="Q36"/>
      <c r="R36"/>
      <c r="S36"/>
      <c r="T36"/>
    </row>
    <row r="37" spans="1:20" ht="13.5">
      <c r="A37" s="859">
        <v>2016</v>
      </c>
      <c r="B37" s="860">
        <v>270.10000000000002</v>
      </c>
      <c r="C37" s="860">
        <v>272.10000000000002</v>
      </c>
      <c r="D37" s="860">
        <v>268.7</v>
      </c>
      <c r="E37" s="860">
        <v>267.7</v>
      </c>
      <c r="F37" s="860">
        <v>266.10000000000002</v>
      </c>
      <c r="G37" s="860">
        <v>263.60000000000002</v>
      </c>
      <c r="H37" s="860">
        <v>259.10000000000002</v>
      </c>
      <c r="I37" s="860">
        <v>256.7</v>
      </c>
      <c r="J37" s="860">
        <v>259.60000000000002</v>
      </c>
      <c r="K37" s="860">
        <v>263.8</v>
      </c>
      <c r="L37" s="860">
        <v>267.10000000000002</v>
      </c>
      <c r="M37" s="860">
        <v>271.10000000000002</v>
      </c>
      <c r="N37" s="861">
        <v>265.2</v>
      </c>
    </row>
    <row r="38" spans="1:20" ht="13.5">
      <c r="A38" s="859">
        <v>2017</v>
      </c>
      <c r="B38" s="860">
        <v>272.88640213541373</v>
      </c>
      <c r="C38" s="860">
        <v>276.25085307594861</v>
      </c>
      <c r="D38" s="860">
        <v>274.85711246631678</v>
      </c>
      <c r="E38" s="860">
        <v>274.82589285714283</v>
      </c>
      <c r="F38" s="860">
        <v>275.79789937320038</v>
      </c>
      <c r="G38" s="860">
        <v>275.68322171001125</v>
      </c>
      <c r="H38" s="860">
        <v>271.12366069701773</v>
      </c>
      <c r="I38" s="860">
        <v>265.89233861961111</v>
      </c>
      <c r="J38" s="860">
        <v>268.51868601734992</v>
      </c>
      <c r="K38" s="860">
        <v>269.27624185210152</v>
      </c>
      <c r="L38" s="860">
        <v>272.87214014486779</v>
      </c>
      <c r="M38" s="860">
        <v>275.60365369340764</v>
      </c>
      <c r="N38" s="861">
        <v>272.59345923219968</v>
      </c>
    </row>
    <row r="39" spans="1:20" ht="13.5">
      <c r="A39" s="859">
        <v>2018</v>
      </c>
      <c r="B39" s="860">
        <v>271.81169536218374</v>
      </c>
      <c r="C39" s="860">
        <v>271.62933094384721</v>
      </c>
      <c r="D39" s="860">
        <v>275.82298136645966</v>
      </c>
      <c r="E39" s="860">
        <v>276.47664184157117</v>
      </c>
      <c r="F39" s="860">
        <v>276.53879641485253</v>
      </c>
      <c r="G39" s="860">
        <v>273.5957050315024</v>
      </c>
      <c r="H39" s="860">
        <v>267.18371383829231</v>
      </c>
      <c r="I39" s="860">
        <v>262.45748745224398</v>
      </c>
      <c r="J39" s="860">
        <v>265.66096423017115</v>
      </c>
      <c r="K39" s="860">
        <v>270.12991512212</v>
      </c>
      <c r="L39" s="860">
        <v>273.99583766909478</v>
      </c>
      <c r="M39" s="860">
        <v>277.44326025733028</v>
      </c>
      <c r="N39" s="861">
        <v>271.5347702055667</v>
      </c>
    </row>
    <row r="40" spans="1:20" ht="13.5">
      <c r="A40" s="992">
        <v>2019</v>
      </c>
      <c r="B40" s="993">
        <v>281.27826336739287</v>
      </c>
      <c r="C40" s="993">
        <v>284.30536717690359</v>
      </c>
      <c r="D40" s="993">
        <v>286.22046450702811</v>
      </c>
      <c r="E40" s="993">
        <v>290.8767352564733</v>
      </c>
      <c r="F40" s="993">
        <v>285.31500572737696</v>
      </c>
      <c r="G40" s="993">
        <v>281.29946839929153</v>
      </c>
      <c r="H40" s="993">
        <v>274.8623926185175</v>
      </c>
      <c r="I40" s="993">
        <v>271.9152332887009</v>
      </c>
      <c r="J40" s="993">
        <v>273.41321243523339</v>
      </c>
      <c r="K40" s="993">
        <v>276.3</v>
      </c>
      <c r="L40" s="993">
        <v>279.2</v>
      </c>
      <c r="M40" s="993">
        <v>286.5</v>
      </c>
      <c r="N40" s="994">
        <v>286.2</v>
      </c>
    </row>
    <row r="41" spans="1:20" ht="13.5">
      <c r="A41" s="992">
        <v>2020</v>
      </c>
      <c r="B41" s="993">
        <v>286.2</v>
      </c>
      <c r="C41" s="993">
        <v>288.2</v>
      </c>
      <c r="D41" s="993">
        <v>287.13</v>
      </c>
      <c r="E41" s="993">
        <v>286.24</v>
      </c>
      <c r="F41" s="993">
        <v>285.8</v>
      </c>
      <c r="G41" s="993">
        <v>286</v>
      </c>
      <c r="H41" s="993">
        <v>280.5</v>
      </c>
      <c r="I41" s="993">
        <v>277.2</v>
      </c>
      <c r="J41" s="993">
        <v>277.2</v>
      </c>
      <c r="K41" s="993">
        <v>277.7</v>
      </c>
      <c r="L41" s="993">
        <v>281.60000000000002</v>
      </c>
      <c r="M41" s="993">
        <v>284.8</v>
      </c>
      <c r="N41" s="994">
        <v>282.8</v>
      </c>
    </row>
    <row r="42" spans="1:20" ht="14.25" thickBot="1">
      <c r="A42" s="862">
        <v>2021</v>
      </c>
      <c r="B42" s="863">
        <v>288.3</v>
      </c>
      <c r="C42" s="863">
        <v>294.5</v>
      </c>
      <c r="D42" s="863">
        <v>289.10000000000002</v>
      </c>
      <c r="E42" s="863">
        <v>288.5</v>
      </c>
      <c r="F42" s="863">
        <v>287.5</v>
      </c>
      <c r="G42" s="863">
        <v>281.89999999999998</v>
      </c>
      <c r="H42" s="863">
        <v>275.89999999999998</v>
      </c>
      <c r="I42" s="863">
        <v>274.10000000000002</v>
      </c>
      <c r="J42" s="863">
        <v>275.2</v>
      </c>
      <c r="K42" s="863">
        <v>279.5</v>
      </c>
      <c r="L42" s="863"/>
      <c r="M42" s="863"/>
      <c r="N42" s="864"/>
    </row>
    <row r="43" spans="1:20" ht="13.5" thickBot="1">
      <c r="B43" s="845"/>
      <c r="C43" s="845"/>
      <c r="D43" s="845"/>
      <c r="E43" s="845"/>
      <c r="F43" s="845"/>
      <c r="G43" s="865" t="s">
        <v>293</v>
      </c>
      <c r="H43" s="845"/>
      <c r="I43" s="845"/>
      <c r="J43" s="845"/>
      <c r="K43" s="845"/>
      <c r="L43" s="845"/>
      <c r="M43" s="845"/>
      <c r="N43" s="866"/>
    </row>
    <row r="44" spans="1:20" ht="14.25" thickBot="1">
      <c r="A44" s="847" t="s">
        <v>291</v>
      </c>
      <c r="B44" s="848" t="s">
        <v>175</v>
      </c>
      <c r="C44" s="848" t="s">
        <v>176</v>
      </c>
      <c r="D44" s="848" t="s">
        <v>177</v>
      </c>
      <c r="E44" s="848" t="s">
        <v>178</v>
      </c>
      <c r="F44" s="848" t="s">
        <v>179</v>
      </c>
      <c r="G44" s="848" t="s">
        <v>180</v>
      </c>
      <c r="H44" s="848" t="s">
        <v>181</v>
      </c>
      <c r="I44" s="848" t="s">
        <v>182</v>
      </c>
      <c r="J44" s="848" t="s">
        <v>183</v>
      </c>
      <c r="K44" s="848" t="s">
        <v>184</v>
      </c>
      <c r="L44" s="848" t="s">
        <v>185</v>
      </c>
      <c r="M44" s="848" t="s">
        <v>186</v>
      </c>
      <c r="N44" s="848" t="s">
        <v>193</v>
      </c>
    </row>
    <row r="45" spans="1:20" ht="13.5">
      <c r="A45" s="849">
        <v>2004</v>
      </c>
      <c r="B45" s="850">
        <v>240.7</v>
      </c>
      <c r="C45" s="850">
        <v>241.7</v>
      </c>
      <c r="D45" s="850">
        <v>243.7</v>
      </c>
      <c r="E45" s="850">
        <v>237.7</v>
      </c>
      <c r="F45" s="850">
        <v>240.8</v>
      </c>
      <c r="G45" s="850">
        <v>241.5</v>
      </c>
      <c r="H45" s="850">
        <v>243.3</v>
      </c>
      <c r="I45" s="850">
        <v>237.1</v>
      </c>
      <c r="J45" s="850">
        <v>241.6</v>
      </c>
      <c r="K45" s="850">
        <v>238.8</v>
      </c>
      <c r="L45" s="850">
        <v>245.7</v>
      </c>
      <c r="M45" s="850">
        <v>249.9</v>
      </c>
      <c r="N45" s="851">
        <v>242.4</v>
      </c>
    </row>
    <row r="46" spans="1:20" ht="13.5">
      <c r="A46" s="852">
        <v>2005</v>
      </c>
      <c r="B46" s="853">
        <v>253.1</v>
      </c>
      <c r="C46" s="853">
        <v>256.89999999999998</v>
      </c>
      <c r="D46" s="853">
        <v>255</v>
      </c>
      <c r="E46" s="853">
        <v>253.3</v>
      </c>
      <c r="F46" s="853">
        <v>253</v>
      </c>
      <c r="G46" s="853">
        <v>252.2</v>
      </c>
      <c r="H46" s="853">
        <v>251.1</v>
      </c>
      <c r="I46" s="853">
        <v>247.9</v>
      </c>
      <c r="J46" s="853">
        <v>246.7</v>
      </c>
      <c r="K46" s="853">
        <v>249.2</v>
      </c>
      <c r="L46" s="853">
        <v>250.4</v>
      </c>
      <c r="M46" s="853">
        <v>256.2</v>
      </c>
      <c r="N46" s="854">
        <v>251.9</v>
      </c>
    </row>
    <row r="47" spans="1:20" ht="13.5">
      <c r="A47" s="852">
        <v>2006</v>
      </c>
      <c r="B47" s="853">
        <v>257.8</v>
      </c>
      <c r="C47" s="853">
        <v>258.60000000000002</v>
      </c>
      <c r="D47" s="853">
        <v>259.39999999999998</v>
      </c>
      <c r="E47" s="853">
        <v>256.39999999999998</v>
      </c>
      <c r="F47" s="853">
        <v>257.60000000000002</v>
      </c>
      <c r="G47" s="853">
        <v>256.10000000000002</v>
      </c>
      <c r="H47" s="853">
        <v>250.4</v>
      </c>
      <c r="I47" s="853">
        <v>248.4</v>
      </c>
      <c r="J47" s="853">
        <v>249.2</v>
      </c>
      <c r="K47" s="853">
        <v>246.2</v>
      </c>
      <c r="L47" s="853">
        <v>246.3</v>
      </c>
      <c r="M47" s="853">
        <v>251</v>
      </c>
      <c r="N47" s="854">
        <v>253.1</v>
      </c>
    </row>
    <row r="48" spans="1:20" ht="13.5">
      <c r="A48" s="852">
        <v>2007</v>
      </c>
      <c r="B48" s="853">
        <v>257</v>
      </c>
      <c r="C48" s="853">
        <v>258.60000000000002</v>
      </c>
      <c r="D48" s="853">
        <v>258.5</v>
      </c>
      <c r="E48" s="853">
        <v>260.5</v>
      </c>
      <c r="F48" s="853">
        <v>258.8</v>
      </c>
      <c r="G48" s="853">
        <v>257.5</v>
      </c>
      <c r="H48" s="853">
        <v>254.5</v>
      </c>
      <c r="I48" s="853">
        <v>250.9</v>
      </c>
      <c r="J48" s="853">
        <v>249.3</v>
      </c>
      <c r="K48" s="853">
        <v>246.9</v>
      </c>
      <c r="L48" s="853">
        <v>251.1</v>
      </c>
      <c r="M48" s="853">
        <v>253</v>
      </c>
      <c r="N48" s="854">
        <v>254.3</v>
      </c>
    </row>
    <row r="49" spans="1:14" ht="13.5">
      <c r="A49" s="852">
        <v>2008</v>
      </c>
      <c r="B49" s="853">
        <v>260</v>
      </c>
      <c r="C49" s="853">
        <v>259.7</v>
      </c>
      <c r="D49" s="853">
        <v>256.5</v>
      </c>
      <c r="E49" s="853">
        <v>253.2</v>
      </c>
      <c r="F49" s="853">
        <v>257.89999999999998</v>
      </c>
      <c r="G49" s="853">
        <v>255.5</v>
      </c>
      <c r="H49" s="853">
        <v>249</v>
      </c>
      <c r="I49" s="853">
        <v>247.1</v>
      </c>
      <c r="J49" s="853">
        <v>246.8</v>
      </c>
      <c r="K49" s="853">
        <v>243.8</v>
      </c>
      <c r="L49" s="853">
        <v>247.6</v>
      </c>
      <c r="M49" s="853">
        <v>252.5</v>
      </c>
      <c r="N49" s="854">
        <v>252.2</v>
      </c>
    </row>
    <row r="50" spans="1:14" ht="13.5">
      <c r="A50" s="852">
        <v>2009</v>
      </c>
      <c r="B50" s="853">
        <v>254.8</v>
      </c>
      <c r="C50" s="853">
        <v>256.39999999999998</v>
      </c>
      <c r="D50" s="853">
        <v>258.2</v>
      </c>
      <c r="E50" s="853">
        <v>257.39999999999998</v>
      </c>
      <c r="F50" s="853">
        <v>257.39999999999998</v>
      </c>
      <c r="G50" s="853">
        <v>255.2</v>
      </c>
      <c r="H50" s="853">
        <v>253.6</v>
      </c>
      <c r="I50" s="853">
        <v>250.6</v>
      </c>
      <c r="J50" s="853">
        <v>251.8</v>
      </c>
      <c r="K50" s="853">
        <v>252.9</v>
      </c>
      <c r="L50" s="853">
        <v>255.6</v>
      </c>
      <c r="M50" s="853">
        <v>260.8</v>
      </c>
      <c r="N50" s="854">
        <v>255.4</v>
      </c>
    </row>
    <row r="51" spans="1:14" ht="13.5">
      <c r="A51" s="852">
        <v>2010</v>
      </c>
      <c r="B51" s="853">
        <v>261.8</v>
      </c>
      <c r="C51" s="853">
        <v>267.39999999999998</v>
      </c>
      <c r="D51" s="853">
        <v>265.7</v>
      </c>
      <c r="E51" s="853">
        <v>267.89999999999998</v>
      </c>
      <c r="F51" s="853">
        <v>268.8</v>
      </c>
      <c r="G51" s="853">
        <v>266.89999999999998</v>
      </c>
      <c r="H51" s="853">
        <v>264.39999999999998</v>
      </c>
      <c r="I51" s="853">
        <v>259.89999999999998</v>
      </c>
      <c r="J51" s="853">
        <v>258.10000000000002</v>
      </c>
      <c r="K51" s="853">
        <v>254.5</v>
      </c>
      <c r="L51" s="853">
        <v>258.10000000000002</v>
      </c>
      <c r="M51" s="853">
        <v>262.5</v>
      </c>
      <c r="N51" s="854">
        <v>262.8</v>
      </c>
    </row>
    <row r="52" spans="1:14" ht="13.5">
      <c r="A52" s="852">
        <v>2011</v>
      </c>
      <c r="B52" s="853">
        <v>262.7</v>
      </c>
      <c r="C52" s="853">
        <v>262.60000000000002</v>
      </c>
      <c r="D52" s="853">
        <v>262.2</v>
      </c>
      <c r="E52" s="853">
        <v>261.5</v>
      </c>
      <c r="F52" s="853">
        <v>261.2</v>
      </c>
      <c r="G52" s="853">
        <v>258</v>
      </c>
      <c r="H52" s="853">
        <v>256.2</v>
      </c>
      <c r="I52" s="853">
        <v>251.1</v>
      </c>
      <c r="J52" s="853">
        <v>250.5</v>
      </c>
      <c r="K52" s="853">
        <v>251.1</v>
      </c>
      <c r="L52" s="853">
        <v>253.3</v>
      </c>
      <c r="M52" s="853">
        <v>259.5</v>
      </c>
      <c r="N52" s="854">
        <v>257.2</v>
      </c>
    </row>
    <row r="53" spans="1:14" ht="13.5">
      <c r="A53" s="852">
        <v>2012</v>
      </c>
      <c r="B53" s="853">
        <v>263.39999999999998</v>
      </c>
      <c r="C53" s="853">
        <v>263.8</v>
      </c>
      <c r="D53" s="853">
        <v>264</v>
      </c>
      <c r="E53" s="853">
        <v>262.5</v>
      </c>
      <c r="F53" s="853">
        <v>265.3</v>
      </c>
      <c r="G53" s="853">
        <v>262.2</v>
      </c>
      <c r="H53" s="853">
        <v>260.3</v>
      </c>
      <c r="I53" s="853">
        <v>256</v>
      </c>
      <c r="J53" s="853">
        <v>256.2</v>
      </c>
      <c r="K53" s="853">
        <v>257.60000000000002</v>
      </c>
      <c r="L53" s="853">
        <v>260.7</v>
      </c>
      <c r="M53" s="853">
        <v>263.5</v>
      </c>
      <c r="N53" s="854">
        <v>261.3</v>
      </c>
    </row>
    <row r="54" spans="1:14" ht="13.5">
      <c r="A54" s="852">
        <v>2013</v>
      </c>
      <c r="B54" s="853">
        <v>263.7</v>
      </c>
      <c r="C54" s="853">
        <v>268.2</v>
      </c>
      <c r="D54" s="853">
        <v>266.3</v>
      </c>
      <c r="E54" s="853">
        <v>267.2</v>
      </c>
      <c r="F54" s="853">
        <v>267</v>
      </c>
      <c r="G54" s="853">
        <v>269.39999999999998</v>
      </c>
      <c r="H54" s="853">
        <v>265.3</v>
      </c>
      <c r="I54" s="853">
        <v>261.7</v>
      </c>
      <c r="J54" s="853">
        <v>261.2</v>
      </c>
      <c r="K54" s="853">
        <v>259.89999999999998</v>
      </c>
      <c r="L54" s="853">
        <v>263.3</v>
      </c>
      <c r="M54" s="853">
        <v>265.8</v>
      </c>
      <c r="N54" s="854">
        <v>264.8</v>
      </c>
    </row>
    <row r="55" spans="1:14" ht="13.5">
      <c r="A55" s="856">
        <v>2014</v>
      </c>
      <c r="B55" s="853">
        <v>267.7</v>
      </c>
      <c r="C55" s="853">
        <v>270.8</v>
      </c>
      <c r="D55" s="853">
        <v>267.3</v>
      </c>
      <c r="E55" s="853">
        <v>267.2</v>
      </c>
      <c r="F55" s="853">
        <v>267.7</v>
      </c>
      <c r="G55" s="853">
        <v>267.39999999999998</v>
      </c>
      <c r="H55" s="853">
        <v>264.89999999999998</v>
      </c>
      <c r="I55" s="853">
        <v>263.3</v>
      </c>
      <c r="J55" s="853">
        <v>260.39999999999998</v>
      </c>
      <c r="K55" s="853">
        <v>262</v>
      </c>
      <c r="L55" s="853">
        <v>263.3</v>
      </c>
      <c r="M55" s="853">
        <v>267.89999999999998</v>
      </c>
      <c r="N55" s="854">
        <v>265.7</v>
      </c>
    </row>
    <row r="56" spans="1:14" ht="13.5">
      <c r="A56" s="859">
        <v>2015</v>
      </c>
      <c r="B56" s="867">
        <v>270.89999999999998</v>
      </c>
      <c r="C56" s="867">
        <v>271.7</v>
      </c>
      <c r="D56" s="867">
        <v>270.89999999999998</v>
      </c>
      <c r="E56" s="867">
        <v>272.5</v>
      </c>
      <c r="F56" s="867">
        <v>274.8</v>
      </c>
      <c r="G56" s="867">
        <v>275.7</v>
      </c>
      <c r="H56" s="867">
        <v>272.39999999999998</v>
      </c>
      <c r="I56" s="867">
        <v>268.60000000000002</v>
      </c>
      <c r="J56" s="867">
        <v>266.3</v>
      </c>
      <c r="K56" s="867">
        <v>266.10000000000002</v>
      </c>
      <c r="L56" s="867">
        <v>268.7</v>
      </c>
      <c r="M56" s="867">
        <v>270.39999999999998</v>
      </c>
      <c r="N56" s="868">
        <v>270.5</v>
      </c>
    </row>
    <row r="57" spans="1:14" ht="13.5">
      <c r="A57" s="859">
        <v>2016</v>
      </c>
      <c r="B57" s="867">
        <v>271.7</v>
      </c>
      <c r="C57" s="867">
        <v>271.89999999999998</v>
      </c>
      <c r="D57" s="867">
        <v>270.2</v>
      </c>
      <c r="E57" s="867">
        <v>272.2</v>
      </c>
      <c r="F57" s="867">
        <v>275.5</v>
      </c>
      <c r="G57" s="867">
        <v>274.2</v>
      </c>
      <c r="H57" s="867">
        <v>270.5</v>
      </c>
      <c r="I57" s="867">
        <v>268.7</v>
      </c>
      <c r="J57" s="867">
        <v>268</v>
      </c>
      <c r="K57" s="867">
        <v>270</v>
      </c>
      <c r="L57" s="867">
        <v>273.2</v>
      </c>
      <c r="M57" s="867">
        <v>276.5</v>
      </c>
      <c r="N57" s="868">
        <v>271.8</v>
      </c>
    </row>
    <row r="58" spans="1:14" ht="13.5">
      <c r="A58" s="859">
        <v>2017</v>
      </c>
      <c r="B58" s="867">
        <v>276.69926282533487</v>
      </c>
      <c r="C58" s="867">
        <v>276.47892871209154</v>
      </c>
      <c r="D58" s="867">
        <v>278.22339935513622</v>
      </c>
      <c r="E58" s="867">
        <v>279.34229084700496</v>
      </c>
      <c r="F58" s="867">
        <v>281.69560720701139</v>
      </c>
      <c r="G58" s="867">
        <v>282.87137778735314</v>
      </c>
      <c r="H58" s="867">
        <v>277.47576558713354</v>
      </c>
      <c r="I58" s="867">
        <v>274.10388337620998</v>
      </c>
      <c r="J58" s="867">
        <v>273.58284883720944</v>
      </c>
      <c r="K58" s="867">
        <v>274.03936753791561</v>
      </c>
      <c r="L58" s="867">
        <v>275.29776603686923</v>
      </c>
      <c r="M58" s="867">
        <v>280.80114332380572</v>
      </c>
      <c r="N58" s="861">
        <v>277.62487398742144</v>
      </c>
    </row>
    <row r="59" spans="1:14" ht="13.5">
      <c r="A59" s="859">
        <v>2018</v>
      </c>
      <c r="B59" s="860">
        <v>279.54637865311327</v>
      </c>
      <c r="C59" s="860">
        <v>282.17688062735988</v>
      </c>
      <c r="D59" s="860">
        <v>283.66516998075673</v>
      </c>
      <c r="E59" s="860">
        <v>284.39577732607717</v>
      </c>
      <c r="F59" s="860">
        <v>286.91837000390598</v>
      </c>
      <c r="G59" s="860">
        <v>286.16812790097981</v>
      </c>
      <c r="H59" s="860">
        <v>281.7233466698047</v>
      </c>
      <c r="I59" s="860">
        <v>279.00896414342645</v>
      </c>
      <c r="J59" s="860">
        <v>276.36222177119254</v>
      </c>
      <c r="K59" s="860">
        <v>278.71065267650755</v>
      </c>
      <c r="L59" s="860">
        <v>284.00026838432649</v>
      </c>
      <c r="M59" s="860">
        <v>284.93782985955824</v>
      </c>
      <c r="N59" s="861">
        <v>282.28926615670917</v>
      </c>
    </row>
    <row r="60" spans="1:14" ht="13.5">
      <c r="A60" s="992">
        <v>2019</v>
      </c>
      <c r="B60" s="993">
        <v>287.03444832750858</v>
      </c>
      <c r="C60" s="993">
        <v>289.1459538749898</v>
      </c>
      <c r="D60" s="993">
        <v>288.5072199817875</v>
      </c>
      <c r="E60" s="993">
        <v>290.10412746204969</v>
      </c>
      <c r="F60" s="993">
        <v>292.71949231485786</v>
      </c>
      <c r="G60" s="993">
        <v>289.1722528130237</v>
      </c>
      <c r="H60" s="993">
        <v>284.60732456803191</v>
      </c>
      <c r="I60" s="993">
        <v>281.83476394849748</v>
      </c>
      <c r="J60" s="993">
        <v>281.74347936186393</v>
      </c>
      <c r="K60" s="993">
        <v>280</v>
      </c>
      <c r="L60" s="993">
        <v>283.39999999999998</v>
      </c>
      <c r="M60" s="993">
        <v>281.7</v>
      </c>
      <c r="N60" s="994">
        <v>280.2</v>
      </c>
    </row>
    <row r="61" spans="1:14" ht="13.5">
      <c r="A61" s="992">
        <v>2020</v>
      </c>
      <c r="B61" s="993">
        <v>288.10000000000002</v>
      </c>
      <c r="C61" s="993">
        <v>289.7</v>
      </c>
      <c r="D61" s="993">
        <v>291.47000000000003</v>
      </c>
      <c r="E61" s="993">
        <v>290.86</v>
      </c>
      <c r="F61" s="993">
        <v>294.3</v>
      </c>
      <c r="G61" s="993">
        <v>295</v>
      </c>
      <c r="H61" s="993">
        <v>291.7</v>
      </c>
      <c r="I61" s="993">
        <v>288</v>
      </c>
      <c r="J61" s="993">
        <v>285</v>
      </c>
      <c r="K61" s="993">
        <v>289.7</v>
      </c>
      <c r="L61" s="993">
        <v>286</v>
      </c>
      <c r="M61" s="993">
        <v>288.2</v>
      </c>
      <c r="N61" s="994">
        <v>289.89999999999998</v>
      </c>
    </row>
    <row r="62" spans="1:14" ht="14.25" thickBot="1">
      <c r="A62" s="862">
        <v>2021</v>
      </c>
      <c r="B62" s="863">
        <v>291.3</v>
      </c>
      <c r="C62" s="863">
        <v>293.10000000000002</v>
      </c>
      <c r="D62" s="863">
        <v>291.60000000000002</v>
      </c>
      <c r="E62" s="863">
        <v>294.10000000000002</v>
      </c>
      <c r="F62" s="863">
        <v>295.60000000000002</v>
      </c>
      <c r="G62" s="863">
        <v>294.60000000000002</v>
      </c>
      <c r="H62" s="863">
        <v>290.5</v>
      </c>
      <c r="I62" s="863">
        <v>288.2</v>
      </c>
      <c r="J62" s="863">
        <v>286.10000000000002</v>
      </c>
      <c r="K62" s="863">
        <v>286</v>
      </c>
      <c r="L62" s="863"/>
      <c r="M62" s="863"/>
      <c r="N62" s="864"/>
    </row>
    <row r="63" spans="1:14">
      <c r="I63" s="845"/>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215" zoomScale="75" workbookViewId="0">
      <selection activeCell="AD190" sqref="AD190"/>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51" t="s">
        <v>488</v>
      </c>
      <c r="B2" s="1651"/>
      <c r="C2" s="1651"/>
      <c r="D2" s="1651"/>
      <c r="E2" s="1651"/>
      <c r="F2" s="1651"/>
      <c r="G2" s="1651"/>
      <c r="H2" s="1651"/>
      <c r="I2" s="1651"/>
      <c r="J2" s="1651"/>
      <c r="K2" s="1651"/>
      <c r="L2" s="1651"/>
      <c r="M2" s="1651"/>
    </row>
    <row r="3" spans="1:29" ht="12.75" hidden="1" customHeight="1">
      <c r="A3" s="1651"/>
      <c r="B3" s="1651"/>
      <c r="C3" s="1651"/>
      <c r="D3" s="1651"/>
      <c r="E3" s="1651"/>
      <c r="F3" s="1651"/>
      <c r="G3" s="1651"/>
      <c r="H3" s="1651"/>
      <c r="I3" s="1651"/>
      <c r="J3" s="1651"/>
      <c r="K3" s="1651"/>
      <c r="L3" s="1651"/>
      <c r="M3" s="1651"/>
    </row>
    <row r="4" spans="1:29" ht="12.75" hidden="1" customHeight="1">
      <c r="A4" s="1651"/>
      <c r="B4" s="1651"/>
      <c r="C4" s="1651"/>
      <c r="D4" s="1651"/>
      <c r="E4" s="1651"/>
      <c r="F4" s="1651"/>
      <c r="G4" s="1651"/>
      <c r="H4" s="1651"/>
      <c r="I4" s="1651"/>
      <c r="J4" s="1651"/>
      <c r="K4" s="1651"/>
      <c r="L4" s="1651"/>
      <c r="M4" s="1651"/>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650" t="s">
        <v>172</v>
      </c>
      <c r="R7" s="1650"/>
      <c r="S7" s="1650"/>
      <c r="T7" s="996"/>
      <c r="U7" s="101">
        <v>2003</v>
      </c>
      <c r="V7" s="1650" t="s">
        <v>173</v>
      </c>
      <c r="W7" s="1652"/>
      <c r="X7" s="996"/>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650" t="s">
        <v>172</v>
      </c>
      <c r="Q16" s="1650"/>
      <c r="R16" s="1650"/>
      <c r="S16" s="1650"/>
      <c r="T16" s="102"/>
      <c r="U16" s="101">
        <v>2004</v>
      </c>
      <c r="V16" s="1650" t="s">
        <v>173</v>
      </c>
      <c r="W16" s="1650"/>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650" t="s">
        <v>172</v>
      </c>
      <c r="Q25" s="1650"/>
      <c r="R25" s="1650"/>
      <c r="S25" s="1650"/>
      <c r="T25" s="102"/>
      <c r="U25" s="101">
        <v>2005</v>
      </c>
      <c r="V25" s="1650" t="s">
        <v>173</v>
      </c>
      <c r="W25" s="1650"/>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650" t="s">
        <v>172</v>
      </c>
      <c r="Q34" s="1650"/>
      <c r="R34" s="1650"/>
      <c r="S34" s="1650"/>
      <c r="T34" s="102"/>
      <c r="U34" s="101">
        <v>2006</v>
      </c>
      <c r="V34" s="1650" t="s">
        <v>173</v>
      </c>
      <c r="W34" s="1650"/>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650" t="s">
        <v>172</v>
      </c>
      <c r="Q43" s="1650"/>
      <c r="R43" s="1650"/>
      <c r="S43" s="1650"/>
      <c r="T43" s="102"/>
      <c r="U43" s="101">
        <v>2007</v>
      </c>
      <c r="V43" s="1650" t="s">
        <v>173</v>
      </c>
      <c r="W43" s="1650"/>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650" t="s">
        <v>172</v>
      </c>
      <c r="Q52" s="1650"/>
      <c r="R52" s="1650"/>
      <c r="S52" s="1650"/>
      <c r="T52" s="102"/>
      <c r="U52" s="101">
        <v>2008</v>
      </c>
      <c r="V52" s="1650" t="s">
        <v>173</v>
      </c>
      <c r="W52" s="1650"/>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650" t="s">
        <v>172</v>
      </c>
      <c r="Q61" s="1650"/>
      <c r="R61" s="1650"/>
      <c r="S61" s="1650"/>
      <c r="T61" s="102"/>
      <c r="U61" s="101">
        <v>2009</v>
      </c>
      <c r="V61" s="1650" t="s">
        <v>173</v>
      </c>
      <c r="W61" s="1650"/>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650" t="s">
        <v>172</v>
      </c>
      <c r="Q70" s="1650"/>
      <c r="R70" s="1650"/>
      <c r="S70" s="1650"/>
      <c r="T70" s="102"/>
      <c r="U70" s="101">
        <v>2010</v>
      </c>
      <c r="V70" s="1650" t="s">
        <v>173</v>
      </c>
      <c r="W70" s="1650"/>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650" t="s">
        <v>172</v>
      </c>
      <c r="Q79" s="1650"/>
      <c r="R79" s="1650"/>
      <c r="S79" s="1650"/>
      <c r="T79" s="102"/>
      <c r="U79" s="101">
        <v>2011</v>
      </c>
      <c r="V79" s="1650" t="s">
        <v>173</v>
      </c>
      <c r="W79" s="1650"/>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650" t="s">
        <v>172</v>
      </c>
      <c r="Q88" s="1650"/>
      <c r="R88" s="1650"/>
      <c r="S88" s="1650"/>
      <c r="T88" s="102"/>
      <c r="U88" s="101">
        <v>2012</v>
      </c>
      <c r="V88" s="1650" t="s">
        <v>173</v>
      </c>
      <c r="W88" s="1650"/>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650" t="s">
        <v>172</v>
      </c>
      <c r="Q97" s="1650"/>
      <c r="R97" s="1650"/>
      <c r="S97" s="1650"/>
      <c r="T97" s="102"/>
      <c r="U97" s="101">
        <v>2013</v>
      </c>
      <c r="V97" s="1650" t="s">
        <v>173</v>
      </c>
      <c r="W97" s="1650"/>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650" t="s">
        <v>172</v>
      </c>
      <c r="Q106" s="1650"/>
      <c r="R106" s="1650"/>
      <c r="S106" s="1650"/>
      <c r="T106" s="102"/>
      <c r="U106" s="101">
        <v>2014</v>
      </c>
      <c r="V106" s="1650" t="s">
        <v>173</v>
      </c>
      <c r="W106" s="1650"/>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650" t="s">
        <v>172</v>
      </c>
      <c r="Q116" s="1650"/>
      <c r="R116" s="1650"/>
      <c r="S116" s="1650"/>
      <c r="T116" s="102"/>
      <c r="U116" s="101">
        <v>2015</v>
      </c>
      <c r="V116" s="1650" t="s">
        <v>173</v>
      </c>
      <c r="W116" s="1650"/>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650" t="s">
        <v>172</v>
      </c>
      <c r="Q126" s="1650"/>
      <c r="R126" s="1650"/>
      <c r="S126" s="1650"/>
      <c r="T126" s="102"/>
      <c r="U126" s="101">
        <v>2016</v>
      </c>
      <c r="V126" s="1650" t="s">
        <v>173</v>
      </c>
      <c r="W126" s="1650"/>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650" t="s">
        <v>172</v>
      </c>
      <c r="Q136" s="1650"/>
      <c r="R136" s="1650"/>
      <c r="S136" s="1650"/>
      <c r="T136" s="102"/>
      <c r="U136" s="101">
        <v>2017</v>
      </c>
      <c r="V136" s="1650" t="s">
        <v>173</v>
      </c>
      <c r="W136" s="1650"/>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4"/>
    </row>
    <row r="146" spans="1:34" ht="16.5" thickBot="1">
      <c r="A146" s="101">
        <v>2018</v>
      </c>
      <c r="B146" s="102"/>
      <c r="C146" s="102"/>
      <c r="D146" s="102"/>
      <c r="E146" s="102"/>
      <c r="F146" s="102"/>
      <c r="G146" s="102"/>
      <c r="H146" s="102"/>
      <c r="I146" s="102"/>
      <c r="J146" s="102"/>
      <c r="K146" s="102"/>
      <c r="L146" s="103" t="s">
        <v>171</v>
      </c>
      <c r="M146" s="102"/>
      <c r="N146" s="135"/>
      <c r="O146" s="101">
        <v>2018</v>
      </c>
      <c r="P146" s="1650" t="s">
        <v>172</v>
      </c>
      <c r="Q146" s="1650"/>
      <c r="R146" s="1650"/>
      <c r="S146" s="1650"/>
      <c r="T146" s="102"/>
      <c r="U146" s="101">
        <v>2018</v>
      </c>
      <c r="V146" s="1650" t="s">
        <v>173</v>
      </c>
      <c r="W146" s="1650"/>
      <c r="X146" s="102"/>
      <c r="Y146" s="187">
        <v>2018</v>
      </c>
      <c r="Z146" s="102"/>
      <c r="AA146" s="122"/>
      <c r="AB146" s="81"/>
      <c r="AC146"/>
      <c r="AD146" s="874"/>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650" t="s">
        <v>172</v>
      </c>
      <c r="Q156" s="1650"/>
      <c r="R156" s="1650"/>
      <c r="S156" s="1650"/>
      <c r="T156" s="102"/>
      <c r="U156" s="101">
        <v>2019</v>
      </c>
      <c r="V156" s="1650" t="s">
        <v>173</v>
      </c>
      <c r="W156" s="1650"/>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85">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4"/>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4"/>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4"/>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4"/>
      <c r="AE164" s="81"/>
      <c r="AF164" s="81"/>
      <c r="AG164" s="81"/>
      <c r="AH164" s="81"/>
    </row>
    <row r="165" spans="1:34">
      <c r="AA165" s="81"/>
      <c r="AB165"/>
      <c r="AC165"/>
      <c r="AD165" s="874"/>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650" t="s">
        <v>172</v>
      </c>
      <c r="Q166" s="1650"/>
      <c r="R166" s="1650"/>
      <c r="S166" s="1650"/>
      <c r="T166" s="102"/>
      <c r="U166" s="101">
        <v>2020</v>
      </c>
      <c r="V166" s="1650" t="s">
        <v>173</v>
      </c>
      <c r="W166" s="1650"/>
      <c r="X166" s="102"/>
      <c r="Y166" s="187">
        <v>2021</v>
      </c>
      <c r="Z166" s="102"/>
      <c r="AA166" s="81"/>
      <c r="AB166"/>
      <c r="AC166"/>
      <c r="AD166" s="874"/>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c r="AF167" s="81"/>
      <c r="AG167" s="81"/>
      <c r="AH167" s="81"/>
    </row>
    <row r="168" spans="1:34" ht="13.5" thickBot="1">
      <c r="A168" s="212" t="s">
        <v>194</v>
      </c>
      <c r="B168" s="1021">
        <v>12293.668</v>
      </c>
      <c r="C168" s="1021">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85">
        <v>12170.057750049617</v>
      </c>
      <c r="AA168" s="81"/>
      <c r="AB168"/>
      <c r="AC168"/>
      <c r="AD168"/>
      <c r="AE168"/>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22">
        <v>12953.451999999999</v>
      </c>
      <c r="C170" s="1022">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22">
        <v>12820.403</v>
      </c>
      <c r="C171" s="1022">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22"/>
      <c r="C172" s="1023"/>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22">
        <v>10382.365</v>
      </c>
      <c r="C173" s="1022">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24">
        <v>13188.183000000001</v>
      </c>
      <c r="C174" s="1024">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650" t="s">
        <v>172</v>
      </c>
      <c r="Q176" s="1650"/>
      <c r="R176" s="1650"/>
      <c r="S176" s="1650"/>
      <c r="T176" s="102"/>
      <c r="U176" s="101">
        <v>2021</v>
      </c>
      <c r="V176" s="1650" t="s">
        <v>173</v>
      </c>
      <c r="W176" s="1650"/>
      <c r="X176" s="102"/>
      <c r="Y176" s="187">
        <v>2021</v>
      </c>
      <c r="Z176" s="102"/>
      <c r="AA176"/>
      <c r="AB176"/>
      <c r="AC176"/>
      <c r="AD176"/>
      <c r="AE176"/>
      <c r="AF176"/>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c r="AE177"/>
      <c r="AF177"/>
      <c r="AG177" s="81"/>
      <c r="AH177" s="81"/>
    </row>
    <row r="178" spans="1:34" ht="13.5" thickBot="1">
      <c r="A178" s="212" t="s">
        <v>194</v>
      </c>
      <c r="B178" s="1021">
        <v>13099.017951399237</v>
      </c>
      <c r="C178" s="1021">
        <v>13307.78858635882</v>
      </c>
      <c r="D178" s="147">
        <v>13238.317612811576</v>
      </c>
      <c r="E178" s="147">
        <v>13807.347551681361</v>
      </c>
      <c r="F178" s="147">
        <v>13948.773938291319</v>
      </c>
      <c r="G178" s="147">
        <v>14461.00340152424</v>
      </c>
      <c r="H178" s="147">
        <v>14343.144813044266</v>
      </c>
      <c r="I178" s="147">
        <v>15088.936100433839</v>
      </c>
      <c r="J178" s="167">
        <v>15249.008715386459</v>
      </c>
      <c r="K178" s="147">
        <v>17001.030199930741</v>
      </c>
      <c r="L178" s="147">
        <v>18199.614553757132</v>
      </c>
      <c r="M178" s="148"/>
      <c r="N178" s="135"/>
      <c r="O178" s="120" t="s">
        <v>194</v>
      </c>
      <c r="P178" s="177">
        <v>13219.214117844795</v>
      </c>
      <c r="Q178" s="147">
        <v>14116.294493597934</v>
      </c>
      <c r="R178" s="147">
        <v>14733.561876904725</v>
      </c>
      <c r="S178" s="148"/>
      <c r="T178" s="102"/>
      <c r="U178" s="120" t="s">
        <v>194</v>
      </c>
      <c r="V178" s="177">
        <v>13685.040317531191</v>
      </c>
      <c r="W178" s="148"/>
      <c r="X178" s="102"/>
      <c r="Y178" s="120" t="s">
        <v>194</v>
      </c>
      <c r="Z178" s="985"/>
      <c r="AA178"/>
      <c r="AB178"/>
      <c r="AC178"/>
      <c r="AD178"/>
      <c r="AE178"/>
      <c r="AF178"/>
      <c r="AG178" s="81"/>
      <c r="AH178" s="81"/>
    </row>
    <row r="179" spans="1:34">
      <c r="A179" s="150" t="s">
        <v>199</v>
      </c>
      <c r="B179" s="208">
        <v>12962.478179218298</v>
      </c>
      <c r="C179" s="208">
        <v>12712.047174603171</v>
      </c>
      <c r="D179" s="208">
        <v>12872.168801775142</v>
      </c>
      <c r="E179" s="151">
        <v>13794.42593030492</v>
      </c>
      <c r="F179" s="151">
        <v>13139.682053775745</v>
      </c>
      <c r="G179" s="151">
        <v>13972.332217347279</v>
      </c>
      <c r="H179" s="151">
        <v>13869.347861369399</v>
      </c>
      <c r="I179" s="151">
        <v>14859.192772334292</v>
      </c>
      <c r="J179" s="198">
        <v>15736.035718119369</v>
      </c>
      <c r="K179" s="151">
        <v>17510.500637738332</v>
      </c>
      <c r="L179" s="151">
        <v>19165.098770465484</v>
      </c>
      <c r="M179" s="153"/>
      <c r="N179" s="135"/>
      <c r="O179" s="114" t="s">
        <v>199</v>
      </c>
      <c r="P179" s="220">
        <v>12850.977640449442</v>
      </c>
      <c r="Q179" s="170">
        <v>13696.712101930989</v>
      </c>
      <c r="R179" s="170">
        <v>14900.81605370493</v>
      </c>
      <c r="S179" s="126"/>
      <c r="T179" s="102"/>
      <c r="U179" s="114" t="s">
        <v>199</v>
      </c>
      <c r="V179" s="200">
        <v>13309.319579687755</v>
      </c>
      <c r="W179" s="126"/>
      <c r="X179" s="102"/>
      <c r="Y179" s="114" t="s">
        <v>199</v>
      </c>
      <c r="Z179" s="201"/>
      <c r="AA179"/>
      <c r="AB179"/>
      <c r="AC179"/>
      <c r="AD179"/>
      <c r="AE179"/>
      <c r="AF179"/>
      <c r="AG179" s="81"/>
      <c r="AH179" s="81"/>
    </row>
    <row r="180" spans="1:34">
      <c r="A180" s="157" t="s">
        <v>195</v>
      </c>
      <c r="B180" s="1022">
        <v>14233.837381686944</v>
      </c>
      <c r="C180" s="1022">
        <v>14350.900896684501</v>
      </c>
      <c r="D180" s="158">
        <v>14067.897655256656</v>
      </c>
      <c r="E180" s="158">
        <v>14670.253576655356</v>
      </c>
      <c r="F180" s="158">
        <v>14787.481530115097</v>
      </c>
      <c r="G180" s="158">
        <v>15275.210714213275</v>
      </c>
      <c r="H180" s="158">
        <v>15363.861791104631</v>
      </c>
      <c r="I180" s="158">
        <v>16350.848780182399</v>
      </c>
      <c r="J180" s="158">
        <v>16599.245092558744</v>
      </c>
      <c r="K180" s="158">
        <v>18726.47766076864</v>
      </c>
      <c r="L180" s="158">
        <v>19905.235984883784</v>
      </c>
      <c r="M180" s="127"/>
      <c r="N180" s="135"/>
      <c r="O180" s="114" t="s">
        <v>195</v>
      </c>
      <c r="P180" s="203">
        <v>14207.350828177994</v>
      </c>
      <c r="Q180" s="158">
        <v>14962.617200163584</v>
      </c>
      <c r="R180" s="158">
        <v>15941.436517529903</v>
      </c>
      <c r="S180" s="127"/>
      <c r="T180" s="102"/>
      <c r="U180" s="114" t="s">
        <v>195</v>
      </c>
      <c r="V180" s="157">
        <v>14608.063633774414</v>
      </c>
      <c r="W180" s="127"/>
      <c r="X180" s="102"/>
      <c r="Y180" s="114" t="s">
        <v>195</v>
      </c>
      <c r="Z180" s="204"/>
      <c r="AA180"/>
      <c r="AB180"/>
      <c r="AC180"/>
      <c r="AD180" s="81"/>
      <c r="AE180" s="81"/>
      <c r="AF180" s="81"/>
      <c r="AG180" s="81"/>
      <c r="AH180" s="81"/>
    </row>
    <row r="181" spans="1:34">
      <c r="A181" s="157" t="s">
        <v>196</v>
      </c>
      <c r="B181" s="1022">
        <v>14226.385547626593</v>
      </c>
      <c r="C181" s="1022">
        <v>14299.191515290229</v>
      </c>
      <c r="D181" s="158">
        <v>13991.300512971718</v>
      </c>
      <c r="E181" s="158">
        <v>14655.922859268447</v>
      </c>
      <c r="F181" s="158">
        <v>14814.46153340644</v>
      </c>
      <c r="G181" s="158">
        <v>15261.833099361414</v>
      </c>
      <c r="H181" s="158">
        <v>15336.715000402453</v>
      </c>
      <c r="I181" s="158">
        <v>16332.579232026799</v>
      </c>
      <c r="J181" s="158">
        <v>16579.883460903056</v>
      </c>
      <c r="K181" s="158">
        <v>18784.163621146959</v>
      </c>
      <c r="L181" s="158">
        <v>19784.228158990474</v>
      </c>
      <c r="M181" s="127"/>
      <c r="N181" s="135"/>
      <c r="O181" s="114" t="s">
        <v>196</v>
      </c>
      <c r="P181" s="203">
        <v>14157.411038158896</v>
      </c>
      <c r="Q181" s="158">
        <v>14933.71989257982</v>
      </c>
      <c r="R181" s="158">
        <v>15879.458713398602</v>
      </c>
      <c r="S181" s="127"/>
      <c r="T181" s="102"/>
      <c r="U181" s="114" t="s">
        <v>196</v>
      </c>
      <c r="V181" s="157">
        <v>14575.767857762192</v>
      </c>
      <c r="W181" s="127"/>
      <c r="X181" s="102"/>
      <c r="Y181" s="114" t="s">
        <v>196</v>
      </c>
      <c r="Z181" s="204"/>
      <c r="AA181"/>
      <c r="AB181"/>
      <c r="AC181"/>
      <c r="AD181" s="81"/>
      <c r="AE181" s="81"/>
      <c r="AF181" s="81"/>
      <c r="AG181" s="81"/>
      <c r="AH181" s="81"/>
    </row>
    <row r="182" spans="1:34">
      <c r="A182" s="157" t="s">
        <v>197</v>
      </c>
      <c r="B182" s="1022"/>
      <c r="C182" s="1023"/>
      <c r="D182" s="158"/>
      <c r="E182" s="158"/>
      <c r="F182" s="158"/>
      <c r="G182" s="158"/>
      <c r="H182" s="158"/>
      <c r="I182" s="158"/>
      <c r="J182" s="158"/>
      <c r="K182" s="158"/>
      <c r="L182" s="158"/>
      <c r="M182" s="127"/>
      <c r="N182" s="135"/>
      <c r="O182" s="114" t="s">
        <v>197</v>
      </c>
      <c r="P182" s="203"/>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22">
        <v>10785.338573682167</v>
      </c>
      <c r="C183" s="1022">
        <v>11016.617874284919</v>
      </c>
      <c r="D183" s="158">
        <v>11437.705938088196</v>
      </c>
      <c r="E183" s="158">
        <v>11725.521266017138</v>
      </c>
      <c r="F183" s="158">
        <v>11981.721187626732</v>
      </c>
      <c r="G183" s="158">
        <v>12387.476553330009</v>
      </c>
      <c r="H183" s="158">
        <v>12317.245513392614</v>
      </c>
      <c r="I183" s="158">
        <v>12540.109883888001</v>
      </c>
      <c r="J183" s="158">
        <v>12878.83435312495</v>
      </c>
      <c r="K183" s="158">
        <v>14239.55711691917</v>
      </c>
      <c r="L183" s="158">
        <v>15687.582852889065</v>
      </c>
      <c r="M183" s="127"/>
      <c r="N183" s="135"/>
      <c r="O183" s="114" t="s">
        <v>79</v>
      </c>
      <c r="P183" s="203">
        <v>11111.677338883243</v>
      </c>
      <c r="Q183" s="158">
        <v>12060.827749542888</v>
      </c>
      <c r="R183" s="158">
        <v>12462.058635095562</v>
      </c>
      <c r="S183" s="127"/>
      <c r="T183" s="102"/>
      <c r="U183" s="114" t="s">
        <v>79</v>
      </c>
      <c r="V183" s="157">
        <v>11571.613321822215</v>
      </c>
      <c r="W183" s="127"/>
      <c r="X183" s="102"/>
      <c r="Y183" s="114" t="s">
        <v>79</v>
      </c>
      <c r="Z183" s="204"/>
      <c r="AA183"/>
      <c r="AB183"/>
      <c r="AC183"/>
      <c r="AD183" s="81"/>
      <c r="AE183" s="81"/>
      <c r="AF183" s="81"/>
      <c r="AG183" s="81"/>
      <c r="AH183" s="81"/>
    </row>
    <row r="184" spans="1:34" ht="13.5" thickBot="1">
      <c r="A184" s="160" t="s">
        <v>198</v>
      </c>
      <c r="B184" s="1024">
        <v>13610.506172235782</v>
      </c>
      <c r="C184" s="1024">
        <v>13809.675623791112</v>
      </c>
      <c r="D184" s="161">
        <v>13711.642486022662</v>
      </c>
      <c r="E184" s="161">
        <v>14163.993257034979</v>
      </c>
      <c r="F184" s="161">
        <v>14239.310346798155</v>
      </c>
      <c r="G184" s="161">
        <v>14632.573842803024</v>
      </c>
      <c r="H184" s="161">
        <v>14730.458329960993</v>
      </c>
      <c r="I184" s="158">
        <v>15347.847998544932</v>
      </c>
      <c r="J184" s="158">
        <v>15688.694727641208</v>
      </c>
      <c r="K184" s="161">
        <v>17761.804158884457</v>
      </c>
      <c r="L184" s="161">
        <v>18883.179797492216</v>
      </c>
      <c r="M184" s="128"/>
      <c r="N184" s="135"/>
      <c r="O184" s="109" t="s">
        <v>198</v>
      </c>
      <c r="P184" s="205">
        <v>13712.704069861622</v>
      </c>
      <c r="Q184" s="161">
        <v>14379.765867792499</v>
      </c>
      <c r="R184" s="161">
        <v>15085.573947811583</v>
      </c>
      <c r="S184" s="128"/>
      <c r="T184" s="102"/>
      <c r="U184" s="109" t="s">
        <v>198</v>
      </c>
      <c r="V184" s="160">
        <v>14066.739251182971</v>
      </c>
      <c r="W184" s="128"/>
      <c r="X184" s="102"/>
      <c r="Y184" s="109" t="s">
        <v>198</v>
      </c>
      <c r="Z184" s="206"/>
      <c r="AA184"/>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14.061906679455161</v>
      </c>
      <c r="I357" s="283">
        <f t="shared" si="164"/>
        <v>14.793074608268469</v>
      </c>
      <c r="J357" s="283">
        <f t="shared" si="164"/>
        <v>14.950008544496528</v>
      </c>
      <c r="K357" s="283">
        <f t="shared" si="164"/>
        <v>16.667676666598766</v>
      </c>
      <c r="L357" s="283">
        <f t="shared" si="164"/>
        <v>17.842759366428563</v>
      </c>
      <c r="M357" s="284">
        <f t="shared" ref="M357:M363" si="165">(M178/1000)/1.02</f>
        <v>0</v>
      </c>
      <c r="O357" s="248" t="s">
        <v>194</v>
      </c>
      <c r="P357" s="282">
        <f t="shared" ref="P357:S363" si="166">(P178/1000)/1.02</f>
        <v>12.960013841024308</v>
      </c>
      <c r="Q357" s="283">
        <f t="shared" si="166"/>
        <v>13.839504405488171</v>
      </c>
      <c r="R357" s="283">
        <f t="shared" si="166"/>
        <v>14.444668506769338</v>
      </c>
      <c r="S357" s="283">
        <f t="shared" si="166"/>
        <v>0</v>
      </c>
      <c r="T357" s="222"/>
      <c r="U357" s="248" t="s">
        <v>194</v>
      </c>
      <c r="V357" s="282">
        <f t="shared" ref="V357:W363" si="167">(V178/1000)/1.02</f>
        <v>13.416706193658031</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13.597399864087645</v>
      </c>
      <c r="I358" s="283">
        <f t="shared" si="164"/>
        <v>14.567836051308129</v>
      </c>
      <c r="J358" s="283">
        <f t="shared" si="164"/>
        <v>15.427485998156243</v>
      </c>
      <c r="K358" s="283">
        <f t="shared" si="164"/>
        <v>17.167157487978756</v>
      </c>
      <c r="L358" s="283">
        <f t="shared" si="164"/>
        <v>18.7893125200642</v>
      </c>
      <c r="M358" s="284">
        <f t="shared" si="165"/>
        <v>0</v>
      </c>
      <c r="O358" s="289" t="s">
        <v>199</v>
      </c>
      <c r="P358" s="282">
        <f t="shared" si="166"/>
        <v>12.598997686715141</v>
      </c>
      <c r="Q358" s="283">
        <f t="shared" si="166"/>
        <v>13.428149119540185</v>
      </c>
      <c r="R358" s="283">
        <f t="shared" si="166"/>
        <v>14.608643189906793</v>
      </c>
      <c r="S358" s="283">
        <f t="shared" si="166"/>
        <v>0</v>
      </c>
      <c r="T358" s="222"/>
      <c r="U358" s="290" t="s">
        <v>199</v>
      </c>
      <c r="V358" s="282">
        <f t="shared" si="167"/>
        <v>13.048352529105642</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15.062609599122187</v>
      </c>
      <c r="I359" s="283">
        <f t="shared" si="164"/>
        <v>16.030243902139606</v>
      </c>
      <c r="J359" s="283">
        <f t="shared" si="164"/>
        <v>16.273769698587003</v>
      </c>
      <c r="K359" s="283">
        <f t="shared" si="164"/>
        <v>18.35929182428298</v>
      </c>
      <c r="L359" s="283">
        <f t="shared" si="164"/>
        <v>19.514937240082141</v>
      </c>
      <c r="M359" s="284">
        <f t="shared" si="165"/>
        <v>0</v>
      </c>
      <c r="O359" s="296" t="s">
        <v>195</v>
      </c>
      <c r="P359" s="282">
        <f t="shared" si="166"/>
        <v>13.928775321743132</v>
      </c>
      <c r="Q359" s="283">
        <f t="shared" si="166"/>
        <v>14.669232549179984</v>
      </c>
      <c r="R359" s="283">
        <f t="shared" si="166"/>
        <v>15.62885933091167</v>
      </c>
      <c r="S359" s="283">
        <f t="shared" si="166"/>
        <v>0</v>
      </c>
      <c r="T359" s="222"/>
      <c r="U359" s="297" t="s">
        <v>195</v>
      </c>
      <c r="V359" s="282">
        <f t="shared" si="167"/>
        <v>14.321631013504327</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15.035995098433776</v>
      </c>
      <c r="I360" s="283">
        <f t="shared" si="164"/>
        <v>16.01233258041843</v>
      </c>
      <c r="J360" s="283">
        <f t="shared" si="164"/>
        <v>16.254787706767701</v>
      </c>
      <c r="K360" s="283">
        <f t="shared" si="164"/>
        <v>18.415846687398979</v>
      </c>
      <c r="L360" s="283">
        <f t="shared" si="164"/>
        <v>19.396302116657328</v>
      </c>
      <c r="M360" s="284">
        <f t="shared" si="165"/>
        <v>0</v>
      </c>
      <c r="O360" s="296" t="s">
        <v>196</v>
      </c>
      <c r="P360" s="282">
        <f t="shared" si="166"/>
        <v>13.879814743293036</v>
      </c>
      <c r="Q360" s="283">
        <f t="shared" si="166"/>
        <v>14.64090185547041</v>
      </c>
      <c r="R360" s="283">
        <f t="shared" si="166"/>
        <v>15.568096777841767</v>
      </c>
      <c r="S360" s="283">
        <f t="shared" si="166"/>
        <v>0</v>
      </c>
      <c r="T360" s="222"/>
      <c r="U360" s="297" t="s">
        <v>196</v>
      </c>
      <c r="V360" s="282">
        <f t="shared" si="167"/>
        <v>14.289968488002147</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0</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12.075730895482954</v>
      </c>
      <c r="I362" s="283">
        <f t="shared" si="164"/>
        <v>12.294225376360785</v>
      </c>
      <c r="J362" s="283">
        <f t="shared" si="164"/>
        <v>12.626308189338188</v>
      </c>
      <c r="K362" s="283">
        <f t="shared" si="164"/>
        <v>13.960350114626635</v>
      </c>
      <c r="L362" s="283">
        <f t="shared" si="164"/>
        <v>15.379983189106927</v>
      </c>
      <c r="M362" s="284">
        <f t="shared" si="165"/>
        <v>0</v>
      </c>
      <c r="O362" s="296" t="s">
        <v>79</v>
      </c>
      <c r="P362" s="282">
        <f t="shared" si="166"/>
        <v>10.893801312630629</v>
      </c>
      <c r="Q362" s="283">
        <f t="shared" si="166"/>
        <v>11.8243409309244</v>
      </c>
      <c r="R362" s="283">
        <f t="shared" si="166"/>
        <v>12.217704544211335</v>
      </c>
      <c r="S362" s="283">
        <f t="shared" si="166"/>
        <v>0</v>
      </c>
      <c r="T362" s="222"/>
      <c r="U362" s="297" t="s">
        <v>79</v>
      </c>
      <c r="V362" s="282">
        <f t="shared" si="167"/>
        <v>11.344718942962954</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14.441625813687248</v>
      </c>
      <c r="I363" s="283">
        <f t="shared" si="164"/>
        <v>15.046909802495032</v>
      </c>
      <c r="J363" s="283">
        <f t="shared" si="164"/>
        <v>15.38107326239334</v>
      </c>
      <c r="K363" s="283">
        <f t="shared" si="164"/>
        <v>17.413533489102406</v>
      </c>
      <c r="L363" s="283">
        <f t="shared" si="164"/>
        <v>18.512921370090407</v>
      </c>
      <c r="M363" s="284">
        <f t="shared" si="165"/>
        <v>0</v>
      </c>
      <c r="O363" s="303" t="s">
        <v>198</v>
      </c>
      <c r="P363" s="282">
        <f t="shared" si="166"/>
        <v>13.44382751947218</v>
      </c>
      <c r="Q363" s="283">
        <f t="shared" si="166"/>
        <v>14.097809674306372</v>
      </c>
      <c r="R363" s="283">
        <f t="shared" si="166"/>
        <v>14.789778380207434</v>
      </c>
      <c r="S363" s="283">
        <f t="shared" si="166"/>
        <v>0</v>
      </c>
      <c r="T363" s="222"/>
      <c r="U363" s="304" t="s">
        <v>198</v>
      </c>
      <c r="V363" s="282">
        <f t="shared" si="167"/>
        <v>13.790920834493109</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7.2840676599577741</v>
      </c>
      <c r="I532" s="374">
        <f t="shared" si="260"/>
        <v>7.6628126470830669</v>
      </c>
      <c r="J532" s="374">
        <f t="shared" si="260"/>
        <v>7.7441044260492022</v>
      </c>
      <c r="K532" s="374">
        <f t="shared" si="260"/>
        <v>8.6338565132981611</v>
      </c>
      <c r="L532" s="374">
        <f t="shared" si="260"/>
        <v>9.2425493518099966</v>
      </c>
      <c r="M532" s="376">
        <f t="shared" si="260"/>
        <v>0</v>
      </c>
      <c r="N532" s="313"/>
      <c r="O532" s="355" t="s">
        <v>194</v>
      </c>
      <c r="P532" s="328">
        <f>P357*0.518</f>
        <v>6.7132871696505916</v>
      </c>
      <c r="Q532" s="328">
        <f>Q357*0.518</f>
        <v>7.1688632820428726</v>
      </c>
      <c r="R532" s="328">
        <f>R357*0.518</f>
        <v>7.4823382865065176</v>
      </c>
      <c r="S532" s="328">
        <f>S357*0.518</f>
        <v>0</v>
      </c>
      <c r="T532" s="313"/>
      <c r="U532" s="355" t="s">
        <v>194</v>
      </c>
      <c r="V532" s="328">
        <f>V357*0.518</f>
        <v>6.9498538083148604</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7.3289985267432414</v>
      </c>
      <c r="I533" s="378">
        <f t="shared" si="261"/>
        <v>7.8520636316550823</v>
      </c>
      <c r="J533" s="378">
        <f t="shared" si="261"/>
        <v>8.3154149530062149</v>
      </c>
      <c r="K533" s="378">
        <f t="shared" si="261"/>
        <v>9.2530978860205497</v>
      </c>
      <c r="L533" s="378">
        <f t="shared" si="261"/>
        <v>10.127439448314604</v>
      </c>
      <c r="M533" s="378">
        <f t="shared" si="261"/>
        <v>0</v>
      </c>
      <c r="N533" s="313"/>
      <c r="O533" s="359" t="s">
        <v>199</v>
      </c>
      <c r="P533" s="334">
        <f>P358*0.539</f>
        <v>6.7908597531394612</v>
      </c>
      <c r="Q533" s="334">
        <f>Q358*0.539</f>
        <v>7.2377723754321606</v>
      </c>
      <c r="R533" s="334">
        <f>R358*0.539</f>
        <v>7.874058679359762</v>
      </c>
      <c r="S533" s="334">
        <f>S358*0.539</f>
        <v>0</v>
      </c>
      <c r="T533" s="313"/>
      <c r="U533" s="359" t="s">
        <v>199</v>
      </c>
      <c r="V533" s="334">
        <f>V358*0.539</f>
        <v>7.0330620131879416</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8.0283709163321255</v>
      </c>
      <c r="I534" s="369">
        <f t="shared" si="262"/>
        <v>8.5441199998404098</v>
      </c>
      <c r="J534" s="369">
        <f t="shared" si="262"/>
        <v>8.6739192493468735</v>
      </c>
      <c r="K534" s="369">
        <f t="shared" si="262"/>
        <v>9.7855025423428295</v>
      </c>
      <c r="L534" s="369">
        <f t="shared" si="262"/>
        <v>10.401461548963782</v>
      </c>
      <c r="M534" s="369">
        <f t="shared" si="262"/>
        <v>0</v>
      </c>
      <c r="N534" s="313"/>
      <c r="O534" s="330" t="s">
        <v>195</v>
      </c>
      <c r="P534" s="331">
        <f t="shared" ref="P534:S535" si="263">P359*0.533</f>
        <v>7.4240372464890898</v>
      </c>
      <c r="Q534" s="331">
        <f t="shared" si="263"/>
        <v>7.818700948712932</v>
      </c>
      <c r="R534" s="331">
        <f t="shared" si="263"/>
        <v>8.3301820233759205</v>
      </c>
      <c r="S534" s="331">
        <f t="shared" si="263"/>
        <v>0</v>
      </c>
      <c r="T534" s="313"/>
      <c r="U534" s="330" t="s">
        <v>195</v>
      </c>
      <c r="V534" s="331">
        <f>V359*0.533</f>
        <v>7.6334293301978065</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8.0141853874652025</v>
      </c>
      <c r="I535" s="369">
        <f t="shared" si="264"/>
        <v>8.534573265363024</v>
      </c>
      <c r="J535" s="369">
        <f t="shared" si="264"/>
        <v>8.6638018477071856</v>
      </c>
      <c r="K535" s="369">
        <f t="shared" si="264"/>
        <v>9.8156462843836554</v>
      </c>
      <c r="L535" s="369">
        <f t="shared" si="264"/>
        <v>10.338229028178356</v>
      </c>
      <c r="M535" s="369">
        <f t="shared" si="264"/>
        <v>0</v>
      </c>
      <c r="N535" s="313"/>
      <c r="O535" s="330" t="s">
        <v>196</v>
      </c>
      <c r="P535" s="331">
        <f t="shared" si="263"/>
        <v>7.3979412581751882</v>
      </c>
      <c r="Q535" s="331">
        <f t="shared" si="263"/>
        <v>7.8036006889657292</v>
      </c>
      <c r="R535" s="331">
        <f t="shared" si="263"/>
        <v>8.2977955825896625</v>
      </c>
      <c r="S535" s="331">
        <f t="shared" si="263"/>
        <v>0</v>
      </c>
      <c r="T535" s="313"/>
      <c r="U535" s="330" t="s">
        <v>196</v>
      </c>
      <c r="V535" s="331">
        <f>V360*0.533</f>
        <v>7.6165532041051449</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0</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5.8808809461001985</v>
      </c>
      <c r="I537" s="369">
        <f t="shared" si="266"/>
        <v>5.9872877582877022</v>
      </c>
      <c r="J537" s="369">
        <f t="shared" si="266"/>
        <v>6.1490120882076971</v>
      </c>
      <c r="K537" s="369">
        <f t="shared" si="266"/>
        <v>6.7986905058231715</v>
      </c>
      <c r="L537" s="369">
        <f>L362*0.521</f>
        <v>8.0129712415247099</v>
      </c>
      <c r="M537" s="369">
        <f>M362*0.487</f>
        <v>0</v>
      </c>
      <c r="N537" s="313"/>
      <c r="O537" s="330" t="s">
        <v>79</v>
      </c>
      <c r="P537" s="331">
        <f>P362*0.487</f>
        <v>5.3052812392511157</v>
      </c>
      <c r="Q537" s="331">
        <f>Q362*0.487</f>
        <v>5.7584540333601826</v>
      </c>
      <c r="R537" s="331">
        <f>R362*0.487</f>
        <v>5.9500221130309203</v>
      </c>
      <c r="S537" s="331">
        <f>S362*0.487</f>
        <v>0</v>
      </c>
      <c r="T537" s="313"/>
      <c r="U537" s="330" t="s">
        <v>79</v>
      </c>
      <c r="V537" s="331">
        <f>V362*0.487</f>
        <v>5.5248781252229584</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7.4807621714899941</v>
      </c>
      <c r="I538" s="381">
        <f t="shared" si="267"/>
        <v>7.7942992776924269</v>
      </c>
      <c r="J538" s="381">
        <f t="shared" si="267"/>
        <v>7.9673959499197506</v>
      </c>
      <c r="K538" s="381">
        <f t="shared" si="267"/>
        <v>9.0202103473550466</v>
      </c>
      <c r="L538" s="369">
        <f>L363*0.487</f>
        <v>9.0157927072340271</v>
      </c>
      <c r="M538" s="381">
        <f>M363*0.518</f>
        <v>0</v>
      </c>
      <c r="N538" s="313"/>
      <c r="O538" s="338" t="s">
        <v>198</v>
      </c>
      <c r="P538" s="339">
        <f>P363*0.518</f>
        <v>6.9639026550865895</v>
      </c>
      <c r="Q538" s="339">
        <f>Q363*0.518</f>
        <v>7.3026654112907012</v>
      </c>
      <c r="R538" s="339">
        <f>R363*0.518</f>
        <v>7.6611052009474507</v>
      </c>
      <c r="S538" s="339">
        <f>S363*0.518</f>
        <v>0</v>
      </c>
      <c r="T538" s="313"/>
      <c r="U538" s="338" t="s">
        <v>198</v>
      </c>
      <c r="V538" s="339">
        <f>V363*0.518</f>
        <v>7.1436969922674312</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workbookViewId="0">
      <selection activeCell="S26" sqref="S26"/>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2.5703125" style="81" bestFit="1" customWidth="1"/>
    <col min="12" max="13" width="10.28515625" style="81" customWidth="1"/>
    <col min="14" max="16384" width="9.140625" style="81"/>
  </cols>
  <sheetData>
    <row r="4" spans="1:14" ht="15.75">
      <c r="A4" s="1649" t="s">
        <v>368</v>
      </c>
      <c r="B4" s="1649"/>
      <c r="C4" s="1649"/>
      <c r="D4" s="1649"/>
      <c r="E4" s="1649"/>
      <c r="F4" s="1649"/>
      <c r="G4" s="1649"/>
      <c r="H4" s="1649"/>
      <c r="I4" s="1649"/>
      <c r="J4" s="1649"/>
      <c r="K4" s="1649"/>
      <c r="L4" s="1649"/>
      <c r="M4" s="1649"/>
      <c r="N4" s="1649"/>
    </row>
    <row r="6" spans="1:14" ht="16.5" thickBot="1">
      <c r="C6" s="960"/>
      <c r="E6" s="961"/>
      <c r="F6" s="962"/>
    </row>
    <row r="7" spans="1:14" ht="15.75" thickBot="1">
      <c r="A7" s="963" t="s">
        <v>300</v>
      </c>
      <c r="B7" s="964" t="s">
        <v>301</v>
      </c>
      <c r="C7" s="965" t="s">
        <v>302</v>
      </c>
      <c r="D7" s="965" t="s">
        <v>303</v>
      </c>
      <c r="E7" s="965" t="s">
        <v>304</v>
      </c>
      <c r="F7" s="965" t="s">
        <v>305</v>
      </c>
      <c r="G7" s="965" t="s">
        <v>306</v>
      </c>
      <c r="H7" s="965" t="s">
        <v>307</v>
      </c>
      <c r="I7" s="965" t="s">
        <v>308</v>
      </c>
      <c r="J7" s="965" t="s">
        <v>309</v>
      </c>
      <c r="K7" s="965" t="s">
        <v>310</v>
      </c>
      <c r="L7" s="965" t="s">
        <v>311</v>
      </c>
      <c r="M7" s="966" t="s">
        <v>312</v>
      </c>
    </row>
    <row r="8" spans="1:14" ht="16.5" thickBot="1">
      <c r="A8" s="967" t="s">
        <v>313</v>
      </c>
      <c r="B8" s="968"/>
      <c r="C8" s="968"/>
      <c r="D8" s="968"/>
      <c r="E8" s="968"/>
      <c r="F8" s="968"/>
      <c r="G8" s="968"/>
      <c r="H8" s="968"/>
      <c r="I8" s="968"/>
      <c r="J8" s="968"/>
      <c r="K8" s="968"/>
      <c r="L8" s="968"/>
      <c r="M8" s="969"/>
    </row>
    <row r="9" spans="1:14" ht="15.75">
      <c r="A9" s="1109" t="s">
        <v>314</v>
      </c>
      <c r="B9" s="1110">
        <v>10065.14920330695</v>
      </c>
      <c r="C9" s="1111">
        <v>10080.396827870052</v>
      </c>
      <c r="D9" s="1111">
        <v>10168.392423032492</v>
      </c>
      <c r="E9" s="1111">
        <v>10383.660897394942</v>
      </c>
      <c r="F9" s="1111">
        <v>10601.02602540495</v>
      </c>
      <c r="G9" s="1111">
        <v>10681.538024962125</v>
      </c>
      <c r="H9" s="1111">
        <v>10293.315596828763</v>
      </c>
      <c r="I9" s="1111">
        <v>10595.183348072431</v>
      </c>
      <c r="J9" s="1111">
        <v>10984.585741483217</v>
      </c>
      <c r="K9" s="1111">
        <v>10966.946248088372</v>
      </c>
      <c r="L9" s="1111">
        <v>11097.939953548594</v>
      </c>
      <c r="M9" s="1112">
        <v>11146.365363995808</v>
      </c>
    </row>
    <row r="10" spans="1:14" ht="15.75">
      <c r="A10" s="970" t="s">
        <v>315</v>
      </c>
      <c r="B10" s="1010">
        <v>11132.805994345952</v>
      </c>
      <c r="C10" s="1011">
        <v>11233.336791819034</v>
      </c>
      <c r="D10" s="1011">
        <v>11549.323679081062</v>
      </c>
      <c r="E10" s="1011">
        <v>11779.076383839585</v>
      </c>
      <c r="F10" s="1011">
        <v>11597.36140191531</v>
      </c>
      <c r="G10" s="1011">
        <v>11706.808799822491</v>
      </c>
      <c r="H10" s="1011">
        <v>11199.573228816986</v>
      </c>
      <c r="I10" s="1011">
        <v>11073.620546924885</v>
      </c>
      <c r="J10" s="1011">
        <v>10919.998910676999</v>
      </c>
      <c r="K10" s="1011">
        <v>11083.771594849599</v>
      </c>
      <c r="L10" s="1011">
        <v>10697.446356089269</v>
      </c>
      <c r="M10" s="1012">
        <v>10922.845842494447</v>
      </c>
    </row>
    <row r="11" spans="1:14" ht="15.75">
      <c r="A11" s="995" t="s">
        <v>316</v>
      </c>
      <c r="B11" s="1013">
        <v>10779.101139240223</v>
      </c>
      <c r="C11" s="1014">
        <v>10525.243839466166</v>
      </c>
      <c r="D11" s="1014">
        <v>10838.862022210526</v>
      </c>
      <c r="E11" s="1014">
        <v>10900.833594134192</v>
      </c>
      <c r="F11" s="1014">
        <v>10972.865021548203</v>
      </c>
      <c r="G11" s="1014">
        <v>10778.598012388826</v>
      </c>
      <c r="H11" s="1014">
        <v>10178.357608292003</v>
      </c>
      <c r="I11" s="1014">
        <v>10258.950000000001</v>
      </c>
      <c r="J11" s="1014">
        <v>10307.35</v>
      </c>
      <c r="K11" s="1014">
        <v>10339.77</v>
      </c>
      <c r="L11" s="1014">
        <v>10345.82</v>
      </c>
      <c r="M11" s="1015">
        <v>10371.826999999999</v>
      </c>
    </row>
    <row r="12" spans="1:14" ht="15.75">
      <c r="A12" s="995">
        <v>2020</v>
      </c>
      <c r="B12" s="1013">
        <v>10388.681</v>
      </c>
      <c r="C12" s="1014">
        <v>10670.97</v>
      </c>
      <c r="D12" s="1014">
        <v>10665.460999999999</v>
      </c>
      <c r="E12" s="1014">
        <v>9957.9719999999998</v>
      </c>
      <c r="F12" s="1014">
        <v>9862.2099999999991</v>
      </c>
      <c r="G12" s="1014">
        <v>10291.19</v>
      </c>
      <c r="H12" s="1014">
        <v>10302.44</v>
      </c>
      <c r="I12" s="1014">
        <v>10213</v>
      </c>
      <c r="J12" s="1014">
        <v>10437</v>
      </c>
      <c r="K12" s="1014">
        <v>10396.290000000001</v>
      </c>
      <c r="L12" s="1014">
        <v>10067</v>
      </c>
      <c r="M12" s="1015">
        <v>10319.477999999999</v>
      </c>
    </row>
    <row r="13" spans="1:14" ht="16.5" thickBot="1">
      <c r="A13" s="971">
        <v>2021</v>
      </c>
      <c r="B13" s="1016">
        <v>10398</v>
      </c>
      <c r="C13" s="1017">
        <v>10453.127</v>
      </c>
      <c r="D13" s="1017">
        <v>10670.55</v>
      </c>
      <c r="E13" s="1017">
        <v>10847</v>
      </c>
      <c r="F13" s="1017">
        <v>11012</v>
      </c>
      <c r="G13" s="1017">
        <v>11287.946</v>
      </c>
      <c r="H13" s="1017">
        <v>11087.75</v>
      </c>
      <c r="I13" s="1017">
        <v>11002.56</v>
      </c>
      <c r="J13" s="1018">
        <v>11648.847</v>
      </c>
      <c r="K13" s="1017">
        <v>12527.683999999999</v>
      </c>
      <c r="L13" s="1017">
        <v>16637.236000000001</v>
      </c>
      <c r="M13" s="1019"/>
    </row>
    <row r="15" spans="1:14" ht="16.5" thickBot="1">
      <c r="A15" s="967" t="s">
        <v>317</v>
      </c>
      <c r="B15" s="968"/>
      <c r="C15" s="968"/>
      <c r="D15" s="968"/>
      <c r="E15" s="968"/>
      <c r="F15" s="968"/>
      <c r="G15" s="968"/>
      <c r="H15" s="968"/>
      <c r="I15" s="968"/>
      <c r="J15" s="968"/>
      <c r="K15" s="968"/>
      <c r="L15" s="968"/>
      <c r="M15" s="969"/>
    </row>
    <row r="16" spans="1:14" ht="15.75">
      <c r="A16" s="1109" t="s">
        <v>314</v>
      </c>
      <c r="B16" s="1110">
        <v>13077.710337994744</v>
      </c>
      <c r="C16" s="1111">
        <v>12903.073525758837</v>
      </c>
      <c r="D16" s="1111">
        <v>12698.931145933877</v>
      </c>
      <c r="E16" s="1111">
        <v>12657.588856436963</v>
      </c>
      <c r="F16" s="1111">
        <v>12717.112689021023</v>
      </c>
      <c r="G16" s="1111">
        <v>12734.575070390658</v>
      </c>
      <c r="H16" s="1111">
        <v>12584.73701594032</v>
      </c>
      <c r="I16" s="1111">
        <v>12999.206672696655</v>
      </c>
      <c r="J16" s="1111">
        <v>13326.129323653522</v>
      </c>
      <c r="K16" s="1111">
        <v>13558.078274143218</v>
      </c>
      <c r="L16" s="1111">
        <v>13767.296305638371</v>
      </c>
      <c r="M16" s="1112">
        <v>13967.765524559227</v>
      </c>
    </row>
    <row r="17" spans="1:18" ht="15.75">
      <c r="A17" s="970" t="s">
        <v>315</v>
      </c>
      <c r="B17" s="1010">
        <v>13863.291293383541</v>
      </c>
      <c r="C17" s="1011">
        <v>13743.276622380532</v>
      </c>
      <c r="D17" s="1011">
        <v>13723.137993721932</v>
      </c>
      <c r="E17" s="1011">
        <v>13676.483392698095</v>
      </c>
      <c r="F17" s="1011">
        <v>13897.183799781353</v>
      </c>
      <c r="G17" s="1011">
        <v>13819.293352302531</v>
      </c>
      <c r="H17" s="1011">
        <v>13646.185847959312</v>
      </c>
      <c r="I17" s="1011">
        <v>13665.272297680553</v>
      </c>
      <c r="J17" s="1011">
        <v>13574.108658165709</v>
      </c>
      <c r="K17" s="1011">
        <v>13788.120289112323</v>
      </c>
      <c r="L17" s="1011">
        <v>13662.087019707555</v>
      </c>
      <c r="M17" s="1012">
        <v>13626.144742652335</v>
      </c>
    </row>
    <row r="18" spans="1:18" ht="15.75">
      <c r="A18" s="995" t="s">
        <v>316</v>
      </c>
      <c r="B18" s="1013">
        <v>13645.090499529209</v>
      </c>
      <c r="C18" s="1014">
        <v>13282.733991297373</v>
      </c>
      <c r="D18" s="1014">
        <v>13143.170864206666</v>
      </c>
      <c r="E18" s="1014">
        <v>12928.022364758031</v>
      </c>
      <c r="F18" s="1014">
        <v>12944.684877391548</v>
      </c>
      <c r="G18" s="1014">
        <v>12448.358236205486</v>
      </c>
      <c r="H18" s="1014">
        <v>12124.260986050436</v>
      </c>
      <c r="I18" s="1014">
        <v>12505.99</v>
      </c>
      <c r="J18" s="1014">
        <v>12412.7</v>
      </c>
      <c r="K18" s="1014">
        <v>12447.57</v>
      </c>
      <c r="L18" s="1014">
        <v>12852.25</v>
      </c>
      <c r="M18" s="1015">
        <v>12965.558000000001</v>
      </c>
    </row>
    <row r="19" spans="1:18" ht="15.75">
      <c r="A19" s="995">
        <v>2020</v>
      </c>
      <c r="B19" s="1013">
        <v>12890.187</v>
      </c>
      <c r="C19" s="1014">
        <v>12798.79</v>
      </c>
      <c r="D19" s="1014">
        <v>12923.992</v>
      </c>
      <c r="E19" s="1014">
        <v>12783.698</v>
      </c>
      <c r="F19" s="1014">
        <v>12556.07</v>
      </c>
      <c r="G19" s="1014">
        <v>12505.63</v>
      </c>
      <c r="H19" s="1014">
        <v>12371</v>
      </c>
      <c r="I19" s="1014">
        <v>12752</v>
      </c>
      <c r="J19" s="1014">
        <v>13005</v>
      </c>
      <c r="K19" s="1014">
        <v>13157.57</v>
      </c>
      <c r="L19" s="1014">
        <v>13347.61</v>
      </c>
      <c r="M19" s="1015">
        <v>13744.629000000001</v>
      </c>
    </row>
    <row r="20" spans="1:18" ht="16.5" thickBot="1">
      <c r="A20" s="971">
        <v>2021</v>
      </c>
      <c r="B20" s="1016">
        <v>13694</v>
      </c>
      <c r="C20" s="1017">
        <v>13743.79</v>
      </c>
      <c r="D20" s="1017">
        <v>13486.798000000001</v>
      </c>
      <c r="E20" s="1017">
        <v>13623</v>
      </c>
      <c r="F20" s="1017">
        <v>13728</v>
      </c>
      <c r="G20" s="1017">
        <v>14111.507</v>
      </c>
      <c r="H20" s="1017">
        <v>14366.423000000001</v>
      </c>
      <c r="I20" s="1017">
        <v>14518.18</v>
      </c>
      <c r="J20" s="1018">
        <v>15241.027</v>
      </c>
      <c r="K20" s="1017">
        <v>16628.157999999999</v>
      </c>
      <c r="L20" s="1017">
        <v>19714.106</v>
      </c>
      <c r="M20" s="1019"/>
    </row>
    <row r="21" spans="1:18">
      <c r="P21"/>
      <c r="Q21"/>
      <c r="R21"/>
    </row>
    <row r="22" spans="1:18">
      <c r="P22"/>
      <c r="Q22"/>
      <c r="R22"/>
    </row>
    <row r="23" spans="1:18" ht="15.75">
      <c r="A23" s="1649" t="s">
        <v>369</v>
      </c>
      <c r="B23" s="1649"/>
      <c r="C23" s="1649"/>
      <c r="D23" s="1649"/>
      <c r="E23" s="1649"/>
      <c r="F23" s="1649"/>
      <c r="G23" s="1649"/>
      <c r="H23" s="1649"/>
      <c r="I23" s="1649"/>
      <c r="J23" s="1649"/>
      <c r="K23" s="1649"/>
      <c r="L23" s="1649"/>
      <c r="M23" s="1649"/>
      <c r="N23" s="1649"/>
      <c r="P23"/>
      <c r="Q23"/>
      <c r="R23"/>
    </row>
    <row r="24" spans="1:18" ht="13.5" thickBot="1">
      <c r="P24"/>
      <c r="Q24"/>
      <c r="R24"/>
    </row>
    <row r="25" spans="1:18" ht="15.75" thickBot="1">
      <c r="A25" s="963" t="s">
        <v>300</v>
      </c>
      <c r="B25" s="964" t="s">
        <v>301</v>
      </c>
      <c r="C25" s="965" t="s">
        <v>302</v>
      </c>
      <c r="D25" s="965" t="s">
        <v>303</v>
      </c>
      <c r="E25" s="965" t="s">
        <v>304</v>
      </c>
      <c r="F25" s="965" t="s">
        <v>305</v>
      </c>
      <c r="G25" s="965" t="s">
        <v>306</v>
      </c>
      <c r="H25" s="965" t="s">
        <v>307</v>
      </c>
      <c r="I25" s="965" t="s">
        <v>308</v>
      </c>
      <c r="J25" s="965" t="s">
        <v>309</v>
      </c>
      <c r="K25" s="965" t="s">
        <v>310</v>
      </c>
      <c r="L25" s="965" t="s">
        <v>311</v>
      </c>
      <c r="M25" s="966" t="s">
        <v>312</v>
      </c>
    </row>
    <row r="26" spans="1:18" ht="16.5" thickBot="1">
      <c r="A26" s="973" t="s">
        <v>318</v>
      </c>
      <c r="B26" s="974"/>
      <c r="C26" s="974"/>
      <c r="D26" s="974"/>
      <c r="E26" s="974"/>
      <c r="F26" s="974"/>
      <c r="G26" s="974"/>
      <c r="H26" s="974"/>
      <c r="I26" s="974"/>
      <c r="J26" s="974"/>
      <c r="K26" s="974"/>
      <c r="L26" s="974"/>
      <c r="M26" s="975"/>
    </row>
    <row r="27" spans="1:18" ht="15.75">
      <c r="A27" s="972" t="s">
        <v>314</v>
      </c>
      <c r="B27" s="1007">
        <v>27851.705456255884</v>
      </c>
      <c r="C27" s="1008">
        <v>27123.64730249999</v>
      </c>
      <c r="D27" s="1008">
        <v>26582.674622279141</v>
      </c>
      <c r="E27" s="1008">
        <v>27784.630848493467</v>
      </c>
      <c r="F27" s="1008">
        <v>29598.213320045077</v>
      </c>
      <c r="G27" s="1008">
        <v>28787.621133339711</v>
      </c>
      <c r="H27" s="1008">
        <v>29300.536472176766</v>
      </c>
      <c r="I27" s="1008">
        <v>30504.441266437731</v>
      </c>
      <c r="J27" s="1008">
        <v>30498.821648031102</v>
      </c>
      <c r="K27" s="1008">
        <v>28648.548081830173</v>
      </c>
      <c r="L27" s="1008">
        <v>27467.131642772347</v>
      </c>
      <c r="M27" s="1009">
        <v>27778.199839529283</v>
      </c>
    </row>
    <row r="28" spans="1:18" ht="15.75">
      <c r="A28" s="970" t="s">
        <v>315</v>
      </c>
      <c r="B28" s="1010">
        <v>25833.94075375775</v>
      </c>
      <c r="C28" s="1011">
        <v>25340.374581887783</v>
      </c>
      <c r="D28" s="1011">
        <v>26641.953903275295</v>
      </c>
      <c r="E28" s="1011">
        <v>26658.495362448899</v>
      </c>
      <c r="F28" s="1011">
        <v>28853.883794903919</v>
      </c>
      <c r="G28" s="1011">
        <v>29543.034993483714</v>
      </c>
      <c r="H28" s="1011">
        <v>28801.681986809574</v>
      </c>
      <c r="I28" s="1011">
        <v>28392.787205244891</v>
      </c>
      <c r="J28" s="1011">
        <v>28466.022011387158</v>
      </c>
      <c r="K28" s="1011">
        <v>27616.704977122507</v>
      </c>
      <c r="L28" s="1011">
        <v>26839.808929233062</v>
      </c>
      <c r="M28" s="1012">
        <v>27141.214844955597</v>
      </c>
    </row>
    <row r="29" spans="1:18" ht="15.75">
      <c r="A29" s="995" t="s">
        <v>316</v>
      </c>
      <c r="B29" s="1013">
        <v>25776.336953005964</v>
      </c>
      <c r="C29" s="1014">
        <v>23649.071175292673</v>
      </c>
      <c r="D29" s="1014">
        <v>24244.69587026758</v>
      </c>
      <c r="E29" s="1014">
        <v>25502.655897270379</v>
      </c>
      <c r="F29" s="1014">
        <v>25923.582065295945</v>
      </c>
      <c r="G29" s="1014">
        <v>27055.720758505297</v>
      </c>
      <c r="H29" s="1014">
        <v>29655.713761194031</v>
      </c>
      <c r="I29" s="1014">
        <v>30642.32</v>
      </c>
      <c r="J29" s="1014">
        <v>30399.279999999999</v>
      </c>
      <c r="K29" s="1014">
        <v>31237.96</v>
      </c>
      <c r="L29" s="1014">
        <v>24570.28</v>
      </c>
      <c r="M29" s="1015">
        <v>24086.651999999998</v>
      </c>
    </row>
    <row r="30" spans="1:18" ht="15.75">
      <c r="A30" s="995">
        <v>2020</v>
      </c>
      <c r="B30" s="1013">
        <v>24209.279999999999</v>
      </c>
      <c r="C30" s="1014">
        <v>23642.53</v>
      </c>
      <c r="D30" s="1014">
        <v>20911.437000000002</v>
      </c>
      <c r="E30" s="1014">
        <v>17388.701000000001</v>
      </c>
      <c r="F30" s="1014">
        <v>18760.21</v>
      </c>
      <c r="G30" s="1014">
        <v>26428.68</v>
      </c>
      <c r="H30" s="1014">
        <v>26919</v>
      </c>
      <c r="I30" s="1014">
        <v>30003</v>
      </c>
      <c r="J30" s="1014">
        <v>29393</v>
      </c>
      <c r="K30" s="1014">
        <v>24818.12</v>
      </c>
      <c r="L30" s="1014">
        <v>20329.59</v>
      </c>
      <c r="M30" s="1015">
        <v>25794</v>
      </c>
    </row>
    <row r="31" spans="1:18" ht="16.5" thickBot="1">
      <c r="A31" s="971">
        <v>2021</v>
      </c>
      <c r="B31" s="1016">
        <v>26085</v>
      </c>
      <c r="C31" s="1017">
        <v>23426.741999999998</v>
      </c>
      <c r="D31" s="1017">
        <v>31132.74</v>
      </c>
      <c r="E31" s="1017">
        <v>29199.13</v>
      </c>
      <c r="F31" s="1017">
        <v>28211.43</v>
      </c>
      <c r="G31" s="1017">
        <v>31559.022000000001</v>
      </c>
      <c r="H31" s="1017">
        <v>32040.15</v>
      </c>
      <c r="I31" s="1017">
        <v>33924.506000000001</v>
      </c>
      <c r="J31" s="1018">
        <v>35372.811000000002</v>
      </c>
      <c r="K31" s="1017">
        <v>38936.569000000003</v>
      </c>
      <c r="L31" s="1017">
        <v>36206.178</v>
      </c>
      <c r="M31" s="1019"/>
    </row>
    <row r="32" spans="1:18" ht="16.5" thickBot="1">
      <c r="A32" s="967" t="s">
        <v>321</v>
      </c>
      <c r="B32" s="968"/>
      <c r="C32" s="968"/>
      <c r="D32" s="968"/>
      <c r="E32" s="968"/>
      <c r="F32" s="968"/>
      <c r="G32" s="968"/>
      <c r="H32" s="968"/>
      <c r="I32" s="968"/>
      <c r="J32" s="968"/>
      <c r="K32" s="968"/>
      <c r="L32" s="968"/>
      <c r="M32" s="969"/>
    </row>
    <row r="33" spans="1:13" ht="15.75">
      <c r="A33" s="1109" t="s">
        <v>314</v>
      </c>
      <c r="B33" s="1110">
        <v>21663.966949699432</v>
      </c>
      <c r="C33" s="1111">
        <v>21525.397673001702</v>
      </c>
      <c r="D33" s="1111">
        <v>21115.733438107225</v>
      </c>
      <c r="E33" s="1111">
        <v>21302.128362253105</v>
      </c>
      <c r="F33" s="1111">
        <v>21200.291742224468</v>
      </c>
      <c r="G33" s="1111">
        <v>20822.118697379927</v>
      </c>
      <c r="H33" s="1111">
        <v>20206.889065246851</v>
      </c>
      <c r="I33" s="1111">
        <v>20948.119652057965</v>
      </c>
      <c r="J33" s="1111">
        <v>21116.098043152244</v>
      </c>
      <c r="K33" s="1111">
        <v>21873.281641223013</v>
      </c>
      <c r="L33" s="1111">
        <v>21354.087891290288</v>
      </c>
      <c r="M33" s="1112">
        <v>22297.314513329471</v>
      </c>
    </row>
    <row r="34" spans="1:13" ht="15.75">
      <c r="A34" s="970" t="s">
        <v>315</v>
      </c>
      <c r="B34" s="1010">
        <v>21402.312901691836</v>
      </c>
      <c r="C34" s="1011">
        <v>21211.519078437537</v>
      </c>
      <c r="D34" s="1011">
        <v>21982.387355191033</v>
      </c>
      <c r="E34" s="1011">
        <v>21460.556994517105</v>
      </c>
      <c r="F34" s="1011">
        <v>22185.677427629282</v>
      </c>
      <c r="G34" s="1011">
        <v>21834.028071648627</v>
      </c>
      <c r="H34" s="1011">
        <v>21564.632920196203</v>
      </c>
      <c r="I34" s="1011">
        <v>21295.617981644409</v>
      </c>
      <c r="J34" s="1011">
        <v>20755.561440894948</v>
      </c>
      <c r="K34" s="1011">
        <v>20670.700563797891</v>
      </c>
      <c r="L34" s="1011">
        <v>21400.192230924309</v>
      </c>
      <c r="M34" s="1012">
        <v>22220.298261284093</v>
      </c>
    </row>
    <row r="35" spans="1:13" ht="15.75">
      <c r="A35" s="995" t="s">
        <v>316</v>
      </c>
      <c r="B35" s="1013">
        <v>21710.465139517379</v>
      </c>
      <c r="C35" s="1014">
        <v>21462.727974698573</v>
      </c>
      <c r="D35" s="1014">
        <v>21517.060154219016</v>
      </c>
      <c r="E35" s="1014">
        <v>21946.164324302244</v>
      </c>
      <c r="F35" s="1014">
        <v>21378.921701744526</v>
      </c>
      <c r="G35" s="1014">
        <v>21331.314775808616</v>
      </c>
      <c r="H35" s="1014">
        <v>20629.234211361087</v>
      </c>
      <c r="I35" s="1014">
        <v>22365.58</v>
      </c>
      <c r="J35" s="1014">
        <v>22334.37</v>
      </c>
      <c r="K35" s="1014">
        <v>21397.7</v>
      </c>
      <c r="L35" s="1014">
        <v>21495.15</v>
      </c>
      <c r="M35" s="1015">
        <v>21850.143</v>
      </c>
    </row>
    <row r="36" spans="1:13" ht="15.75">
      <c r="A36" s="995">
        <v>2020</v>
      </c>
      <c r="B36" s="1013">
        <v>21970.524000000001</v>
      </c>
      <c r="C36" s="1014">
        <v>22113.47</v>
      </c>
      <c r="D36" s="1014">
        <v>22176.83</v>
      </c>
      <c r="E36" s="1014">
        <v>22601.621999999999</v>
      </c>
      <c r="F36" s="1014">
        <v>21531.78</v>
      </c>
      <c r="G36" s="1014">
        <v>22298.91</v>
      </c>
      <c r="H36" s="1014">
        <v>22148</v>
      </c>
      <c r="I36" s="1014">
        <v>21174</v>
      </c>
      <c r="J36" s="1014">
        <v>21958.95</v>
      </c>
      <c r="K36" s="1014">
        <v>22332.32</v>
      </c>
      <c r="L36" s="1014">
        <v>22496.45</v>
      </c>
      <c r="M36" s="1015">
        <v>24268.09</v>
      </c>
    </row>
    <row r="37" spans="1:13" ht="16.5" thickBot="1">
      <c r="A37" s="971">
        <v>2021</v>
      </c>
      <c r="B37" s="1016">
        <v>23537</v>
      </c>
      <c r="C37" s="1017">
        <v>23987.297999999999</v>
      </c>
      <c r="D37" s="1017">
        <v>25008.2</v>
      </c>
      <c r="E37" s="1017">
        <v>25529.7</v>
      </c>
      <c r="F37" s="1017">
        <v>26093.87</v>
      </c>
      <c r="G37" s="1017">
        <v>26164.330999999998</v>
      </c>
      <c r="H37" s="1017">
        <v>26081.738000000001</v>
      </c>
      <c r="I37" s="1017">
        <v>26325.151999999998</v>
      </c>
      <c r="J37" s="1018">
        <v>27717.081999999999</v>
      </c>
      <c r="K37" s="1017">
        <v>29878.120999999999</v>
      </c>
      <c r="L37" s="1017">
        <v>31911.654999999999</v>
      </c>
      <c r="M37" s="1019"/>
    </row>
    <row r="49" spans="19:19">
      <c r="S49" s="81" t="s">
        <v>319</v>
      </c>
    </row>
  </sheetData>
  <mergeCells count="2">
    <mergeCell ref="A4:N4"/>
    <mergeCell ref="A23:N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AA32" sqref="AA32:AA33"/>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5"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62" t="s">
        <v>70</v>
      </c>
      <c r="B1" s="1462"/>
      <c r="C1" s="1462"/>
      <c r="D1" s="1462"/>
      <c r="E1" s="1462"/>
      <c r="F1" s="1462"/>
      <c r="G1" s="1462"/>
      <c r="H1" s="1462"/>
      <c r="I1" s="1462"/>
      <c r="J1" s="1462"/>
      <c r="K1" s="92"/>
    </row>
    <row r="2" spans="1:11" ht="19.5" thickBot="1">
      <c r="A2" s="1476" t="s">
        <v>285</v>
      </c>
      <c r="B2" s="1477"/>
      <c r="C2" s="1477"/>
      <c r="D2" s="1477"/>
      <c r="E2" s="1477"/>
      <c r="F2" s="1477"/>
      <c r="G2" s="1477"/>
      <c r="H2" s="1477"/>
      <c r="I2" s="1477"/>
      <c r="J2" s="1478"/>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2" t="s">
        <v>68</v>
      </c>
      <c r="E4" s="717" t="s">
        <v>74</v>
      </c>
      <c r="F4" s="718" t="s">
        <v>61</v>
      </c>
      <c r="G4" s="719" t="s">
        <v>53</v>
      </c>
      <c r="H4" s="720" t="s">
        <v>75</v>
      </c>
      <c r="I4" s="95" t="s">
        <v>54</v>
      </c>
      <c r="J4" s="721" t="s">
        <v>74</v>
      </c>
    </row>
    <row r="5" spans="1:11" ht="14.25" thickBot="1">
      <c r="A5" s="96"/>
      <c r="B5" s="1056" t="s">
        <v>504</v>
      </c>
      <c r="C5" s="1057" t="s">
        <v>504</v>
      </c>
      <c r="D5" s="1057" t="s">
        <v>504</v>
      </c>
      <c r="E5" s="722" t="s">
        <v>54</v>
      </c>
      <c r="F5" s="812" t="s">
        <v>504</v>
      </c>
      <c r="G5" s="723" t="s">
        <v>76</v>
      </c>
      <c r="H5" s="724" t="s">
        <v>72</v>
      </c>
      <c r="I5" s="812" t="s">
        <v>504</v>
      </c>
      <c r="J5" s="725" t="s">
        <v>63</v>
      </c>
    </row>
    <row r="6" spans="1:11" ht="16.5" thickBot="1">
      <c r="A6" s="976" t="s">
        <v>280</v>
      </c>
      <c r="B6" s="977"/>
      <c r="C6" s="977"/>
      <c r="D6" s="977"/>
      <c r="E6" s="977"/>
      <c r="F6" s="977"/>
      <c r="G6" s="977"/>
      <c r="H6" s="977"/>
      <c r="I6" s="726"/>
      <c r="J6" s="727"/>
    </row>
    <row r="7" spans="1:11" ht="15.75" thickBot="1">
      <c r="A7" s="1065" t="s">
        <v>22</v>
      </c>
      <c r="B7" s="1058">
        <v>9.0079836681219536</v>
      </c>
      <c r="C7" s="728">
        <v>17389.929861239292</v>
      </c>
      <c r="D7" s="729">
        <v>17737.72845846408</v>
      </c>
      <c r="E7" s="730">
        <v>-2.6991351393923768</v>
      </c>
      <c r="F7" s="731">
        <v>310.6710005130837</v>
      </c>
      <c r="G7" s="730">
        <v>-2.2621138933775669</v>
      </c>
      <c r="H7" s="730">
        <v>-4.1318248893261185</v>
      </c>
      <c r="I7" s="730">
        <v>100</v>
      </c>
      <c r="J7" s="732" t="s">
        <v>23</v>
      </c>
    </row>
    <row r="8" spans="1:11" ht="15">
      <c r="A8" s="1066" t="s">
        <v>84</v>
      </c>
      <c r="B8" s="1059">
        <v>8.6904658367592589</v>
      </c>
      <c r="C8" s="733">
        <v>16123.313240740739</v>
      </c>
      <c r="D8" s="734">
        <v>16445.779505555554</v>
      </c>
      <c r="E8" s="735">
        <v>-11.945581227160217</v>
      </c>
      <c r="F8" s="736">
        <v>257.12142857142857</v>
      </c>
      <c r="G8" s="737">
        <v>-21.74738951216624</v>
      </c>
      <c r="H8" s="737">
        <v>-92.553191489361694</v>
      </c>
      <c r="I8" s="737">
        <v>0.14366341713699332</v>
      </c>
      <c r="J8" s="738">
        <v>-1.7058201047518411</v>
      </c>
    </row>
    <row r="9" spans="1:11" ht="15">
      <c r="A9" s="1067" t="s">
        <v>85</v>
      </c>
      <c r="B9" s="1060">
        <v>9.8957334492807689</v>
      </c>
      <c r="C9" s="739">
        <v>18566.104032421707</v>
      </c>
      <c r="D9" s="740">
        <v>18937.426113070142</v>
      </c>
      <c r="E9" s="741">
        <v>-4.3549453935820486</v>
      </c>
      <c r="F9" s="742">
        <v>348.20997775659362</v>
      </c>
      <c r="G9" s="743">
        <v>0.62832898192932862</v>
      </c>
      <c r="H9" s="743">
        <v>-17.249539836970811</v>
      </c>
      <c r="I9" s="743">
        <v>32.293483837865573</v>
      </c>
      <c r="J9" s="744">
        <v>-5.1192067671516455</v>
      </c>
    </row>
    <row r="10" spans="1:11" ht="15">
      <c r="A10" s="1067" t="s">
        <v>86</v>
      </c>
      <c r="B10" s="1060">
        <v>9.7842308642695865</v>
      </c>
      <c r="C10" s="739">
        <v>18356.905936715921</v>
      </c>
      <c r="D10" s="740">
        <v>18724.044055450238</v>
      </c>
      <c r="E10" s="741">
        <v>-3.9041901188168406</v>
      </c>
      <c r="F10" s="742">
        <v>399.37760252365933</v>
      </c>
      <c r="G10" s="743">
        <v>0.13897907643119417</v>
      </c>
      <c r="H10" s="743">
        <v>-25.323910482921086</v>
      </c>
      <c r="I10" s="743">
        <v>6.50590046177527</v>
      </c>
      <c r="J10" s="744">
        <v>-1.846288421648242</v>
      </c>
    </row>
    <row r="11" spans="1:11" ht="15">
      <c r="A11" s="1067" t="s">
        <v>87</v>
      </c>
      <c r="B11" s="1061" t="s">
        <v>81</v>
      </c>
      <c r="C11" s="739" t="s">
        <v>81</v>
      </c>
      <c r="D11" s="740" t="s">
        <v>81</v>
      </c>
      <c r="E11" s="741" t="s">
        <v>81</v>
      </c>
      <c r="F11" s="742" t="s">
        <v>81</v>
      </c>
      <c r="G11" s="743" t="s">
        <v>81</v>
      </c>
      <c r="H11" s="743" t="s">
        <v>81</v>
      </c>
      <c r="I11" s="743" t="s">
        <v>81</v>
      </c>
      <c r="J11" s="744" t="s">
        <v>81</v>
      </c>
    </row>
    <row r="12" spans="1:11" ht="15">
      <c r="A12" s="1067" t="s">
        <v>79</v>
      </c>
      <c r="B12" s="1060">
        <v>7.4841234802761836</v>
      </c>
      <c r="C12" s="739">
        <v>15367.810021100993</v>
      </c>
      <c r="D12" s="740">
        <v>15675.166221523014</v>
      </c>
      <c r="E12" s="741">
        <v>1.3434473365374036</v>
      </c>
      <c r="F12" s="742">
        <v>278.6232814178303</v>
      </c>
      <c r="G12" s="743">
        <v>-0.7177131383299461</v>
      </c>
      <c r="H12" s="743">
        <v>7.042253521126761</v>
      </c>
      <c r="I12" s="743">
        <v>38.214468958440222</v>
      </c>
      <c r="J12" s="744">
        <v>3.9891861251888656</v>
      </c>
    </row>
    <row r="13" spans="1:11" ht="15.75" thickBot="1">
      <c r="A13" s="1068" t="s">
        <v>88</v>
      </c>
      <c r="B13" s="1062">
        <v>9.4706806894148592</v>
      </c>
      <c r="C13" s="745">
        <v>18283.16735408274</v>
      </c>
      <c r="D13" s="746">
        <v>18648.830701164396</v>
      </c>
      <c r="E13" s="747">
        <v>0.46904957162281213</v>
      </c>
      <c r="F13" s="748">
        <v>286.28656783468108</v>
      </c>
      <c r="G13" s="749">
        <v>-1.8371181341016785</v>
      </c>
      <c r="H13" s="749">
        <v>20.585048754062836</v>
      </c>
      <c r="I13" s="749">
        <v>22.842483324781941</v>
      </c>
      <c r="J13" s="750">
        <v>4.6821291683628559</v>
      </c>
    </row>
    <row r="14" spans="1:11" ht="16.5" thickBot="1">
      <c r="A14" s="976" t="s">
        <v>277</v>
      </c>
      <c r="B14" s="977"/>
      <c r="C14" s="977"/>
      <c r="D14" s="977"/>
      <c r="E14" s="977"/>
      <c r="F14" s="977"/>
      <c r="G14" s="977"/>
      <c r="H14" s="977"/>
      <c r="I14" s="726"/>
      <c r="J14" s="727"/>
    </row>
    <row r="15" spans="1:11" ht="15.75" thickBot="1">
      <c r="A15" s="1065" t="s">
        <v>22</v>
      </c>
      <c r="B15" s="1063">
        <v>8.7992225881187665</v>
      </c>
      <c r="C15" s="751">
        <v>16986.91619327947</v>
      </c>
      <c r="D15" s="752">
        <v>17326.65451714506</v>
      </c>
      <c r="E15" s="730">
        <v>-4.6092620705017673</v>
      </c>
      <c r="F15" s="730">
        <v>308.48770099423098</v>
      </c>
      <c r="G15" s="730">
        <v>-2.5070675916645495</v>
      </c>
      <c r="H15" s="730">
        <v>-9.66847765827697</v>
      </c>
      <c r="I15" s="730">
        <v>100</v>
      </c>
      <c r="J15" s="732" t="s">
        <v>23</v>
      </c>
    </row>
    <row r="16" spans="1:11" ht="15">
      <c r="A16" s="1066" t="s">
        <v>84</v>
      </c>
      <c r="B16" s="1059">
        <v>9.0656696119853741</v>
      </c>
      <c r="C16" s="733">
        <v>16819.424140974719</v>
      </c>
      <c r="D16" s="734">
        <v>17155.812623794212</v>
      </c>
      <c r="E16" s="735">
        <v>-10.229286726596102</v>
      </c>
      <c r="F16" s="736">
        <v>239.23076923076923</v>
      </c>
      <c r="G16" s="737">
        <v>-11.221222770276466</v>
      </c>
      <c r="H16" s="737">
        <v>-31.578947368421051</v>
      </c>
      <c r="I16" s="753">
        <v>0.15956793911869402</v>
      </c>
      <c r="J16" s="738">
        <v>-5.1098431875873013E-2</v>
      </c>
    </row>
    <row r="17" spans="1:10" ht="15">
      <c r="A17" s="1067" t="s">
        <v>85</v>
      </c>
      <c r="B17" s="1060">
        <v>9.8365973805580857</v>
      </c>
      <c r="C17" s="739">
        <v>18455.1545601465</v>
      </c>
      <c r="D17" s="740">
        <v>18824.257651349431</v>
      </c>
      <c r="E17" s="741">
        <v>-3.2747995549988751</v>
      </c>
      <c r="F17" s="742">
        <v>342.70937119675455</v>
      </c>
      <c r="G17" s="743">
        <v>0.22817481447546187</v>
      </c>
      <c r="H17" s="743">
        <v>-30.110575559965973</v>
      </c>
      <c r="I17" s="743">
        <v>30.256536148275437</v>
      </c>
      <c r="J17" s="744">
        <v>-8.8497949305581329</v>
      </c>
    </row>
    <row r="18" spans="1:10" ht="15">
      <c r="A18" s="1067" t="s">
        <v>86</v>
      </c>
      <c r="B18" s="1060">
        <v>9.8256937345762498</v>
      </c>
      <c r="C18" s="739">
        <v>18434.697438229359</v>
      </c>
      <c r="D18" s="740">
        <v>18803.391386993946</v>
      </c>
      <c r="E18" s="741">
        <v>-3.2338815304967987</v>
      </c>
      <c r="F18" s="742">
        <v>389.17667493796529</v>
      </c>
      <c r="G18" s="743">
        <v>1.9676877566721227</v>
      </c>
      <c r="H18" s="743">
        <v>-24.953445065176908</v>
      </c>
      <c r="I18" s="743">
        <v>4.9466061126795147</v>
      </c>
      <c r="J18" s="744">
        <v>-1.0074907938511428</v>
      </c>
    </row>
    <row r="19" spans="1:10" ht="15">
      <c r="A19" s="1067" t="s">
        <v>87</v>
      </c>
      <c r="B19" s="1061" t="s">
        <v>81</v>
      </c>
      <c r="C19" s="739" t="s">
        <v>209</v>
      </c>
      <c r="D19" s="740" t="s">
        <v>209</v>
      </c>
      <c r="E19" s="741" t="s">
        <v>81</v>
      </c>
      <c r="F19" s="742" t="s">
        <v>209</v>
      </c>
      <c r="G19" s="743" t="s">
        <v>81</v>
      </c>
      <c r="H19" s="743" t="s">
        <v>81</v>
      </c>
      <c r="I19" s="743" t="s">
        <v>81</v>
      </c>
      <c r="J19" s="744" t="s">
        <v>81</v>
      </c>
    </row>
    <row r="20" spans="1:10" ht="15">
      <c r="A20" s="1067" t="s">
        <v>79</v>
      </c>
      <c r="B20" s="1060">
        <v>7.1485447713518582</v>
      </c>
      <c r="C20" s="739">
        <v>14678.736696821064</v>
      </c>
      <c r="D20" s="740">
        <v>14972.311430757485</v>
      </c>
      <c r="E20" s="741">
        <v>-3.197125674470719</v>
      </c>
      <c r="F20" s="742">
        <v>285.25444785276068</v>
      </c>
      <c r="G20" s="743">
        <v>-1.6514737319567869</v>
      </c>
      <c r="H20" s="743">
        <v>11.567419575633128</v>
      </c>
      <c r="I20" s="743">
        <v>40.014729348226339</v>
      </c>
      <c r="J20" s="744">
        <v>7.6164590300092385</v>
      </c>
    </row>
    <row r="21" spans="1:10" ht="15.75" thickBot="1">
      <c r="A21" s="1068" t="s">
        <v>88</v>
      </c>
      <c r="B21" s="1062">
        <v>9.3985928151061451</v>
      </c>
      <c r="C21" s="745">
        <v>18144.001573563986</v>
      </c>
      <c r="D21" s="746">
        <v>18506.881605035265</v>
      </c>
      <c r="E21" s="747">
        <v>-2.0659026339101283</v>
      </c>
      <c r="F21" s="748">
        <v>287.97023629964809</v>
      </c>
      <c r="G21" s="749">
        <v>-1.3291305239458131</v>
      </c>
      <c r="H21" s="749">
        <v>0.25201612903225806</v>
      </c>
      <c r="I21" s="749">
        <v>24.41389468516018</v>
      </c>
      <c r="J21" s="750">
        <v>2.4158904718327605</v>
      </c>
    </row>
    <row r="22" spans="1:10" ht="16.5" thickBot="1">
      <c r="A22" s="976" t="s">
        <v>281</v>
      </c>
      <c r="B22" s="977"/>
      <c r="C22" s="977"/>
      <c r="D22" s="977"/>
      <c r="E22" s="977"/>
      <c r="F22" s="977"/>
      <c r="G22" s="977"/>
      <c r="H22" s="977"/>
      <c r="I22" s="726"/>
      <c r="J22" s="727"/>
    </row>
    <row r="23" spans="1:10" ht="15.75" thickBot="1">
      <c r="A23" s="1065" t="s">
        <v>22</v>
      </c>
      <c r="B23" s="1063">
        <v>8.8128211444467244</v>
      </c>
      <c r="C23" s="751">
        <v>17013.168232522636</v>
      </c>
      <c r="D23" s="752">
        <v>17353.43159717309</v>
      </c>
      <c r="E23" s="730">
        <v>-4.140442686525339</v>
      </c>
      <c r="F23" s="730">
        <v>304.69387464387466</v>
      </c>
      <c r="G23" s="730">
        <v>-3.0037826829820995</v>
      </c>
      <c r="H23" s="730">
        <v>-12.432432432432433</v>
      </c>
      <c r="I23" s="730">
        <v>100</v>
      </c>
      <c r="J23" s="732" t="s">
        <v>23</v>
      </c>
    </row>
    <row r="24" spans="1:10" ht="15">
      <c r="A24" s="1066" t="s">
        <v>84</v>
      </c>
      <c r="B24" s="1064" t="s">
        <v>81</v>
      </c>
      <c r="C24" s="733" t="s">
        <v>81</v>
      </c>
      <c r="D24" s="734" t="s">
        <v>81</v>
      </c>
      <c r="E24" s="735" t="s">
        <v>81</v>
      </c>
      <c r="F24" s="736" t="s">
        <v>81</v>
      </c>
      <c r="G24" s="737" t="s">
        <v>81</v>
      </c>
      <c r="H24" s="753" t="s">
        <v>81</v>
      </c>
      <c r="I24" s="753" t="s">
        <v>81</v>
      </c>
      <c r="J24" s="760" t="s">
        <v>81</v>
      </c>
    </row>
    <row r="25" spans="1:10" ht="15">
      <c r="A25" s="1067" t="s">
        <v>85</v>
      </c>
      <c r="B25" s="1061">
        <v>9.5753769654130547</v>
      </c>
      <c r="C25" s="739">
        <v>17965.059972632374</v>
      </c>
      <c r="D25" s="740">
        <v>18324.361172085024</v>
      </c>
      <c r="E25" s="741">
        <v>-6.1541580334281694</v>
      </c>
      <c r="F25" s="742">
        <v>343.06890080428951</v>
      </c>
      <c r="G25" s="743">
        <v>-2.2102845736817658</v>
      </c>
      <c r="H25" s="743">
        <v>-39.349593495934961</v>
      </c>
      <c r="I25" s="938">
        <v>17.711301044634379</v>
      </c>
      <c r="J25" s="939">
        <v>-7.8604245270911939</v>
      </c>
    </row>
    <row r="26" spans="1:10" ht="15">
      <c r="A26" s="1067" t="s">
        <v>86</v>
      </c>
      <c r="B26" s="1060">
        <v>9.5310837034741347</v>
      </c>
      <c r="C26" s="739">
        <v>17881.958167868917</v>
      </c>
      <c r="D26" s="740">
        <v>18239.597331226298</v>
      </c>
      <c r="E26" s="741">
        <v>-5.0213202868970601</v>
      </c>
      <c r="F26" s="742">
        <v>395.52333333333337</v>
      </c>
      <c r="G26" s="743">
        <v>-2.0012950097290645</v>
      </c>
      <c r="H26" s="743">
        <v>-31.428571428571427</v>
      </c>
      <c r="I26" s="743">
        <v>5.6980056980056979</v>
      </c>
      <c r="J26" s="744">
        <v>-1.5785015785015792</v>
      </c>
    </row>
    <row r="27" spans="1:10" ht="15">
      <c r="A27" s="1067" t="s">
        <v>87</v>
      </c>
      <c r="B27" s="1061" t="s">
        <v>81</v>
      </c>
      <c r="C27" s="739" t="s">
        <v>81</v>
      </c>
      <c r="D27" s="740" t="s">
        <v>81</v>
      </c>
      <c r="E27" s="741" t="s">
        <v>81</v>
      </c>
      <c r="F27" s="742" t="s">
        <v>81</v>
      </c>
      <c r="G27" s="743" t="s">
        <v>81</v>
      </c>
      <c r="H27" s="743" t="s">
        <v>81</v>
      </c>
      <c r="I27" s="743" t="s">
        <v>81</v>
      </c>
      <c r="J27" s="744" t="s">
        <v>81</v>
      </c>
    </row>
    <row r="28" spans="1:10" ht="15">
      <c r="A28" s="1067" t="s">
        <v>79</v>
      </c>
      <c r="B28" s="1061">
        <v>8.134891194453381</v>
      </c>
      <c r="C28" s="739">
        <v>16704.088694976141</v>
      </c>
      <c r="D28" s="740">
        <v>17038.170468875665</v>
      </c>
      <c r="E28" s="741">
        <v>-0.57659382282165728</v>
      </c>
      <c r="F28" s="742">
        <v>288.03420849420854</v>
      </c>
      <c r="G28" s="743">
        <v>8.5708795766569562E-2</v>
      </c>
      <c r="H28" s="743">
        <v>2.048857368006304</v>
      </c>
      <c r="I28" s="743">
        <v>61.490978157644825</v>
      </c>
      <c r="J28" s="744">
        <v>8.7259053925720664</v>
      </c>
    </row>
    <row r="29" spans="1:10" ht="15.75" thickBot="1">
      <c r="A29" s="1068" t="s">
        <v>88</v>
      </c>
      <c r="B29" s="1062">
        <v>8.5476052094376307</v>
      </c>
      <c r="C29" s="745">
        <v>16501.168357987703</v>
      </c>
      <c r="D29" s="746">
        <v>16831.191725147455</v>
      </c>
      <c r="E29" s="747">
        <v>-5.4167402705385008</v>
      </c>
      <c r="F29" s="748">
        <v>293.25</v>
      </c>
      <c r="G29" s="749">
        <v>-2.3375950857179038</v>
      </c>
      <c r="H29" s="749">
        <v>-8.0924855491329488</v>
      </c>
      <c r="I29" s="749">
        <v>15.0997150997151</v>
      </c>
      <c r="J29" s="750">
        <v>0.7130207130207129</v>
      </c>
    </row>
    <row r="30" spans="1:10" ht="15">
      <c r="A30" s="813"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64" t="s">
        <v>44</v>
      </c>
      <c r="C33" s="1465"/>
      <c r="D33" s="1465"/>
      <c r="E33" s="1465"/>
      <c r="F33" s="1465"/>
      <c r="G33" s="1465"/>
      <c r="H33" s="1466"/>
    </row>
    <row r="34" spans="1:8" ht="15.75">
      <c r="A34" s="580" t="s">
        <v>47</v>
      </c>
      <c r="B34" s="1470" t="s">
        <v>48</v>
      </c>
      <c r="C34" s="1471"/>
      <c r="D34" s="1471"/>
      <c r="E34" s="1471"/>
      <c r="F34" s="1471"/>
      <c r="G34" s="1471"/>
      <c r="H34" s="1472"/>
    </row>
    <row r="35" spans="1:8" ht="15.75">
      <c r="A35" s="577" t="s">
        <v>49</v>
      </c>
      <c r="B35" s="1467" t="s">
        <v>50</v>
      </c>
      <c r="C35" s="1468"/>
      <c r="D35" s="1468"/>
      <c r="E35" s="1468"/>
      <c r="F35" s="1468"/>
      <c r="G35" s="1468"/>
      <c r="H35" s="1469"/>
    </row>
    <row r="36" spans="1:8" ht="16.5" thickBot="1">
      <c r="A36" s="578" t="s">
        <v>51</v>
      </c>
      <c r="B36" s="1473" t="s">
        <v>46</v>
      </c>
      <c r="C36" s="1474"/>
      <c r="D36" s="1474"/>
      <c r="E36" s="1474"/>
      <c r="F36" s="1474"/>
      <c r="G36" s="1474"/>
      <c r="H36" s="1475"/>
    </row>
    <row r="37" spans="1:8">
      <c r="A37" s="1463"/>
      <c r="B37" s="1463"/>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25" sqref="Q25"/>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370</v>
      </c>
      <c r="B1" s="673"/>
      <c r="C1" s="674"/>
      <c r="D1" s="674"/>
      <c r="E1" s="766" t="s">
        <v>505</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87" t="s">
        <v>8</v>
      </c>
      <c r="B3" s="878"/>
      <c r="C3" s="878"/>
      <c r="D3" s="878"/>
      <c r="E3" s="878"/>
      <c r="F3" s="878"/>
      <c r="G3" s="878"/>
      <c r="H3" s="878"/>
      <c r="I3" s="878"/>
      <c r="J3" s="878"/>
      <c r="K3" s="878"/>
      <c r="L3" s="888"/>
    </row>
    <row r="4" spans="1:12" ht="12.75" customHeight="1">
      <c r="A4" s="5"/>
      <c r="B4" s="6"/>
      <c r="C4" s="2" t="s">
        <v>9</v>
      </c>
      <c r="D4" s="2"/>
      <c r="E4" s="2"/>
      <c r="F4" s="2"/>
      <c r="G4" s="879"/>
      <c r="H4" s="1481" t="s">
        <v>10</v>
      </c>
      <c r="I4" s="1482"/>
      <c r="J4" s="909" t="s">
        <v>11</v>
      </c>
      <c r="K4" s="880" t="s">
        <v>12</v>
      </c>
      <c r="L4" s="881"/>
    </row>
    <row r="5" spans="1:12" ht="15.75" customHeight="1">
      <c r="A5" s="7" t="s">
        <v>13</v>
      </c>
      <c r="B5" s="8" t="s">
        <v>14</v>
      </c>
      <c r="C5" s="882" t="s">
        <v>40</v>
      </c>
      <c r="D5" s="882"/>
      <c r="E5" s="883" t="s">
        <v>41</v>
      </c>
      <c r="F5" s="884"/>
      <c r="G5" s="910"/>
      <c r="H5" s="1479" t="s">
        <v>15</v>
      </c>
      <c r="I5" s="1480"/>
      <c r="J5" s="911" t="s">
        <v>16</v>
      </c>
      <c r="K5" s="885" t="s">
        <v>17</v>
      </c>
      <c r="L5" s="886"/>
    </row>
    <row r="6" spans="1:12" ht="37.5" customHeight="1" thickBot="1">
      <c r="A6" s="9" t="s">
        <v>18</v>
      </c>
      <c r="B6" s="10" t="s">
        <v>19</v>
      </c>
      <c r="C6" s="812" t="s">
        <v>504</v>
      </c>
      <c r="D6" s="812" t="s">
        <v>499</v>
      </c>
      <c r="E6" s="876" t="s">
        <v>504</v>
      </c>
      <c r="F6" s="1076" t="s">
        <v>499</v>
      </c>
      <c r="G6" s="908" t="s">
        <v>20</v>
      </c>
      <c r="H6" s="42" t="s">
        <v>504</v>
      </c>
      <c r="I6" s="823" t="s">
        <v>20</v>
      </c>
      <c r="J6" s="912" t="s">
        <v>20</v>
      </c>
      <c r="K6" s="877" t="s">
        <v>504</v>
      </c>
      <c r="L6" s="913" t="s">
        <v>21</v>
      </c>
    </row>
    <row r="7" spans="1:12" ht="15" thickBot="1">
      <c r="A7" s="11" t="s">
        <v>22</v>
      </c>
      <c r="B7" s="12" t="s">
        <v>23</v>
      </c>
      <c r="C7" s="43">
        <v>17194.438300146187</v>
      </c>
      <c r="D7" s="43">
        <v>17837.070216957716</v>
      </c>
      <c r="E7" s="44">
        <v>17538.327066149111</v>
      </c>
      <c r="F7" s="1077">
        <v>18193.811621296871</v>
      </c>
      <c r="G7" s="914">
        <v>-3.6027885128835675</v>
      </c>
      <c r="H7" s="45">
        <v>309.17407425915741</v>
      </c>
      <c r="I7" s="45">
        <v>-2.4228104392001284</v>
      </c>
      <c r="J7" s="46">
        <v>-7.4507446119692897</v>
      </c>
      <c r="K7" s="45">
        <v>100</v>
      </c>
      <c r="L7" s="915" t="s">
        <v>23</v>
      </c>
    </row>
    <row r="8" spans="1:12" ht="15" thickBot="1">
      <c r="A8" s="13"/>
      <c r="B8" s="14"/>
      <c r="C8" s="47"/>
      <c r="D8" s="47"/>
      <c r="E8" s="47"/>
      <c r="F8" s="47"/>
      <c r="G8" s="916"/>
      <c r="H8" s="46"/>
      <c r="I8" s="46"/>
      <c r="J8" s="46"/>
      <c r="K8" s="46"/>
      <c r="L8" s="917"/>
    </row>
    <row r="9" spans="1:12" ht="15">
      <c r="A9" s="15" t="s">
        <v>89</v>
      </c>
      <c r="B9" s="16" t="s">
        <v>23</v>
      </c>
      <c r="C9" s="48">
        <v>16445.951493235149</v>
      </c>
      <c r="D9" s="48">
        <v>18343.181559716126</v>
      </c>
      <c r="E9" s="49">
        <v>16774.870523099853</v>
      </c>
      <c r="F9" s="49">
        <v>18710.045190910449</v>
      </c>
      <c r="G9" s="918">
        <v>-10.342971639377575</v>
      </c>
      <c r="H9" s="50">
        <v>248.50740740740736</v>
      </c>
      <c r="I9" s="50">
        <v>-23.105159753395355</v>
      </c>
      <c r="J9" s="50">
        <v>-86.956521739130437</v>
      </c>
      <c r="K9" s="50">
        <v>0.13492579081505171</v>
      </c>
      <c r="L9" s="919">
        <v>-0.82243245541563925</v>
      </c>
    </row>
    <row r="10" spans="1:12" ht="15">
      <c r="A10" s="24" t="s">
        <v>90</v>
      </c>
      <c r="B10" s="51" t="s">
        <v>23</v>
      </c>
      <c r="C10" s="52">
        <v>18483.611407870892</v>
      </c>
      <c r="D10" s="52">
        <v>19244.30021935394</v>
      </c>
      <c r="E10" s="53">
        <v>18853.283636028311</v>
      </c>
      <c r="F10" s="53">
        <v>19629.186223741021</v>
      </c>
      <c r="G10" s="920">
        <v>-3.9528005841336125</v>
      </c>
      <c r="H10" s="54">
        <v>345.64175438596487</v>
      </c>
      <c r="I10" s="54">
        <v>0.31631965565840409</v>
      </c>
      <c r="J10" s="54">
        <v>-24.669603524229075</v>
      </c>
      <c r="K10" s="54">
        <v>29.908550297336468</v>
      </c>
      <c r="L10" s="921">
        <v>-6.8364316654791821</v>
      </c>
    </row>
    <row r="11" spans="1:12" ht="15">
      <c r="A11" s="17" t="s">
        <v>91</v>
      </c>
      <c r="B11" s="18" t="s">
        <v>23</v>
      </c>
      <c r="C11" s="55">
        <v>18334.30669077843</v>
      </c>
      <c r="D11" s="55">
        <v>19053.716168497387</v>
      </c>
      <c r="E11" s="56">
        <v>18700.992824593999</v>
      </c>
      <c r="F11" s="56">
        <v>19434.790491867334</v>
      </c>
      <c r="G11" s="922">
        <v>-3.7756911636397583</v>
      </c>
      <c r="H11" s="57">
        <v>395.45237683664652</v>
      </c>
      <c r="I11" s="57">
        <v>0.51373121835427193</v>
      </c>
      <c r="J11" s="57">
        <v>-25.880845611787318</v>
      </c>
      <c r="K11" s="57">
        <v>5.7818199990005494</v>
      </c>
      <c r="L11" s="923">
        <v>-1.4376786597729216</v>
      </c>
    </row>
    <row r="12" spans="1:12" ht="15">
      <c r="A12" s="17" t="s">
        <v>92</v>
      </c>
      <c r="B12" s="18" t="s">
        <v>23</v>
      </c>
      <c r="C12" s="55" t="s">
        <v>209</v>
      </c>
      <c r="D12" s="55" t="s">
        <v>209</v>
      </c>
      <c r="E12" s="56" t="s">
        <v>209</v>
      </c>
      <c r="F12" s="56" t="s">
        <v>209</v>
      </c>
      <c r="G12" s="922" t="s">
        <v>81</v>
      </c>
      <c r="H12" s="57" t="s">
        <v>209</v>
      </c>
      <c r="I12" s="57" t="s">
        <v>81</v>
      </c>
      <c r="J12" s="57" t="s">
        <v>81</v>
      </c>
      <c r="K12" s="57">
        <v>8.4953275698365902E-2</v>
      </c>
      <c r="L12" s="923" t="s">
        <v>81</v>
      </c>
    </row>
    <row r="13" spans="1:12" ht="15">
      <c r="A13" s="17" t="s">
        <v>79</v>
      </c>
      <c r="B13" s="18" t="s">
        <v>23</v>
      </c>
      <c r="C13" s="55">
        <v>15307.003858618154</v>
      </c>
      <c r="D13" s="55">
        <v>15436.974162024393</v>
      </c>
      <c r="E13" s="56">
        <v>15613.143935790518</v>
      </c>
      <c r="F13" s="56">
        <v>15745.713645264881</v>
      </c>
      <c r="G13" s="922">
        <v>-0.84194157509164202</v>
      </c>
      <c r="H13" s="57">
        <v>282.71723638120545</v>
      </c>
      <c r="I13" s="57">
        <v>-0.94349016432198274</v>
      </c>
      <c r="J13" s="57">
        <v>7.9400260756192953</v>
      </c>
      <c r="K13" s="57">
        <v>41.372245265104191</v>
      </c>
      <c r="L13" s="923">
        <v>5.8991160448655435</v>
      </c>
    </row>
    <row r="14" spans="1:12" ht="15.75" thickBot="1">
      <c r="A14" s="19" t="s">
        <v>93</v>
      </c>
      <c r="B14" s="20" t="s">
        <v>23</v>
      </c>
      <c r="C14" s="58">
        <v>18126.718470687807</v>
      </c>
      <c r="D14" s="58">
        <v>18315.991231749787</v>
      </c>
      <c r="E14" s="59">
        <v>18489.252840101562</v>
      </c>
      <c r="F14" s="59">
        <v>18682.311056384784</v>
      </c>
      <c r="G14" s="924">
        <v>-1.0333743812559144</v>
      </c>
      <c r="H14" s="60">
        <v>287.62256929168501</v>
      </c>
      <c r="I14" s="60">
        <v>-1.7482533582344597</v>
      </c>
      <c r="J14" s="60">
        <v>8.006652411499168</v>
      </c>
      <c r="K14" s="60">
        <v>22.717505372045373</v>
      </c>
      <c r="L14" s="925">
        <v>3.2512210320213235</v>
      </c>
    </row>
    <row r="15" spans="1:12" ht="15" thickBot="1">
      <c r="A15" s="13"/>
      <c r="B15" s="21"/>
      <c r="C15" s="47"/>
      <c r="D15" s="47"/>
      <c r="E15" s="47"/>
      <c r="F15" s="47"/>
      <c r="G15" s="916"/>
      <c r="H15" s="46"/>
      <c r="I15" s="46"/>
      <c r="J15" s="46"/>
      <c r="K15" s="46"/>
      <c r="L15" s="917"/>
    </row>
    <row r="16" spans="1:12" ht="14.25">
      <c r="A16" s="22" t="s">
        <v>94</v>
      </c>
      <c r="B16" s="23" t="s">
        <v>25</v>
      </c>
      <c r="C16" s="61" t="s">
        <v>81</v>
      </c>
      <c r="D16" s="61" t="s">
        <v>81</v>
      </c>
      <c r="E16" s="62" t="s">
        <v>81</v>
      </c>
      <c r="F16" s="62" t="s">
        <v>81</v>
      </c>
      <c r="G16" s="926" t="s">
        <v>81</v>
      </c>
      <c r="H16" s="63" t="s">
        <v>81</v>
      </c>
      <c r="I16" s="63" t="s">
        <v>81</v>
      </c>
      <c r="J16" s="64" t="s">
        <v>81</v>
      </c>
      <c r="K16" s="64" t="s">
        <v>81</v>
      </c>
      <c r="L16" s="927" t="s">
        <v>81</v>
      </c>
    </row>
    <row r="17" spans="1:12" ht="15">
      <c r="A17" s="24" t="s">
        <v>94</v>
      </c>
      <c r="B17" s="25" t="s">
        <v>26</v>
      </c>
      <c r="C17" s="55" t="s">
        <v>81</v>
      </c>
      <c r="D17" s="55" t="s">
        <v>81</v>
      </c>
      <c r="E17" s="56" t="s">
        <v>81</v>
      </c>
      <c r="F17" s="56" t="s">
        <v>81</v>
      </c>
      <c r="G17" s="922" t="s">
        <v>81</v>
      </c>
      <c r="H17" s="57" t="s">
        <v>81</v>
      </c>
      <c r="I17" s="57" t="s">
        <v>81</v>
      </c>
      <c r="J17" s="65" t="s">
        <v>81</v>
      </c>
      <c r="K17" s="65" t="s">
        <v>81</v>
      </c>
      <c r="L17" s="928" t="s">
        <v>81</v>
      </c>
    </row>
    <row r="18" spans="1:12" ht="15">
      <c r="A18" s="24" t="s">
        <v>94</v>
      </c>
      <c r="B18" s="25" t="s">
        <v>27</v>
      </c>
      <c r="C18" s="55" t="s">
        <v>81</v>
      </c>
      <c r="D18" s="55" t="s">
        <v>81</v>
      </c>
      <c r="E18" s="56" t="s">
        <v>81</v>
      </c>
      <c r="F18" s="56" t="s">
        <v>81</v>
      </c>
      <c r="G18" s="922" t="s">
        <v>81</v>
      </c>
      <c r="H18" s="57" t="s">
        <v>81</v>
      </c>
      <c r="I18" s="57" t="s">
        <v>81</v>
      </c>
      <c r="J18" s="65" t="s">
        <v>81</v>
      </c>
      <c r="K18" s="65" t="s">
        <v>81</v>
      </c>
      <c r="L18" s="928" t="s">
        <v>81</v>
      </c>
    </row>
    <row r="19" spans="1:12" ht="14.25">
      <c r="A19" s="22" t="s">
        <v>94</v>
      </c>
      <c r="B19" s="26" t="s">
        <v>28</v>
      </c>
      <c r="C19" s="66">
        <v>17083.215287741117</v>
      </c>
      <c r="D19" s="66">
        <v>19462.287777386406</v>
      </c>
      <c r="E19" s="67">
        <v>17424.879593495938</v>
      </c>
      <c r="F19" s="67">
        <v>19851.533532934132</v>
      </c>
      <c r="G19" s="929">
        <v>-12.224012494613184</v>
      </c>
      <c r="H19" s="68">
        <v>245.98000000000002</v>
      </c>
      <c r="I19" s="68">
        <v>-11.62395209580837</v>
      </c>
      <c r="J19" s="69">
        <v>-16.666666666666664</v>
      </c>
      <c r="K19" s="69">
        <v>2.4986257558342911E-2</v>
      </c>
      <c r="L19" s="930">
        <v>-2.7632568251553767E-3</v>
      </c>
    </row>
    <row r="20" spans="1:12" ht="15">
      <c r="A20" s="24" t="s">
        <v>94</v>
      </c>
      <c r="B20" s="25" t="s">
        <v>29</v>
      </c>
      <c r="C20" s="55" t="s">
        <v>209</v>
      </c>
      <c r="D20" s="55" t="s">
        <v>209</v>
      </c>
      <c r="E20" s="56" t="s">
        <v>209</v>
      </c>
      <c r="F20" s="56" t="s">
        <v>209</v>
      </c>
      <c r="G20" s="922" t="s">
        <v>81</v>
      </c>
      <c r="H20" s="57" t="s">
        <v>209</v>
      </c>
      <c r="I20" s="57" t="s">
        <v>81</v>
      </c>
      <c r="J20" s="65" t="s">
        <v>81</v>
      </c>
      <c r="K20" s="65">
        <v>9.9945030233371639E-3</v>
      </c>
      <c r="L20" s="928" t="s">
        <v>81</v>
      </c>
    </row>
    <row r="21" spans="1:12" ht="15">
      <c r="A21" s="24" t="s">
        <v>94</v>
      </c>
      <c r="B21" s="25" t="s">
        <v>30</v>
      </c>
      <c r="C21" s="55" t="s">
        <v>209</v>
      </c>
      <c r="D21" s="55">
        <v>19443.039215686276</v>
      </c>
      <c r="E21" s="56" t="s">
        <v>209</v>
      </c>
      <c r="F21" s="56">
        <v>19831.900000000001</v>
      </c>
      <c r="G21" s="922" t="s">
        <v>81</v>
      </c>
      <c r="H21" s="57" t="s">
        <v>209</v>
      </c>
      <c r="I21" s="57" t="s">
        <v>81</v>
      </c>
      <c r="J21" s="65" t="s">
        <v>81</v>
      </c>
      <c r="K21" s="65">
        <v>1.4991754535005746E-2</v>
      </c>
      <c r="L21" s="928" t="s">
        <v>81</v>
      </c>
    </row>
    <row r="22" spans="1:12" ht="14.25">
      <c r="A22" s="22" t="s">
        <v>94</v>
      </c>
      <c r="B22" s="26" t="s">
        <v>31</v>
      </c>
      <c r="C22" s="66">
        <v>16302.916006512094</v>
      </c>
      <c r="D22" s="66">
        <v>18314.526126052999</v>
      </c>
      <c r="E22" s="67">
        <v>16628.974326642336</v>
      </c>
      <c r="F22" s="67">
        <v>18680.816648574058</v>
      </c>
      <c r="G22" s="929">
        <v>-10.983686422982711</v>
      </c>
      <c r="H22" s="68">
        <v>249.08181818181814</v>
      </c>
      <c r="I22" s="68">
        <v>-23.245351368746419</v>
      </c>
      <c r="J22" s="69">
        <v>-89.054726368159209</v>
      </c>
      <c r="K22" s="69">
        <v>0.10993953325670883</v>
      </c>
      <c r="L22" s="930">
        <v>-0.81966919859048393</v>
      </c>
    </row>
    <row r="23" spans="1:12" ht="15">
      <c r="A23" s="24" t="s">
        <v>94</v>
      </c>
      <c r="B23" s="25" t="s">
        <v>32</v>
      </c>
      <c r="C23" s="55">
        <v>15657.455882352941</v>
      </c>
      <c r="D23" s="55" t="s">
        <v>209</v>
      </c>
      <c r="E23" s="56">
        <v>15970.605</v>
      </c>
      <c r="F23" s="56" t="s">
        <v>209</v>
      </c>
      <c r="G23" s="922" t="s">
        <v>81</v>
      </c>
      <c r="H23" s="57">
        <v>234</v>
      </c>
      <c r="I23" s="57" t="s">
        <v>81</v>
      </c>
      <c r="J23" s="65" t="s">
        <v>81</v>
      </c>
      <c r="K23" s="65">
        <v>7.4958772675028734E-2</v>
      </c>
      <c r="L23" s="928" t="s">
        <v>81</v>
      </c>
    </row>
    <row r="24" spans="1:12" ht="15.75" thickBot="1">
      <c r="A24" s="27" t="s">
        <v>94</v>
      </c>
      <c r="B24" s="28" t="s">
        <v>33</v>
      </c>
      <c r="C24" s="70">
        <v>17452.949019607844</v>
      </c>
      <c r="D24" s="70" t="s">
        <v>209</v>
      </c>
      <c r="E24" s="71">
        <v>17802.008000000002</v>
      </c>
      <c r="F24" s="71" t="s">
        <v>209</v>
      </c>
      <c r="G24" s="931" t="s">
        <v>81</v>
      </c>
      <c r="H24" s="65">
        <v>281.39999999999998</v>
      </c>
      <c r="I24" s="65" t="s">
        <v>81</v>
      </c>
      <c r="J24" s="65" t="s">
        <v>81</v>
      </c>
      <c r="K24" s="65">
        <v>3.4980760581680072E-2</v>
      </c>
      <c r="L24" s="928" t="s">
        <v>81</v>
      </c>
    </row>
    <row r="25" spans="1:12" ht="15" thickBot="1">
      <c r="A25" s="13"/>
      <c r="B25" s="21"/>
      <c r="C25" s="47"/>
      <c r="D25" s="47"/>
      <c r="E25" s="47"/>
      <c r="F25" s="47"/>
      <c r="G25" s="916"/>
      <c r="H25" s="46"/>
      <c r="I25" s="46"/>
      <c r="J25" s="46"/>
      <c r="K25" s="46"/>
      <c r="L25" s="917"/>
    </row>
    <row r="26" spans="1:12" ht="14.25">
      <c r="A26" s="22" t="s">
        <v>95</v>
      </c>
      <c r="B26" s="23" t="s">
        <v>25</v>
      </c>
      <c r="C26" s="61">
        <v>18996.012783090086</v>
      </c>
      <c r="D26" s="61">
        <v>19646.931663496809</v>
      </c>
      <c r="E26" s="62">
        <v>19375.933038751889</v>
      </c>
      <c r="F26" s="62">
        <v>20039.870296766745</v>
      </c>
      <c r="G26" s="926">
        <v>-3.3130816127187011</v>
      </c>
      <c r="H26" s="63">
        <v>404.69572301425666</v>
      </c>
      <c r="I26" s="63">
        <v>1.1984649355489412</v>
      </c>
      <c r="J26" s="64">
        <v>-21.815286624203821</v>
      </c>
      <c r="K26" s="64">
        <v>2.4536504922292739</v>
      </c>
      <c r="L26" s="927">
        <v>-0.45079867991021372</v>
      </c>
    </row>
    <row r="27" spans="1:12" ht="15">
      <c r="A27" s="24" t="s">
        <v>95</v>
      </c>
      <c r="B27" s="25" t="s">
        <v>26</v>
      </c>
      <c r="C27" s="55">
        <v>19063.670588235294</v>
      </c>
      <c r="D27" s="55">
        <v>19684.49705882353</v>
      </c>
      <c r="E27" s="56">
        <v>19444.944</v>
      </c>
      <c r="F27" s="56">
        <v>20078.187000000002</v>
      </c>
      <c r="G27" s="922">
        <v>-3.15388535827464</v>
      </c>
      <c r="H27" s="57">
        <v>397.8</v>
      </c>
      <c r="I27" s="57">
        <v>0.91324200913242592</v>
      </c>
      <c r="J27" s="65">
        <v>-23.097112860892388</v>
      </c>
      <c r="K27" s="65">
        <v>1.4641946929188945</v>
      </c>
      <c r="L27" s="928">
        <v>-0.29789947043324694</v>
      </c>
    </row>
    <row r="28" spans="1:12" ht="15">
      <c r="A28" s="24" t="s">
        <v>95</v>
      </c>
      <c r="B28" s="25" t="s">
        <v>27</v>
      </c>
      <c r="C28" s="55">
        <v>18900.023529411767</v>
      </c>
      <c r="D28" s="55">
        <v>19591.043137254903</v>
      </c>
      <c r="E28" s="56">
        <v>19278.024000000001</v>
      </c>
      <c r="F28" s="56">
        <v>19982.864000000001</v>
      </c>
      <c r="G28" s="922">
        <v>-3.5272221239157715</v>
      </c>
      <c r="H28" s="57">
        <v>414.9</v>
      </c>
      <c r="I28" s="57">
        <v>1.5170051382432075</v>
      </c>
      <c r="J28" s="65">
        <v>-19.838056680161944</v>
      </c>
      <c r="K28" s="65">
        <v>0.98945579931037941</v>
      </c>
      <c r="L28" s="928">
        <v>-0.15289920947696678</v>
      </c>
    </row>
    <row r="29" spans="1:12" ht="14.25">
      <c r="A29" s="22" t="s">
        <v>95</v>
      </c>
      <c r="B29" s="26" t="s">
        <v>28</v>
      </c>
      <c r="C29" s="66">
        <v>18898.635990865096</v>
      </c>
      <c r="D29" s="66">
        <v>19645.172033487139</v>
      </c>
      <c r="E29" s="67">
        <v>19276.608710682398</v>
      </c>
      <c r="F29" s="67">
        <v>20038.075474156882</v>
      </c>
      <c r="G29" s="929">
        <v>-3.800099288260232</v>
      </c>
      <c r="H29" s="68">
        <v>370.74900584795324</v>
      </c>
      <c r="I29" s="68">
        <v>1.1451938548127971</v>
      </c>
      <c r="J29" s="69">
        <v>-31.435445068163592</v>
      </c>
      <c r="K29" s="69">
        <v>8.5453000849532756</v>
      </c>
      <c r="L29" s="930">
        <v>-2.9892480604541802</v>
      </c>
    </row>
    <row r="30" spans="1:12" ht="15">
      <c r="A30" s="24" t="s">
        <v>95</v>
      </c>
      <c r="B30" s="25" t="s">
        <v>29</v>
      </c>
      <c r="C30" s="55">
        <v>18977.398039215685</v>
      </c>
      <c r="D30" s="55">
        <v>19839.385294117645</v>
      </c>
      <c r="E30" s="56">
        <v>19356.946</v>
      </c>
      <c r="F30" s="56">
        <v>20236.172999999999</v>
      </c>
      <c r="G30" s="922">
        <v>-4.344828441622826</v>
      </c>
      <c r="H30" s="57">
        <v>360.8</v>
      </c>
      <c r="I30" s="57">
        <v>0.89485458612975055</v>
      </c>
      <c r="J30" s="65">
        <v>-34.092526690391459</v>
      </c>
      <c r="K30" s="65">
        <v>4.627454899805107</v>
      </c>
      <c r="L30" s="928">
        <v>-1.8705563849974087</v>
      </c>
    </row>
    <row r="31" spans="1:12" ht="15">
      <c r="A31" s="24" t="s">
        <v>95</v>
      </c>
      <c r="B31" s="25" t="s">
        <v>30</v>
      </c>
      <c r="C31" s="55">
        <v>18810.891176470588</v>
      </c>
      <c r="D31" s="55">
        <v>19408.244117647057</v>
      </c>
      <c r="E31" s="56">
        <v>19187.109</v>
      </c>
      <c r="F31" s="56">
        <v>19796.409</v>
      </c>
      <c r="G31" s="922">
        <v>-3.0778309338830052</v>
      </c>
      <c r="H31" s="57">
        <v>382.5</v>
      </c>
      <c r="I31" s="57">
        <v>1.1637133033588936</v>
      </c>
      <c r="J31" s="65">
        <v>-28.007346189164373</v>
      </c>
      <c r="K31" s="65">
        <v>3.9178451851481686</v>
      </c>
      <c r="L31" s="928">
        <v>-1.1186916754567706</v>
      </c>
    </row>
    <row r="32" spans="1:12" ht="14.25">
      <c r="A32" s="22" t="s">
        <v>95</v>
      </c>
      <c r="B32" s="26" t="s">
        <v>31</v>
      </c>
      <c r="C32" s="66">
        <v>18188.348977739486</v>
      </c>
      <c r="D32" s="66">
        <v>18946.89980897621</v>
      </c>
      <c r="E32" s="67">
        <v>18552.115957294278</v>
      </c>
      <c r="F32" s="67">
        <v>19325.837805155734</v>
      </c>
      <c r="G32" s="929">
        <v>-4.0035617377221433</v>
      </c>
      <c r="H32" s="68">
        <v>326.6330602536998</v>
      </c>
      <c r="I32" s="68">
        <v>0.20383910785381296</v>
      </c>
      <c r="J32" s="69">
        <v>-21.542608335061164</v>
      </c>
      <c r="K32" s="69">
        <v>18.909599720153917</v>
      </c>
      <c r="L32" s="930">
        <v>-3.3963849251147913</v>
      </c>
    </row>
    <row r="33" spans="1:12" ht="15">
      <c r="A33" s="24" t="s">
        <v>95</v>
      </c>
      <c r="B33" s="25" t="s">
        <v>32</v>
      </c>
      <c r="C33" s="55">
        <v>18236.842156862745</v>
      </c>
      <c r="D33" s="55">
        <v>18990.965686274511</v>
      </c>
      <c r="E33" s="56">
        <v>18601.579000000002</v>
      </c>
      <c r="F33" s="56">
        <v>19370.785</v>
      </c>
      <c r="G33" s="922">
        <v>-3.9709593596748833</v>
      </c>
      <c r="H33" s="57">
        <v>315.8</v>
      </c>
      <c r="I33" s="57">
        <v>0.50922978994271895</v>
      </c>
      <c r="J33" s="65">
        <v>-17.724782468578795</v>
      </c>
      <c r="K33" s="65">
        <v>12.757983109289892</v>
      </c>
      <c r="L33" s="928">
        <v>-1.5931407460426392</v>
      </c>
    </row>
    <row r="34" spans="1:12" ht="15.75" thickBot="1">
      <c r="A34" s="27" t="s">
        <v>95</v>
      </c>
      <c r="B34" s="28" t="s">
        <v>33</v>
      </c>
      <c r="C34" s="70">
        <v>18097.379411764708</v>
      </c>
      <c r="D34" s="70">
        <v>18874.945098039214</v>
      </c>
      <c r="E34" s="71">
        <v>18459.327000000001</v>
      </c>
      <c r="F34" s="71">
        <v>19252.444</v>
      </c>
      <c r="G34" s="931">
        <v>-4.1195652873993476</v>
      </c>
      <c r="H34" s="65">
        <v>349.1</v>
      </c>
      <c r="I34" s="65">
        <v>0.54723502304148453</v>
      </c>
      <c r="J34" s="65">
        <v>-28.430232558139533</v>
      </c>
      <c r="K34" s="65">
        <v>6.1516166108640249</v>
      </c>
      <c r="L34" s="928">
        <v>-1.8032441790721512</v>
      </c>
    </row>
    <row r="35" spans="1:12" ht="15.75" thickBot="1">
      <c r="A35" s="29"/>
      <c r="B35" s="30"/>
      <c r="C35" s="72"/>
      <c r="D35" s="72"/>
      <c r="E35" s="72"/>
      <c r="F35" s="72"/>
      <c r="G35" s="932"/>
      <c r="H35" s="73"/>
      <c r="I35" s="73"/>
      <c r="J35" s="73"/>
      <c r="K35" s="73"/>
      <c r="L35" s="933"/>
    </row>
    <row r="36" spans="1:12" ht="15">
      <c r="A36" s="24" t="s">
        <v>96</v>
      </c>
      <c r="B36" s="31" t="s">
        <v>30</v>
      </c>
      <c r="C36" s="74">
        <v>18681.315686274509</v>
      </c>
      <c r="D36" s="74">
        <v>19375.063725490196</v>
      </c>
      <c r="E36" s="75">
        <v>19054.941999999999</v>
      </c>
      <c r="F36" s="75">
        <v>19762.564999999999</v>
      </c>
      <c r="G36" s="934">
        <v>-3.5806232642372064</v>
      </c>
      <c r="H36" s="76">
        <v>410.3</v>
      </c>
      <c r="I36" s="76">
        <v>-0.14602092966657726</v>
      </c>
      <c r="J36" s="76">
        <v>-16.579406631762652</v>
      </c>
      <c r="K36" s="76">
        <v>2.3886862225775825</v>
      </c>
      <c r="L36" s="935">
        <v>-0.2613924010465043</v>
      </c>
    </row>
    <row r="37" spans="1:12" ht="15.75" thickBot="1">
      <c r="A37" s="27" t="s">
        <v>96</v>
      </c>
      <c r="B37" s="28" t="s">
        <v>33</v>
      </c>
      <c r="C37" s="70">
        <v>18073.947058823527</v>
      </c>
      <c r="D37" s="70">
        <v>18853.931372549017</v>
      </c>
      <c r="E37" s="71">
        <v>18435.425999999999</v>
      </c>
      <c r="F37" s="71">
        <v>19231.009999999998</v>
      </c>
      <c r="G37" s="931">
        <v>-4.1369850049477321</v>
      </c>
      <c r="H37" s="65">
        <v>385</v>
      </c>
      <c r="I37" s="65">
        <v>0.44351682755021876</v>
      </c>
      <c r="J37" s="65">
        <v>-31.275303643724694</v>
      </c>
      <c r="K37" s="65">
        <v>3.393133776422967</v>
      </c>
      <c r="L37" s="928">
        <v>-1.1762862587264178</v>
      </c>
    </row>
    <row r="38" spans="1:12" ht="15.75" thickBot="1">
      <c r="A38" s="29"/>
      <c r="B38" s="30"/>
      <c r="C38" s="72"/>
      <c r="D38" s="72"/>
      <c r="E38" s="72"/>
      <c r="F38" s="72"/>
      <c r="G38" s="932"/>
      <c r="H38" s="73"/>
      <c r="I38" s="73"/>
      <c r="J38" s="73"/>
      <c r="K38" s="73"/>
      <c r="L38" s="933"/>
    </row>
    <row r="39" spans="1:12" ht="14.25">
      <c r="A39" s="22" t="s">
        <v>97</v>
      </c>
      <c r="B39" s="23" t="s">
        <v>25</v>
      </c>
      <c r="C39" s="61" t="s">
        <v>209</v>
      </c>
      <c r="D39" s="61" t="s">
        <v>209</v>
      </c>
      <c r="E39" s="62" t="s">
        <v>209</v>
      </c>
      <c r="F39" s="62" t="s">
        <v>209</v>
      </c>
      <c r="G39" s="926" t="s">
        <v>81</v>
      </c>
      <c r="H39" s="63" t="s">
        <v>209</v>
      </c>
      <c r="I39" s="63" t="s">
        <v>81</v>
      </c>
      <c r="J39" s="64" t="s">
        <v>81</v>
      </c>
      <c r="K39" s="64">
        <v>4.9972515116685819E-3</v>
      </c>
      <c r="L39" s="927" t="s">
        <v>81</v>
      </c>
    </row>
    <row r="40" spans="1:12" ht="15">
      <c r="A40" s="17" t="s">
        <v>97</v>
      </c>
      <c r="B40" s="25" t="s">
        <v>26</v>
      </c>
      <c r="C40" s="55" t="s">
        <v>81</v>
      </c>
      <c r="D40" s="55" t="s">
        <v>81</v>
      </c>
      <c r="E40" s="56" t="s">
        <v>81</v>
      </c>
      <c r="F40" s="56" t="s">
        <v>81</v>
      </c>
      <c r="G40" s="922" t="s">
        <v>81</v>
      </c>
      <c r="H40" s="57" t="s">
        <v>81</v>
      </c>
      <c r="I40" s="57" t="s">
        <v>81</v>
      </c>
      <c r="J40" s="65" t="s">
        <v>81</v>
      </c>
      <c r="K40" s="65" t="s">
        <v>81</v>
      </c>
      <c r="L40" s="928" t="s">
        <v>81</v>
      </c>
    </row>
    <row r="41" spans="1:12" ht="15">
      <c r="A41" s="17" t="s">
        <v>97</v>
      </c>
      <c r="B41" s="25" t="s">
        <v>27</v>
      </c>
      <c r="C41" s="55" t="s">
        <v>209</v>
      </c>
      <c r="D41" s="55" t="s">
        <v>81</v>
      </c>
      <c r="E41" s="56" t="s">
        <v>209</v>
      </c>
      <c r="F41" s="56" t="s">
        <v>81</v>
      </c>
      <c r="G41" s="922" t="s">
        <v>81</v>
      </c>
      <c r="H41" s="57" t="s">
        <v>209</v>
      </c>
      <c r="I41" s="57" t="s">
        <v>81</v>
      </c>
      <c r="J41" s="65" t="s">
        <v>81</v>
      </c>
      <c r="K41" s="65">
        <v>4.9972515116685819E-3</v>
      </c>
      <c r="L41" s="928" t="s">
        <v>81</v>
      </c>
    </row>
    <row r="42" spans="1:12" ht="15">
      <c r="A42" s="17" t="s">
        <v>97</v>
      </c>
      <c r="B42" s="25" t="s">
        <v>34</v>
      </c>
      <c r="C42" s="55" t="s">
        <v>81</v>
      </c>
      <c r="D42" s="55" t="s">
        <v>209</v>
      </c>
      <c r="E42" s="56" t="s">
        <v>81</v>
      </c>
      <c r="F42" s="56" t="s">
        <v>209</v>
      </c>
      <c r="G42" s="922" t="s">
        <v>81</v>
      </c>
      <c r="H42" s="57" t="s">
        <v>81</v>
      </c>
      <c r="I42" s="57" t="s">
        <v>81</v>
      </c>
      <c r="J42" s="65" t="s">
        <v>81</v>
      </c>
      <c r="K42" s="65" t="s">
        <v>81</v>
      </c>
      <c r="L42" s="928" t="s">
        <v>81</v>
      </c>
    </row>
    <row r="43" spans="1:12" ht="14.25">
      <c r="A43" s="32" t="s">
        <v>97</v>
      </c>
      <c r="B43" s="26" t="s">
        <v>28</v>
      </c>
      <c r="C43" s="66" t="s">
        <v>209</v>
      </c>
      <c r="D43" s="66" t="s">
        <v>209</v>
      </c>
      <c r="E43" s="67" t="s">
        <v>209</v>
      </c>
      <c r="F43" s="67" t="s">
        <v>209</v>
      </c>
      <c r="G43" s="929" t="s">
        <v>81</v>
      </c>
      <c r="H43" s="68" t="s">
        <v>209</v>
      </c>
      <c r="I43" s="68" t="s">
        <v>81</v>
      </c>
      <c r="J43" s="69" t="s">
        <v>81</v>
      </c>
      <c r="K43" s="69">
        <v>9.9945030233371639E-3</v>
      </c>
      <c r="L43" s="930" t="s">
        <v>81</v>
      </c>
    </row>
    <row r="44" spans="1:12" ht="15">
      <c r="A44" s="17" t="s">
        <v>97</v>
      </c>
      <c r="B44" s="25" t="s">
        <v>30</v>
      </c>
      <c r="C44" s="55" t="s">
        <v>81</v>
      </c>
      <c r="D44" s="55" t="s">
        <v>81</v>
      </c>
      <c r="E44" s="56" t="s">
        <v>81</v>
      </c>
      <c r="F44" s="56" t="s">
        <v>81</v>
      </c>
      <c r="G44" s="922" t="s">
        <v>81</v>
      </c>
      <c r="H44" s="57" t="s">
        <v>81</v>
      </c>
      <c r="I44" s="57" t="s">
        <v>81</v>
      </c>
      <c r="J44" s="65" t="s">
        <v>81</v>
      </c>
      <c r="K44" s="65" t="s">
        <v>81</v>
      </c>
      <c r="L44" s="928" t="s">
        <v>81</v>
      </c>
    </row>
    <row r="45" spans="1:12" ht="15">
      <c r="A45" s="17" t="s">
        <v>97</v>
      </c>
      <c r="B45" s="25" t="s">
        <v>35</v>
      </c>
      <c r="C45" s="55" t="s">
        <v>209</v>
      </c>
      <c r="D45" s="55" t="s">
        <v>209</v>
      </c>
      <c r="E45" s="56" t="s">
        <v>209</v>
      </c>
      <c r="F45" s="56" t="s">
        <v>209</v>
      </c>
      <c r="G45" s="922" t="s">
        <v>81</v>
      </c>
      <c r="H45" s="57" t="s">
        <v>209</v>
      </c>
      <c r="I45" s="57" t="s">
        <v>81</v>
      </c>
      <c r="J45" s="65" t="s">
        <v>81</v>
      </c>
      <c r="K45" s="65">
        <v>9.9945030233371639E-3</v>
      </c>
      <c r="L45" s="928" t="s">
        <v>81</v>
      </c>
    </row>
    <row r="46" spans="1:12" ht="14.25">
      <c r="A46" s="32" t="s">
        <v>97</v>
      </c>
      <c r="B46" s="26" t="s">
        <v>31</v>
      </c>
      <c r="C46" s="66" t="s">
        <v>209</v>
      </c>
      <c r="D46" s="66" t="s">
        <v>209</v>
      </c>
      <c r="E46" s="67" t="s">
        <v>209</v>
      </c>
      <c r="F46" s="67" t="s">
        <v>209</v>
      </c>
      <c r="G46" s="929" t="s">
        <v>81</v>
      </c>
      <c r="H46" s="68" t="s">
        <v>209</v>
      </c>
      <c r="I46" s="68" t="s">
        <v>81</v>
      </c>
      <c r="J46" s="69" t="s">
        <v>81</v>
      </c>
      <c r="K46" s="69">
        <v>6.9961521163360144E-2</v>
      </c>
      <c r="L46" s="930" t="s">
        <v>81</v>
      </c>
    </row>
    <row r="47" spans="1:12" ht="15">
      <c r="A47" s="17" t="s">
        <v>97</v>
      </c>
      <c r="B47" s="25" t="s">
        <v>33</v>
      </c>
      <c r="C47" s="55" t="s">
        <v>209</v>
      </c>
      <c r="D47" s="55" t="s">
        <v>209</v>
      </c>
      <c r="E47" s="56" t="s">
        <v>209</v>
      </c>
      <c r="F47" s="56" t="s">
        <v>209</v>
      </c>
      <c r="G47" s="922" t="s">
        <v>81</v>
      </c>
      <c r="H47" s="57" t="s">
        <v>209</v>
      </c>
      <c r="I47" s="57" t="s">
        <v>81</v>
      </c>
      <c r="J47" s="65" t="s">
        <v>81</v>
      </c>
      <c r="K47" s="65">
        <v>3.4980760581680072E-2</v>
      </c>
      <c r="L47" s="928" t="s">
        <v>81</v>
      </c>
    </row>
    <row r="48" spans="1:12" ht="15.75" thickBot="1">
      <c r="A48" s="33" t="s">
        <v>97</v>
      </c>
      <c r="B48" s="25" t="s">
        <v>36</v>
      </c>
      <c r="C48" s="70" t="s">
        <v>209</v>
      </c>
      <c r="D48" s="70" t="s">
        <v>209</v>
      </c>
      <c r="E48" s="71" t="s">
        <v>209</v>
      </c>
      <c r="F48" s="71" t="s">
        <v>209</v>
      </c>
      <c r="G48" s="931" t="s">
        <v>81</v>
      </c>
      <c r="H48" s="65" t="s">
        <v>209</v>
      </c>
      <c r="I48" s="65" t="s">
        <v>81</v>
      </c>
      <c r="J48" s="65" t="s">
        <v>81</v>
      </c>
      <c r="K48" s="65">
        <v>3.4980760581680072E-2</v>
      </c>
      <c r="L48" s="928" t="s">
        <v>81</v>
      </c>
    </row>
    <row r="49" spans="1:12" ht="15.75" thickBot="1">
      <c r="A49" s="29"/>
      <c r="B49" s="30"/>
      <c r="C49" s="72"/>
      <c r="D49" s="72"/>
      <c r="E49" s="72"/>
      <c r="F49" s="72"/>
      <c r="G49" s="932"/>
      <c r="H49" s="73"/>
      <c r="I49" s="73"/>
      <c r="J49" s="73"/>
      <c r="K49" s="73"/>
      <c r="L49" s="933"/>
    </row>
    <row r="50" spans="1:12" ht="14.25">
      <c r="A50" s="22" t="s">
        <v>24</v>
      </c>
      <c r="B50" s="23" t="s">
        <v>28</v>
      </c>
      <c r="C50" s="61">
        <v>15659.518093018516</v>
      </c>
      <c r="D50" s="61">
        <v>16163.652189788267</v>
      </c>
      <c r="E50" s="62">
        <v>15972.708454878886</v>
      </c>
      <c r="F50" s="62">
        <v>16486.925233584032</v>
      </c>
      <c r="G50" s="926">
        <v>-3.1189368024650288</v>
      </c>
      <c r="H50" s="63">
        <v>350.37483266398931</v>
      </c>
      <c r="I50" s="63">
        <v>-0.67519637296640889</v>
      </c>
      <c r="J50" s="64">
        <v>-4.7193877551020407</v>
      </c>
      <c r="K50" s="64">
        <v>3.7329468792164313</v>
      </c>
      <c r="L50" s="927">
        <v>0.1070103331059884</v>
      </c>
    </row>
    <row r="51" spans="1:12" ht="15">
      <c r="A51" s="24" t="s">
        <v>24</v>
      </c>
      <c r="B51" s="25" t="s">
        <v>29</v>
      </c>
      <c r="C51" s="55">
        <v>16018.35294117647</v>
      </c>
      <c r="D51" s="55">
        <v>16348.167647058825</v>
      </c>
      <c r="E51" s="56">
        <v>16338.72</v>
      </c>
      <c r="F51" s="56">
        <v>16675.131000000001</v>
      </c>
      <c r="G51" s="922">
        <v>-2.0174414221993326</v>
      </c>
      <c r="H51" s="57">
        <v>320.39999999999998</v>
      </c>
      <c r="I51" s="57">
        <v>-3.985615822595149</v>
      </c>
      <c r="J51" s="65">
        <v>-20</v>
      </c>
      <c r="K51" s="65">
        <v>0.69961521163360152</v>
      </c>
      <c r="L51" s="928">
        <v>-0.10974562455176518</v>
      </c>
    </row>
    <row r="52" spans="1:12" ht="15">
      <c r="A52" s="24" t="s">
        <v>24</v>
      </c>
      <c r="B52" s="25" t="s">
        <v>30</v>
      </c>
      <c r="C52" s="55">
        <v>15811.91274509804</v>
      </c>
      <c r="D52" s="55">
        <v>16309.413725490194</v>
      </c>
      <c r="E52" s="56">
        <v>16128.151</v>
      </c>
      <c r="F52" s="56">
        <v>16635.601999999999</v>
      </c>
      <c r="G52" s="922">
        <v>-3.0503915638279824</v>
      </c>
      <c r="H52" s="57">
        <v>344.1</v>
      </c>
      <c r="I52" s="57">
        <v>-1.0353753235547789</v>
      </c>
      <c r="J52" s="65">
        <v>4.2622950819672125</v>
      </c>
      <c r="K52" s="65">
        <v>1.5891259807106091</v>
      </c>
      <c r="L52" s="928">
        <v>0.17852566621611277</v>
      </c>
    </row>
    <row r="53" spans="1:12" ht="15">
      <c r="A53" s="24" t="s">
        <v>24</v>
      </c>
      <c r="B53" s="25" t="s">
        <v>35</v>
      </c>
      <c r="C53" s="55">
        <v>15354.502941176472</v>
      </c>
      <c r="D53" s="55">
        <v>15929.655882352941</v>
      </c>
      <c r="E53" s="56">
        <v>15661.593000000001</v>
      </c>
      <c r="F53" s="56">
        <v>16248.249</v>
      </c>
      <c r="G53" s="922">
        <v>-3.6105798230935475</v>
      </c>
      <c r="H53" s="57">
        <v>371.8</v>
      </c>
      <c r="I53" s="57">
        <v>0.81344902386117135</v>
      </c>
      <c r="J53" s="65">
        <v>-4.9342105263157894</v>
      </c>
      <c r="K53" s="65">
        <v>1.4442056868722204</v>
      </c>
      <c r="L53" s="928">
        <v>3.8230291441640585E-2</v>
      </c>
    </row>
    <row r="54" spans="1:12" ht="14.25">
      <c r="A54" s="22" t="s">
        <v>24</v>
      </c>
      <c r="B54" s="26" t="s">
        <v>31</v>
      </c>
      <c r="C54" s="66">
        <v>15885.851274926577</v>
      </c>
      <c r="D54" s="66">
        <v>16169.158960317665</v>
      </c>
      <c r="E54" s="67">
        <v>16203.56830042511</v>
      </c>
      <c r="F54" s="67">
        <v>16492.542139524019</v>
      </c>
      <c r="G54" s="929">
        <v>-1.7521485569310147</v>
      </c>
      <c r="H54" s="68">
        <v>298.36301578246815</v>
      </c>
      <c r="I54" s="68">
        <v>-0.3729344727837085</v>
      </c>
      <c r="J54" s="69">
        <v>13.169786959328601</v>
      </c>
      <c r="K54" s="69">
        <v>26.280545699865076</v>
      </c>
      <c r="L54" s="930">
        <v>4.7885468098456521</v>
      </c>
    </row>
    <row r="55" spans="1:12" ht="15">
      <c r="A55" s="24" t="s">
        <v>24</v>
      </c>
      <c r="B55" s="25" t="s">
        <v>32</v>
      </c>
      <c r="C55" s="55">
        <v>16021.457843137256</v>
      </c>
      <c r="D55" s="55">
        <v>16317.712745098039</v>
      </c>
      <c r="E55" s="56">
        <v>16341.887000000001</v>
      </c>
      <c r="F55" s="56">
        <v>16644.066999999999</v>
      </c>
      <c r="G55" s="922">
        <v>-1.8155418384220543</v>
      </c>
      <c r="H55" s="57">
        <v>274.8</v>
      </c>
      <c r="I55" s="57">
        <v>0.21881838074399082</v>
      </c>
      <c r="J55" s="65">
        <v>23.946037099494095</v>
      </c>
      <c r="K55" s="65">
        <v>11.018939583229225</v>
      </c>
      <c r="L55" s="928">
        <v>2.7912085685219807</v>
      </c>
    </row>
    <row r="56" spans="1:12" ht="15">
      <c r="A56" s="24" t="s">
        <v>24</v>
      </c>
      <c r="B56" s="25" t="s">
        <v>33</v>
      </c>
      <c r="C56" s="55">
        <v>15884.61568627451</v>
      </c>
      <c r="D56" s="55">
        <v>16182.598039215685</v>
      </c>
      <c r="E56" s="56">
        <v>16202.308000000001</v>
      </c>
      <c r="F56" s="56">
        <v>16506.25</v>
      </c>
      <c r="G56" s="922">
        <v>-1.8413752366527776</v>
      </c>
      <c r="H56" s="57">
        <v>308.39999999999998</v>
      </c>
      <c r="I56" s="57">
        <v>0.32530904359141188</v>
      </c>
      <c r="J56" s="65">
        <v>10.186046511627907</v>
      </c>
      <c r="K56" s="65">
        <v>11.838488831142872</v>
      </c>
      <c r="L56" s="928">
        <v>1.8949128437226523</v>
      </c>
    </row>
    <row r="57" spans="1:12" ht="15">
      <c r="A57" s="24" t="s">
        <v>24</v>
      </c>
      <c r="B57" s="25" t="s">
        <v>36</v>
      </c>
      <c r="C57" s="55">
        <v>15536.373529411765</v>
      </c>
      <c r="D57" s="55">
        <v>15834.399019607843</v>
      </c>
      <c r="E57" s="56">
        <v>15847.101000000001</v>
      </c>
      <c r="F57" s="56">
        <v>16151.087</v>
      </c>
      <c r="G57" s="922">
        <v>-1.8821395736398361</v>
      </c>
      <c r="H57" s="57">
        <v>339.5</v>
      </c>
      <c r="I57" s="57">
        <v>0.32505910165485308</v>
      </c>
      <c r="J57" s="65">
        <v>-4.5961002785515319</v>
      </c>
      <c r="K57" s="65">
        <v>3.423117285492979</v>
      </c>
      <c r="L57" s="928">
        <v>0.10242539760101721</v>
      </c>
    </row>
    <row r="58" spans="1:12" ht="14.25">
      <c r="A58" s="22" t="s">
        <v>24</v>
      </c>
      <c r="B58" s="26" t="s">
        <v>37</v>
      </c>
      <c r="C58" s="66">
        <v>13344.769445191139</v>
      </c>
      <c r="D58" s="66">
        <v>13094.79815789424</v>
      </c>
      <c r="E58" s="67">
        <v>13611.664834094963</v>
      </c>
      <c r="F58" s="67">
        <v>13356.694121052125</v>
      </c>
      <c r="G58" s="929">
        <v>1.9089357795576547</v>
      </c>
      <c r="H58" s="68">
        <v>224.28284205895292</v>
      </c>
      <c r="I58" s="68">
        <v>-3.5867494190764302</v>
      </c>
      <c r="J58" s="69">
        <v>1.5185350602947745</v>
      </c>
      <c r="K58" s="69">
        <v>11.358752686022687</v>
      </c>
      <c r="L58" s="930">
        <v>1.0035589019139088</v>
      </c>
    </row>
    <row r="59" spans="1:12" ht="15">
      <c r="A59" s="24" t="s">
        <v>24</v>
      </c>
      <c r="B59" s="25" t="s">
        <v>83</v>
      </c>
      <c r="C59" s="77">
        <v>13062</v>
      </c>
      <c r="D59" s="77">
        <v>12690.097058823529</v>
      </c>
      <c r="E59" s="78">
        <v>13323.24</v>
      </c>
      <c r="F59" s="78">
        <v>12943.898999999999</v>
      </c>
      <c r="G59" s="936">
        <v>2.9306548204679315</v>
      </c>
      <c r="H59" s="79">
        <v>209.2</v>
      </c>
      <c r="I59" s="79">
        <v>-3.4610059990770652</v>
      </c>
      <c r="J59" s="80">
        <v>14.14790996784566</v>
      </c>
      <c r="K59" s="80">
        <v>7.0960971465693872</v>
      </c>
      <c r="L59" s="937">
        <v>1.3426978310574089</v>
      </c>
    </row>
    <row r="60" spans="1:12" ht="15">
      <c r="A60" s="24" t="s">
        <v>24</v>
      </c>
      <c r="B60" s="25" t="s">
        <v>38</v>
      </c>
      <c r="C60" s="55">
        <v>13624.419607843136</v>
      </c>
      <c r="D60" s="55">
        <v>13381.170588235294</v>
      </c>
      <c r="E60" s="56">
        <v>13896.907999999999</v>
      </c>
      <c r="F60" s="56">
        <v>13648.794</v>
      </c>
      <c r="G60" s="922">
        <v>1.817845591339422</v>
      </c>
      <c r="H60" s="57">
        <v>241.3</v>
      </c>
      <c r="I60" s="57">
        <v>-1.4699877501020802</v>
      </c>
      <c r="J60" s="65">
        <v>-16.401468788249694</v>
      </c>
      <c r="K60" s="65">
        <v>3.4131227824696415</v>
      </c>
      <c r="L60" s="928">
        <v>-0.36543609275004174</v>
      </c>
    </row>
    <row r="61" spans="1:12" ht="15.75" thickBot="1">
      <c r="A61" s="24" t="s">
        <v>24</v>
      </c>
      <c r="B61" s="25" t="s">
        <v>39</v>
      </c>
      <c r="C61" s="55">
        <v>14136.006862745098</v>
      </c>
      <c r="D61" s="55">
        <v>14106.475490196077</v>
      </c>
      <c r="E61" s="56">
        <v>14418.727000000001</v>
      </c>
      <c r="F61" s="56">
        <v>14388.605</v>
      </c>
      <c r="G61" s="922">
        <v>0.2093462152863409</v>
      </c>
      <c r="H61" s="57">
        <v>281.89999999999998</v>
      </c>
      <c r="I61" s="57">
        <v>-1.9819193324061353</v>
      </c>
      <c r="J61" s="65">
        <v>-4.4943820224719104</v>
      </c>
      <c r="K61" s="65">
        <v>0.84953275698365893</v>
      </c>
      <c r="L61" s="928">
        <v>2.6297163606542995E-2</v>
      </c>
    </row>
    <row r="62" spans="1:12" ht="15.75" thickBot="1">
      <c r="A62" s="29"/>
      <c r="B62" s="30"/>
      <c r="C62" s="72"/>
      <c r="D62" s="72"/>
      <c r="E62" s="72"/>
      <c r="F62" s="72"/>
      <c r="G62" s="932"/>
      <c r="H62" s="73"/>
      <c r="I62" s="73"/>
      <c r="J62" s="73"/>
      <c r="K62" s="73"/>
      <c r="L62" s="933"/>
    </row>
    <row r="63" spans="1:12" ht="14.25">
      <c r="A63" s="22" t="s">
        <v>98</v>
      </c>
      <c r="B63" s="26" t="s">
        <v>25</v>
      </c>
      <c r="C63" s="66">
        <v>19045.435406279143</v>
      </c>
      <c r="D63" s="66">
        <v>19312.432685515229</v>
      </c>
      <c r="E63" s="67">
        <v>19426.344114404725</v>
      </c>
      <c r="F63" s="67">
        <v>19698.681339225532</v>
      </c>
      <c r="G63" s="929">
        <v>-1.3825150025575983</v>
      </c>
      <c r="H63" s="68">
        <v>335.15422077922079</v>
      </c>
      <c r="I63" s="68">
        <v>-1.5680836031965832</v>
      </c>
      <c r="J63" s="69">
        <v>-27.868852459016392</v>
      </c>
      <c r="K63" s="69">
        <v>1.5391534655939234</v>
      </c>
      <c r="L63" s="930">
        <v>-0.43568697469837159</v>
      </c>
    </row>
    <row r="64" spans="1:12" ht="15">
      <c r="A64" s="24" t="s">
        <v>98</v>
      </c>
      <c r="B64" s="25" t="s">
        <v>26</v>
      </c>
      <c r="C64" s="55">
        <v>18580.299019607843</v>
      </c>
      <c r="D64" s="55">
        <v>18582.228431372547</v>
      </c>
      <c r="E64" s="56">
        <v>18951.904999999999</v>
      </c>
      <c r="F64" s="56">
        <v>18953.873</v>
      </c>
      <c r="G64" s="922">
        <v>-1.0383102176535406E-2</v>
      </c>
      <c r="H64" s="57">
        <v>303</v>
      </c>
      <c r="I64" s="57">
        <v>2.9561671763506587</v>
      </c>
      <c r="J64" s="65">
        <v>-21.276595744680851</v>
      </c>
      <c r="K64" s="65">
        <v>0.18489830593173753</v>
      </c>
      <c r="L64" s="928">
        <v>-3.2472890072332394E-2</v>
      </c>
    </row>
    <row r="65" spans="1:12" ht="15">
      <c r="A65" s="24" t="s">
        <v>98</v>
      </c>
      <c r="B65" s="25" t="s">
        <v>27</v>
      </c>
      <c r="C65" s="55">
        <v>18974.911764705881</v>
      </c>
      <c r="D65" s="55">
        <v>19444.169607843138</v>
      </c>
      <c r="E65" s="56">
        <v>19354.41</v>
      </c>
      <c r="F65" s="56">
        <v>19833.053</v>
      </c>
      <c r="G65" s="922">
        <v>-2.4133601619478355</v>
      </c>
      <c r="H65" s="57">
        <v>329.9</v>
      </c>
      <c r="I65" s="57">
        <v>-1.7569982132221662</v>
      </c>
      <c r="J65" s="65">
        <v>-22.748815165876778</v>
      </c>
      <c r="K65" s="65">
        <v>0.81455199640197895</v>
      </c>
      <c r="L65" s="928">
        <v>-0.16130592608437755</v>
      </c>
    </row>
    <row r="66" spans="1:12" ht="15">
      <c r="A66" s="24" t="s">
        <v>98</v>
      </c>
      <c r="B66" s="25" t="s">
        <v>34</v>
      </c>
      <c r="C66" s="55">
        <v>19280.972549019607</v>
      </c>
      <c r="D66" s="55">
        <v>19325.036274509803</v>
      </c>
      <c r="E66" s="56">
        <v>19666.592000000001</v>
      </c>
      <c r="F66" s="56">
        <v>19711.537</v>
      </c>
      <c r="G66" s="922">
        <v>-0.22801367544296372</v>
      </c>
      <c r="H66" s="57">
        <v>354.1</v>
      </c>
      <c r="I66" s="57">
        <v>-1.4198218262806142</v>
      </c>
      <c r="J66" s="65">
        <v>-36.094674556213022</v>
      </c>
      <c r="K66" s="65">
        <v>0.53970316326020684</v>
      </c>
      <c r="L66" s="928">
        <v>-0.24190815854166159</v>
      </c>
    </row>
    <row r="67" spans="1:12" ht="14.25">
      <c r="A67" s="22" t="s">
        <v>98</v>
      </c>
      <c r="B67" s="26" t="s">
        <v>28</v>
      </c>
      <c r="C67" s="66">
        <v>18826.335060321657</v>
      </c>
      <c r="D67" s="66">
        <v>18869.758005624561</v>
      </c>
      <c r="E67" s="67">
        <v>19202.861761528089</v>
      </c>
      <c r="F67" s="67">
        <v>19247.153165737051</v>
      </c>
      <c r="G67" s="929">
        <v>-0.23011924842894224</v>
      </c>
      <c r="H67" s="68">
        <v>307.00736457699338</v>
      </c>
      <c r="I67" s="68">
        <v>0.4843421521380244</v>
      </c>
      <c r="J67" s="69">
        <v>8.0921052631578956</v>
      </c>
      <c r="K67" s="69">
        <v>8.2104842336714814</v>
      </c>
      <c r="L67" s="930">
        <v>1.1806072565185808</v>
      </c>
    </row>
    <row r="68" spans="1:12" ht="15">
      <c r="A68" s="24" t="s">
        <v>98</v>
      </c>
      <c r="B68" s="25" t="s">
        <v>29</v>
      </c>
      <c r="C68" s="55">
        <v>18276.071568627453</v>
      </c>
      <c r="D68" s="55">
        <v>18152.693137254901</v>
      </c>
      <c r="E68" s="56">
        <v>18641.593000000001</v>
      </c>
      <c r="F68" s="56">
        <v>18515.746999999999</v>
      </c>
      <c r="G68" s="922">
        <v>0.67967012078962497</v>
      </c>
      <c r="H68" s="57">
        <v>280.10000000000002</v>
      </c>
      <c r="I68" s="57">
        <v>2.1517140773158401</v>
      </c>
      <c r="J68" s="65">
        <v>-5.6872037914691944</v>
      </c>
      <c r="K68" s="65">
        <v>0.99445305082204782</v>
      </c>
      <c r="L68" s="928">
        <v>1.8595128335691324E-2</v>
      </c>
    </row>
    <row r="69" spans="1:12" ht="15">
      <c r="A69" s="24" t="s">
        <v>98</v>
      </c>
      <c r="B69" s="25" t="s">
        <v>30</v>
      </c>
      <c r="C69" s="55">
        <v>19093.637254901958</v>
      </c>
      <c r="D69" s="55">
        <v>19073.295098039212</v>
      </c>
      <c r="E69" s="56">
        <v>19475.509999999998</v>
      </c>
      <c r="F69" s="56">
        <v>19454.760999999999</v>
      </c>
      <c r="G69" s="922">
        <v>0.10665255666723328</v>
      </c>
      <c r="H69" s="57">
        <v>302.3</v>
      </c>
      <c r="I69" s="57">
        <v>-0.46098123147842518</v>
      </c>
      <c r="J69" s="65">
        <v>14.909090909090908</v>
      </c>
      <c r="K69" s="65">
        <v>4.7373944330618158</v>
      </c>
      <c r="L69" s="928">
        <v>0.92183620533080113</v>
      </c>
    </row>
    <row r="70" spans="1:12" ht="15">
      <c r="A70" s="24" t="s">
        <v>98</v>
      </c>
      <c r="B70" s="25" t="s">
        <v>35</v>
      </c>
      <c r="C70" s="55">
        <v>18542.896078431371</v>
      </c>
      <c r="D70" s="55">
        <v>18808.844117647059</v>
      </c>
      <c r="E70" s="56">
        <v>18913.754000000001</v>
      </c>
      <c r="F70" s="56">
        <v>19185.021000000001</v>
      </c>
      <c r="G70" s="922">
        <v>-1.4139520618716019</v>
      </c>
      <c r="H70" s="57">
        <v>326.8</v>
      </c>
      <c r="I70" s="57">
        <v>1.3962147067949116</v>
      </c>
      <c r="J70" s="65">
        <v>2.4793388429752068</v>
      </c>
      <c r="K70" s="65">
        <v>2.4786367497876167</v>
      </c>
      <c r="L70" s="928">
        <v>0.24017592285208833</v>
      </c>
    </row>
    <row r="71" spans="1:12" ht="14.25">
      <c r="A71" s="22" t="s">
        <v>98</v>
      </c>
      <c r="B71" s="26" t="s">
        <v>31</v>
      </c>
      <c r="C71" s="66">
        <v>17487.026288034966</v>
      </c>
      <c r="D71" s="66">
        <v>17670.008835895969</v>
      </c>
      <c r="E71" s="67">
        <v>17836.766813795664</v>
      </c>
      <c r="F71" s="67">
        <v>18023.409012613887</v>
      </c>
      <c r="G71" s="929">
        <v>-1.0355543653678345</v>
      </c>
      <c r="H71" s="68">
        <v>269.70774566473989</v>
      </c>
      <c r="I71" s="68">
        <v>-1.9720163589722788</v>
      </c>
      <c r="J71" s="69">
        <v>14.721485411140584</v>
      </c>
      <c r="K71" s="69">
        <v>12.96786767277997</v>
      </c>
      <c r="L71" s="930">
        <v>2.506300750201115</v>
      </c>
    </row>
    <row r="72" spans="1:12" ht="15">
      <c r="A72" s="24" t="s">
        <v>98</v>
      </c>
      <c r="B72" s="25" t="s">
        <v>32</v>
      </c>
      <c r="C72" s="55">
        <v>16529.811764705883</v>
      </c>
      <c r="D72" s="55">
        <v>16848.993137254904</v>
      </c>
      <c r="E72" s="56">
        <v>16860.407999999999</v>
      </c>
      <c r="F72" s="56">
        <v>17185.973000000002</v>
      </c>
      <c r="G72" s="922">
        <v>-1.8943646658818929</v>
      </c>
      <c r="H72" s="57">
        <v>237.3</v>
      </c>
      <c r="I72" s="57">
        <v>-1.9016122364613455</v>
      </c>
      <c r="J72" s="65">
        <v>21.166666666666668</v>
      </c>
      <c r="K72" s="65">
        <v>3.6330018489830591</v>
      </c>
      <c r="L72" s="928">
        <v>0.85805041063323051</v>
      </c>
    </row>
    <row r="73" spans="1:12" ht="15">
      <c r="A73" s="24" t="s">
        <v>98</v>
      </c>
      <c r="B73" s="25" t="s">
        <v>33</v>
      </c>
      <c r="C73" s="55">
        <v>17880.454901960784</v>
      </c>
      <c r="D73" s="55">
        <v>17975.73137254902</v>
      </c>
      <c r="E73" s="56">
        <v>18238.063999999998</v>
      </c>
      <c r="F73" s="56">
        <v>18335.245999999999</v>
      </c>
      <c r="G73" s="922">
        <v>-0.53002833995246479</v>
      </c>
      <c r="H73" s="57">
        <v>276.39999999999998</v>
      </c>
      <c r="I73" s="57">
        <v>-1.4616755793226461</v>
      </c>
      <c r="J73" s="57">
        <v>18.698517298187809</v>
      </c>
      <c r="K73" s="57">
        <v>7.2010394283144281</v>
      </c>
      <c r="L73" s="923">
        <v>1.5863876847199414</v>
      </c>
    </row>
    <row r="74" spans="1:12" ht="15.75" thickBot="1">
      <c r="A74" s="34" t="s">
        <v>98</v>
      </c>
      <c r="B74" s="35" t="s">
        <v>36</v>
      </c>
      <c r="C74" s="58">
        <v>17552.55</v>
      </c>
      <c r="D74" s="58">
        <v>17780.362745098038</v>
      </c>
      <c r="E74" s="59">
        <v>17903.600999999999</v>
      </c>
      <c r="F74" s="59">
        <v>18135.97</v>
      </c>
      <c r="G74" s="924">
        <v>-1.2812603902631201</v>
      </c>
      <c r="H74" s="60">
        <v>302.3</v>
      </c>
      <c r="I74" s="60">
        <v>-0.91773189118322229</v>
      </c>
      <c r="J74" s="60">
        <v>-4.6875</v>
      </c>
      <c r="K74" s="60">
        <v>2.1338263954824845</v>
      </c>
      <c r="L74" s="925">
        <v>6.1862654847945286E-2</v>
      </c>
    </row>
    <row r="75" spans="1:12">
      <c r="A75" s="3"/>
      <c r="B75" s="3"/>
      <c r="C75" s="989"/>
      <c r="D75" s="989"/>
      <c r="E75" s="989"/>
      <c r="F75" s="989"/>
      <c r="G75" s="990"/>
      <c r="H75" s="990"/>
      <c r="I75" s="990"/>
      <c r="J75" s="990"/>
      <c r="K75" s="990"/>
      <c r="L75" s="41"/>
    </row>
    <row r="76" spans="1:12" ht="13.5" thickBot="1">
      <c r="G76" s="41"/>
      <c r="H76" s="41"/>
      <c r="I76" s="41"/>
      <c r="J76" s="41"/>
      <c r="K76" s="41"/>
      <c r="L76" s="991"/>
    </row>
    <row r="77" spans="1:12" ht="21" thickBot="1">
      <c r="A77" s="887" t="s">
        <v>282</v>
      </c>
      <c r="B77" s="878"/>
      <c r="C77" s="878"/>
      <c r="D77" s="878"/>
      <c r="E77" s="878"/>
      <c r="F77" s="878"/>
      <c r="G77" s="1244"/>
      <c r="H77" s="1244"/>
      <c r="I77" s="1244"/>
      <c r="J77" s="1244"/>
      <c r="K77" s="1244"/>
      <c r="L77" s="1245"/>
    </row>
    <row r="78" spans="1:12" ht="12.75" customHeight="1">
      <c r="A78" s="5"/>
      <c r="B78" s="6"/>
      <c r="C78" s="2" t="s">
        <v>9</v>
      </c>
      <c r="D78" s="2" t="s">
        <v>9</v>
      </c>
      <c r="E78" s="2"/>
      <c r="F78" s="2"/>
      <c r="G78" s="879"/>
      <c r="H78" s="1481" t="s">
        <v>10</v>
      </c>
      <c r="I78" s="1482"/>
      <c r="J78" s="909" t="s">
        <v>11</v>
      </c>
      <c r="K78" s="880" t="s">
        <v>12</v>
      </c>
      <c r="L78" s="881"/>
    </row>
    <row r="79" spans="1:12" ht="15.75" customHeight="1">
      <c r="A79" s="7" t="s">
        <v>13</v>
      </c>
      <c r="B79" s="8" t="s">
        <v>14</v>
      </c>
      <c r="C79" s="882" t="s">
        <v>40</v>
      </c>
      <c r="D79" s="882" t="s">
        <v>40</v>
      </c>
      <c r="E79" s="883" t="s">
        <v>41</v>
      </c>
      <c r="F79" s="884"/>
      <c r="G79" s="910"/>
      <c r="H79" s="1479" t="s">
        <v>15</v>
      </c>
      <c r="I79" s="1480"/>
      <c r="J79" s="911" t="s">
        <v>16</v>
      </c>
      <c r="K79" s="885" t="s">
        <v>17</v>
      </c>
      <c r="L79" s="886"/>
    </row>
    <row r="80" spans="1:12" ht="26.25" thickBot="1">
      <c r="A80" s="9" t="s">
        <v>18</v>
      </c>
      <c r="B80" s="10" t="s">
        <v>19</v>
      </c>
      <c r="C80" s="812" t="s">
        <v>504</v>
      </c>
      <c r="D80" s="812" t="s">
        <v>499</v>
      </c>
      <c r="E80" s="876" t="s">
        <v>504</v>
      </c>
      <c r="F80" s="1076" t="s">
        <v>499</v>
      </c>
      <c r="G80" s="908" t="s">
        <v>20</v>
      </c>
      <c r="H80" s="42" t="s">
        <v>504</v>
      </c>
      <c r="I80" s="823" t="s">
        <v>20</v>
      </c>
      <c r="J80" s="912" t="s">
        <v>20</v>
      </c>
      <c r="K80" s="877" t="s">
        <v>504</v>
      </c>
      <c r="L80" s="913" t="s">
        <v>21</v>
      </c>
    </row>
    <row r="81" spans="1:12" ht="15" thickBot="1">
      <c r="A81" s="11" t="s">
        <v>22</v>
      </c>
      <c r="B81" s="12" t="s">
        <v>23</v>
      </c>
      <c r="C81" s="43">
        <v>17389.929861239292</v>
      </c>
      <c r="D81" s="43">
        <v>17872.328150579091</v>
      </c>
      <c r="E81" s="44">
        <v>17737.72845846408</v>
      </c>
      <c r="F81" s="1077">
        <v>18229.774713590672</v>
      </c>
      <c r="G81" s="914">
        <v>-2.6991351393923768</v>
      </c>
      <c r="H81" s="45">
        <v>310.6710005130837</v>
      </c>
      <c r="I81" s="45">
        <v>-2.2621138933775669</v>
      </c>
      <c r="J81" s="46">
        <v>-4.1318248893261185</v>
      </c>
      <c r="K81" s="45">
        <v>100</v>
      </c>
      <c r="L81" s="915" t="s">
        <v>23</v>
      </c>
    </row>
    <row r="82" spans="1:12" ht="15" thickBot="1">
      <c r="A82" s="13"/>
      <c r="B82" s="14"/>
      <c r="C82" s="47"/>
      <c r="D82" s="47"/>
      <c r="E82" s="47"/>
      <c r="F82" s="47"/>
      <c r="G82" s="916"/>
      <c r="H82" s="46"/>
      <c r="I82" s="46"/>
      <c r="J82" s="46"/>
      <c r="K82" s="46"/>
      <c r="L82" s="917"/>
    </row>
    <row r="83" spans="1:12" ht="15">
      <c r="A83" s="15" t="s">
        <v>89</v>
      </c>
      <c r="B83" s="16" t="s">
        <v>23</v>
      </c>
      <c r="C83" s="48">
        <v>16123.313240740739</v>
      </c>
      <c r="D83" s="48">
        <v>18310.623663685965</v>
      </c>
      <c r="E83" s="49">
        <v>16445.779505555554</v>
      </c>
      <c r="F83" s="49">
        <v>18676.836136959686</v>
      </c>
      <c r="G83" s="918">
        <v>-11.945581227160217</v>
      </c>
      <c r="H83" s="50">
        <v>257.12142857142857</v>
      </c>
      <c r="I83" s="50">
        <v>-21.74738951216624</v>
      </c>
      <c r="J83" s="50">
        <v>-92.553191489361694</v>
      </c>
      <c r="K83" s="50">
        <v>0.14366341713699332</v>
      </c>
      <c r="L83" s="919">
        <v>-1.7058201047518411</v>
      </c>
    </row>
    <row r="84" spans="1:12" ht="15">
      <c r="A84" s="24" t="s">
        <v>90</v>
      </c>
      <c r="B84" s="51" t="s">
        <v>23</v>
      </c>
      <c r="C84" s="52">
        <v>18566.104032421707</v>
      </c>
      <c r="D84" s="52">
        <v>19411.462630056241</v>
      </c>
      <c r="E84" s="53">
        <v>18937.426113070142</v>
      </c>
      <c r="F84" s="53">
        <v>19799.691882657367</v>
      </c>
      <c r="G84" s="920">
        <v>-4.3549453935820486</v>
      </c>
      <c r="H84" s="54">
        <v>348.20997775659362</v>
      </c>
      <c r="I84" s="54">
        <v>0.62832898192932862</v>
      </c>
      <c r="J84" s="54">
        <v>-17.249539836970811</v>
      </c>
      <c r="K84" s="54">
        <v>32.293483837865573</v>
      </c>
      <c r="L84" s="921">
        <v>-5.1192067671516455</v>
      </c>
    </row>
    <row r="85" spans="1:12" ht="15">
      <c r="A85" s="17" t="s">
        <v>91</v>
      </c>
      <c r="B85" s="18" t="s">
        <v>23</v>
      </c>
      <c r="C85" s="55">
        <v>18356.905936715921</v>
      </c>
      <c r="D85" s="55">
        <v>19102.712136370108</v>
      </c>
      <c r="E85" s="56">
        <v>18724.044055450238</v>
      </c>
      <c r="F85" s="56">
        <v>19484.766379097509</v>
      </c>
      <c r="G85" s="922">
        <v>-3.9041901188168406</v>
      </c>
      <c r="H85" s="57">
        <v>399.37760252365933</v>
      </c>
      <c r="I85" s="57">
        <v>0.13897907643119417</v>
      </c>
      <c r="J85" s="57">
        <v>-25.323910482921086</v>
      </c>
      <c r="K85" s="57">
        <v>6.50590046177527</v>
      </c>
      <c r="L85" s="923">
        <v>-1.846288421648242</v>
      </c>
    </row>
    <row r="86" spans="1:12" ht="15">
      <c r="A86" s="17" t="s">
        <v>92</v>
      </c>
      <c r="B86" s="18" t="s">
        <v>23</v>
      </c>
      <c r="C86" s="55" t="s">
        <v>81</v>
      </c>
      <c r="D86" s="55" t="s">
        <v>81</v>
      </c>
      <c r="E86" s="56" t="s">
        <v>81</v>
      </c>
      <c r="F86" s="56" t="s">
        <v>81</v>
      </c>
      <c r="G86" s="922" t="s">
        <v>81</v>
      </c>
      <c r="H86" s="57" t="s">
        <v>81</v>
      </c>
      <c r="I86" s="57" t="s">
        <v>81</v>
      </c>
      <c r="J86" s="57" t="s">
        <v>81</v>
      </c>
      <c r="K86" s="57" t="s">
        <v>81</v>
      </c>
      <c r="L86" s="923" t="s">
        <v>81</v>
      </c>
    </row>
    <row r="87" spans="1:12" ht="15">
      <c r="A87" s="17" t="s">
        <v>79</v>
      </c>
      <c r="B87" s="18" t="s">
        <v>23</v>
      </c>
      <c r="C87" s="55">
        <v>15367.810021100993</v>
      </c>
      <c r="D87" s="55">
        <v>15164.088478328711</v>
      </c>
      <c r="E87" s="56">
        <v>15675.166221523014</v>
      </c>
      <c r="F87" s="56">
        <v>15467.370247895286</v>
      </c>
      <c r="G87" s="922">
        <v>1.3434473365374036</v>
      </c>
      <c r="H87" s="57">
        <v>278.6232814178303</v>
      </c>
      <c r="I87" s="57">
        <v>-0.7177131383299461</v>
      </c>
      <c r="J87" s="57">
        <v>7.042253521126761</v>
      </c>
      <c r="K87" s="57">
        <v>38.214468958440222</v>
      </c>
      <c r="L87" s="923">
        <v>3.9891861251888656</v>
      </c>
    </row>
    <row r="88" spans="1:12" ht="15.75" thickBot="1">
      <c r="A88" s="19" t="s">
        <v>93</v>
      </c>
      <c r="B88" s="20" t="s">
        <v>23</v>
      </c>
      <c r="C88" s="58">
        <v>18283.16735408274</v>
      </c>
      <c r="D88" s="58">
        <v>18197.810601412086</v>
      </c>
      <c r="E88" s="59">
        <v>18648.830701164396</v>
      </c>
      <c r="F88" s="59">
        <v>18561.766813440328</v>
      </c>
      <c r="G88" s="924">
        <v>0.46904957162281213</v>
      </c>
      <c r="H88" s="60">
        <v>286.28656783468108</v>
      </c>
      <c r="I88" s="60">
        <v>-1.8371181341016785</v>
      </c>
      <c r="J88" s="60">
        <v>20.585048754062836</v>
      </c>
      <c r="K88" s="60">
        <v>22.842483324781941</v>
      </c>
      <c r="L88" s="925">
        <v>4.6821291683628559</v>
      </c>
    </row>
    <row r="89" spans="1:12" ht="15" thickBot="1">
      <c r="A89" s="13"/>
      <c r="B89" s="21"/>
      <c r="C89" s="47"/>
      <c r="D89" s="47"/>
      <c r="E89" s="47"/>
      <c r="F89" s="47"/>
      <c r="G89" s="916"/>
      <c r="H89" s="46"/>
      <c r="I89" s="46"/>
      <c r="J89" s="46"/>
      <c r="K89" s="46"/>
      <c r="L89" s="917"/>
    </row>
    <row r="90" spans="1:12" ht="14.25">
      <c r="A90" s="22" t="s">
        <v>94</v>
      </c>
      <c r="B90" s="23" t="s">
        <v>25</v>
      </c>
      <c r="C90" s="61" t="s">
        <v>81</v>
      </c>
      <c r="D90" s="61" t="s">
        <v>81</v>
      </c>
      <c r="E90" s="62" t="s">
        <v>81</v>
      </c>
      <c r="F90" s="62" t="s">
        <v>81</v>
      </c>
      <c r="G90" s="926" t="s">
        <v>81</v>
      </c>
      <c r="H90" s="63" t="s">
        <v>81</v>
      </c>
      <c r="I90" s="63" t="s">
        <v>81</v>
      </c>
      <c r="J90" s="64" t="s">
        <v>81</v>
      </c>
      <c r="K90" s="64" t="s">
        <v>81</v>
      </c>
      <c r="L90" s="927" t="s">
        <v>81</v>
      </c>
    </row>
    <row r="91" spans="1:12" ht="15">
      <c r="A91" s="24" t="s">
        <v>94</v>
      </c>
      <c r="B91" s="25" t="s">
        <v>26</v>
      </c>
      <c r="C91" s="55" t="s">
        <v>81</v>
      </c>
      <c r="D91" s="55" t="s">
        <v>81</v>
      </c>
      <c r="E91" s="56" t="s">
        <v>81</v>
      </c>
      <c r="F91" s="56" t="s">
        <v>81</v>
      </c>
      <c r="G91" s="922" t="s">
        <v>81</v>
      </c>
      <c r="H91" s="57" t="s">
        <v>81</v>
      </c>
      <c r="I91" s="57" t="s">
        <v>81</v>
      </c>
      <c r="J91" s="65" t="s">
        <v>81</v>
      </c>
      <c r="K91" s="65" t="s">
        <v>81</v>
      </c>
      <c r="L91" s="928" t="s">
        <v>81</v>
      </c>
    </row>
    <row r="92" spans="1:12" ht="15">
      <c r="A92" s="24" t="s">
        <v>94</v>
      </c>
      <c r="B92" s="25" t="s">
        <v>27</v>
      </c>
      <c r="C92" s="55" t="s">
        <v>81</v>
      </c>
      <c r="D92" s="55" t="s">
        <v>81</v>
      </c>
      <c r="E92" s="56" t="s">
        <v>81</v>
      </c>
      <c r="F92" s="56" t="s">
        <v>81</v>
      </c>
      <c r="G92" s="922" t="s">
        <v>81</v>
      </c>
      <c r="H92" s="57" t="s">
        <v>81</v>
      </c>
      <c r="I92" s="57" t="s">
        <v>81</v>
      </c>
      <c r="J92" s="65" t="s">
        <v>81</v>
      </c>
      <c r="K92" s="65" t="s">
        <v>81</v>
      </c>
      <c r="L92" s="928" t="s">
        <v>81</v>
      </c>
    </row>
    <row r="93" spans="1:12" ht="14.25">
      <c r="A93" s="22" t="s">
        <v>94</v>
      </c>
      <c r="B93" s="26" t="s">
        <v>28</v>
      </c>
      <c r="C93" s="66" t="s">
        <v>209</v>
      </c>
      <c r="D93" s="66" t="s">
        <v>81</v>
      </c>
      <c r="E93" s="67" t="s">
        <v>209</v>
      </c>
      <c r="F93" s="67" t="s">
        <v>81</v>
      </c>
      <c r="G93" s="929" t="s">
        <v>81</v>
      </c>
      <c r="H93" s="68" t="s">
        <v>209</v>
      </c>
      <c r="I93" s="68" t="s">
        <v>81</v>
      </c>
      <c r="J93" s="69" t="s">
        <v>81</v>
      </c>
      <c r="K93" s="69">
        <v>3.0785017957927142E-2</v>
      </c>
      <c r="L93" s="930" t="s">
        <v>81</v>
      </c>
    </row>
    <row r="94" spans="1:12" ht="15">
      <c r="A94" s="24" t="s">
        <v>94</v>
      </c>
      <c r="B94" s="25" t="s">
        <v>29</v>
      </c>
      <c r="C94" s="55" t="s">
        <v>209</v>
      </c>
      <c r="D94" s="55" t="s">
        <v>81</v>
      </c>
      <c r="E94" s="56" t="s">
        <v>209</v>
      </c>
      <c r="F94" s="56" t="s">
        <v>81</v>
      </c>
      <c r="G94" s="922" t="s">
        <v>81</v>
      </c>
      <c r="H94" s="57" t="s">
        <v>209</v>
      </c>
      <c r="I94" s="57" t="s">
        <v>81</v>
      </c>
      <c r="J94" s="65" t="s">
        <v>81</v>
      </c>
      <c r="K94" s="65">
        <v>1.0261672652642381E-2</v>
      </c>
      <c r="L94" s="928" t="s">
        <v>81</v>
      </c>
    </row>
    <row r="95" spans="1:12" ht="15">
      <c r="A95" s="24" t="s">
        <v>94</v>
      </c>
      <c r="B95" s="25" t="s">
        <v>30</v>
      </c>
      <c r="C95" s="55" t="s">
        <v>209</v>
      </c>
      <c r="D95" s="55" t="s">
        <v>81</v>
      </c>
      <c r="E95" s="56" t="s">
        <v>209</v>
      </c>
      <c r="F95" s="56" t="s">
        <v>81</v>
      </c>
      <c r="G95" s="922" t="s">
        <v>81</v>
      </c>
      <c r="H95" s="57" t="s">
        <v>209</v>
      </c>
      <c r="I95" s="57" t="s">
        <v>81</v>
      </c>
      <c r="J95" s="65" t="s">
        <v>81</v>
      </c>
      <c r="K95" s="65">
        <v>2.0523345305284761E-2</v>
      </c>
      <c r="L95" s="928" t="s">
        <v>81</v>
      </c>
    </row>
    <row r="96" spans="1:12" ht="14.25">
      <c r="A96" s="22" t="s">
        <v>94</v>
      </c>
      <c r="B96" s="26" t="s">
        <v>31</v>
      </c>
      <c r="C96" s="66">
        <v>15489.149212823815</v>
      </c>
      <c r="D96" s="66">
        <v>18310.623663685965</v>
      </c>
      <c r="E96" s="67">
        <v>15798.932197080292</v>
      </c>
      <c r="F96" s="67">
        <v>18676.836136959686</v>
      </c>
      <c r="G96" s="929">
        <v>-15.408947847351378</v>
      </c>
      <c r="H96" s="68">
        <v>249.06363636363639</v>
      </c>
      <c r="I96" s="68">
        <v>-24.199706608145259</v>
      </c>
      <c r="J96" s="69">
        <v>-94.148936170212778</v>
      </c>
      <c r="K96" s="69">
        <v>0.1128783991790662</v>
      </c>
      <c r="L96" s="930" t="s">
        <v>81</v>
      </c>
    </row>
    <row r="97" spans="1:12" ht="15">
      <c r="A97" s="24" t="s">
        <v>94</v>
      </c>
      <c r="B97" s="25" t="s">
        <v>32</v>
      </c>
      <c r="C97" s="55">
        <v>15346.319607843136</v>
      </c>
      <c r="D97" s="55" t="s">
        <v>209</v>
      </c>
      <c r="E97" s="56">
        <v>15653.245999999999</v>
      </c>
      <c r="F97" s="56" t="s">
        <v>209</v>
      </c>
      <c r="G97" s="922" t="s">
        <v>81</v>
      </c>
      <c r="H97" s="57">
        <v>253.3</v>
      </c>
      <c r="I97" s="57">
        <v>-23.055893074119073</v>
      </c>
      <c r="J97" s="65">
        <v>-95.108695652173907</v>
      </c>
      <c r="K97" s="65">
        <v>9.2355053873781415E-2</v>
      </c>
      <c r="L97" s="928" t="s">
        <v>81</v>
      </c>
    </row>
    <row r="98" spans="1:12" ht="15.75" thickBot="1">
      <c r="A98" s="27" t="s">
        <v>94</v>
      </c>
      <c r="B98" s="28" t="s">
        <v>33</v>
      </c>
      <c r="C98" s="70" t="s">
        <v>209</v>
      </c>
      <c r="D98" s="70" t="s">
        <v>209</v>
      </c>
      <c r="E98" s="71" t="s">
        <v>209</v>
      </c>
      <c r="F98" s="71" t="s">
        <v>209</v>
      </c>
      <c r="G98" s="931" t="s">
        <v>81</v>
      </c>
      <c r="H98" s="65" t="s">
        <v>209</v>
      </c>
      <c r="I98" s="65" t="s">
        <v>81</v>
      </c>
      <c r="J98" s="65" t="s">
        <v>81</v>
      </c>
      <c r="K98" s="65">
        <v>2.0523345305284761E-2</v>
      </c>
      <c r="L98" s="928" t="s">
        <v>81</v>
      </c>
    </row>
    <row r="99" spans="1:12" ht="15" thickBot="1">
      <c r="A99" s="13"/>
      <c r="B99" s="21"/>
      <c r="C99" s="47"/>
      <c r="D99" s="47"/>
      <c r="E99" s="47"/>
      <c r="F99" s="47"/>
      <c r="G99" s="916"/>
      <c r="H99" s="46"/>
      <c r="I99" s="46"/>
      <c r="J99" s="46"/>
      <c r="K99" s="46"/>
      <c r="L99" s="917"/>
    </row>
    <row r="100" spans="1:12" ht="14.25">
      <c r="A100" s="22" t="s">
        <v>95</v>
      </c>
      <c r="B100" s="23" t="s">
        <v>25</v>
      </c>
      <c r="C100" s="61">
        <v>18907.981687483698</v>
      </c>
      <c r="D100" s="61">
        <v>19505.478727110229</v>
      </c>
      <c r="E100" s="62">
        <v>19286.141321233372</v>
      </c>
      <c r="F100" s="62">
        <v>19895.588301652435</v>
      </c>
      <c r="G100" s="926">
        <v>-3.0632267373990905</v>
      </c>
      <c r="H100" s="63">
        <v>405.6866108786611</v>
      </c>
      <c r="I100" s="63">
        <v>1.6735872721981546</v>
      </c>
      <c r="J100" s="64">
        <v>5.7522123893805306</v>
      </c>
      <c r="K100" s="64">
        <v>2.452539763981529</v>
      </c>
      <c r="L100" s="927">
        <v>0.2292244663917602</v>
      </c>
    </row>
    <row r="101" spans="1:12" ht="15">
      <c r="A101" s="24" t="s">
        <v>95</v>
      </c>
      <c r="B101" s="25" t="s">
        <v>26</v>
      </c>
      <c r="C101" s="55">
        <v>18890.705882352941</v>
      </c>
      <c r="D101" s="55">
        <v>19546.576470588236</v>
      </c>
      <c r="E101" s="56">
        <v>19268.52</v>
      </c>
      <c r="F101" s="56">
        <v>19937.508000000002</v>
      </c>
      <c r="G101" s="922">
        <v>-3.355424358951987</v>
      </c>
      <c r="H101" s="57">
        <v>398.8</v>
      </c>
      <c r="I101" s="57">
        <v>1.2696800406297613</v>
      </c>
      <c r="J101" s="65">
        <v>11.111111111111111</v>
      </c>
      <c r="K101" s="65">
        <v>1.3340174448435094</v>
      </c>
      <c r="L101" s="928">
        <v>0.18300908281694772</v>
      </c>
    </row>
    <row r="102" spans="1:12" ht="15">
      <c r="A102" s="24" t="s">
        <v>95</v>
      </c>
      <c r="B102" s="25" t="s">
        <v>27</v>
      </c>
      <c r="C102" s="55">
        <v>18927.834313725489</v>
      </c>
      <c r="D102" s="55">
        <v>19462.545098039212</v>
      </c>
      <c r="E102" s="56">
        <v>19306.391</v>
      </c>
      <c r="F102" s="56">
        <v>19851.795999999998</v>
      </c>
      <c r="G102" s="922">
        <v>-2.7473836624152237</v>
      </c>
      <c r="H102" s="57">
        <v>413.9</v>
      </c>
      <c r="I102" s="57">
        <v>2.2985664854176848</v>
      </c>
      <c r="J102" s="65">
        <v>0</v>
      </c>
      <c r="K102" s="65">
        <v>1.1185223191380196</v>
      </c>
      <c r="L102" s="928">
        <v>4.6215383574812474E-2</v>
      </c>
    </row>
    <row r="103" spans="1:12" ht="14.25">
      <c r="A103" s="22" t="s">
        <v>95</v>
      </c>
      <c r="B103" s="26" t="s">
        <v>28</v>
      </c>
      <c r="C103" s="66">
        <v>18994.014583144635</v>
      </c>
      <c r="D103" s="66">
        <v>19801.89047645075</v>
      </c>
      <c r="E103" s="67">
        <v>19373.894874807527</v>
      </c>
      <c r="F103" s="67">
        <v>20197.928285979764</v>
      </c>
      <c r="G103" s="929">
        <v>-4.079791746484382</v>
      </c>
      <c r="H103" s="68">
        <v>373.5480046948357</v>
      </c>
      <c r="I103" s="68">
        <v>1.5249037836002641</v>
      </c>
      <c r="J103" s="69">
        <v>-29.818780889621088</v>
      </c>
      <c r="K103" s="69">
        <v>8.7429451000513083</v>
      </c>
      <c r="L103" s="930">
        <v>-3.1999963657627593</v>
      </c>
    </row>
    <row r="104" spans="1:12" ht="15">
      <c r="A104" s="24" t="s">
        <v>95</v>
      </c>
      <c r="B104" s="25" t="s">
        <v>29</v>
      </c>
      <c r="C104" s="55">
        <v>19249.559803921569</v>
      </c>
      <c r="D104" s="55">
        <v>20115.881372549018</v>
      </c>
      <c r="E104" s="56">
        <v>19634.550999999999</v>
      </c>
      <c r="F104" s="56">
        <v>20518.199000000001</v>
      </c>
      <c r="G104" s="922">
        <v>-4.3066547897308194</v>
      </c>
      <c r="H104" s="57">
        <v>364.3</v>
      </c>
      <c r="I104" s="57">
        <v>1.5895147796988256</v>
      </c>
      <c r="J104" s="65">
        <v>-33.936022253129345</v>
      </c>
      <c r="K104" s="65">
        <v>4.8742945100051314</v>
      </c>
      <c r="L104" s="928">
        <v>-2.1989961933888678</v>
      </c>
    </row>
    <row r="105" spans="1:12" ht="15">
      <c r="A105" s="24" t="s">
        <v>95</v>
      </c>
      <c r="B105" s="25" t="s">
        <v>30</v>
      </c>
      <c r="C105" s="55">
        <v>18689.52843137255</v>
      </c>
      <c r="D105" s="55">
        <v>19373.198039215687</v>
      </c>
      <c r="E105" s="56">
        <v>19063.319</v>
      </c>
      <c r="F105" s="56">
        <v>19760.662</v>
      </c>
      <c r="G105" s="922">
        <v>-3.5289455383630401</v>
      </c>
      <c r="H105" s="57">
        <v>385.2</v>
      </c>
      <c r="I105" s="57">
        <v>0.96985583224115035</v>
      </c>
      <c r="J105" s="65">
        <v>-23.838383838383841</v>
      </c>
      <c r="K105" s="65">
        <v>3.8686505900461778</v>
      </c>
      <c r="L105" s="928">
        <v>-1.0010001723738915</v>
      </c>
    </row>
    <row r="106" spans="1:12" ht="14.25">
      <c r="A106" s="22" t="s">
        <v>95</v>
      </c>
      <c r="B106" s="26" t="s">
        <v>31</v>
      </c>
      <c r="C106" s="66">
        <v>18317.307637041416</v>
      </c>
      <c r="D106" s="66">
        <v>19176.752298915664</v>
      </c>
      <c r="E106" s="67">
        <v>18683.653789782245</v>
      </c>
      <c r="F106" s="67">
        <v>19560.287344893979</v>
      </c>
      <c r="G106" s="929">
        <v>-4.4817008035445358</v>
      </c>
      <c r="H106" s="68">
        <v>331.02859922178993</v>
      </c>
      <c r="I106" s="68">
        <v>0.39770151030129486</v>
      </c>
      <c r="J106" s="69">
        <v>-12.991959373677528</v>
      </c>
      <c r="K106" s="69">
        <v>21.097998973832734</v>
      </c>
      <c r="L106" s="930">
        <v>-2.1484348677806437</v>
      </c>
    </row>
    <row r="107" spans="1:12" ht="15">
      <c r="A107" s="24" t="s">
        <v>95</v>
      </c>
      <c r="B107" s="25" t="s">
        <v>32</v>
      </c>
      <c r="C107" s="55">
        <v>18449.546078431373</v>
      </c>
      <c r="D107" s="55">
        <v>19302.062745098039</v>
      </c>
      <c r="E107" s="56">
        <v>18818.537</v>
      </c>
      <c r="F107" s="56">
        <v>19688.103999999999</v>
      </c>
      <c r="G107" s="922">
        <v>-4.4167127520252789</v>
      </c>
      <c r="H107" s="57">
        <v>319.8</v>
      </c>
      <c r="I107" s="57">
        <v>0.85146641438031789</v>
      </c>
      <c r="J107" s="65">
        <v>-9.3672456575682386</v>
      </c>
      <c r="K107" s="65">
        <v>14.992303745510519</v>
      </c>
      <c r="L107" s="928">
        <v>-0.86603368685544346</v>
      </c>
    </row>
    <row r="108" spans="1:12" ht="15.75" thickBot="1">
      <c r="A108" s="27" t="s">
        <v>95</v>
      </c>
      <c r="B108" s="28" t="s">
        <v>33</v>
      </c>
      <c r="C108" s="70">
        <v>18027.749019607843</v>
      </c>
      <c r="D108" s="70">
        <v>18937.688235294117</v>
      </c>
      <c r="E108" s="71">
        <v>18388.304</v>
      </c>
      <c r="F108" s="71">
        <v>19316.441999999999</v>
      </c>
      <c r="G108" s="931">
        <v>-4.8049117948326048</v>
      </c>
      <c r="H108" s="65">
        <v>358.6</v>
      </c>
      <c r="I108" s="65">
        <v>0.50448430493273866</v>
      </c>
      <c r="J108" s="65">
        <v>-20.772303595206392</v>
      </c>
      <c r="K108" s="65">
        <v>6.105695228322217</v>
      </c>
      <c r="L108" s="928">
        <v>-1.2824011809252003</v>
      </c>
    </row>
    <row r="109" spans="1:12" ht="15.75" thickBot="1">
      <c r="A109" s="29"/>
      <c r="B109" s="30"/>
      <c r="C109" s="72"/>
      <c r="D109" s="72"/>
      <c r="E109" s="72"/>
      <c r="F109" s="72"/>
      <c r="G109" s="932"/>
      <c r="H109" s="73"/>
      <c r="I109" s="73"/>
      <c r="J109" s="73"/>
      <c r="K109" s="73"/>
      <c r="L109" s="933"/>
    </row>
    <row r="110" spans="1:12" ht="15">
      <c r="A110" s="24" t="s">
        <v>96</v>
      </c>
      <c r="B110" s="31" t="s">
        <v>30</v>
      </c>
      <c r="C110" s="74">
        <v>18759.594117647059</v>
      </c>
      <c r="D110" s="74">
        <v>19482.854901960782</v>
      </c>
      <c r="E110" s="75">
        <v>19134.786</v>
      </c>
      <c r="F110" s="75">
        <v>19872.511999999999</v>
      </c>
      <c r="G110" s="934">
        <v>-3.712293644608184</v>
      </c>
      <c r="H110" s="76">
        <v>416.1</v>
      </c>
      <c r="I110" s="76">
        <v>0.45871559633028347</v>
      </c>
      <c r="J110" s="76">
        <v>-23.723723723723726</v>
      </c>
      <c r="K110" s="76">
        <v>2.6064648537711643</v>
      </c>
      <c r="L110" s="935">
        <v>-0.66948202276597257</v>
      </c>
    </row>
    <row r="111" spans="1:12" ht="15.75" thickBot="1">
      <c r="A111" s="27" t="s">
        <v>96</v>
      </c>
      <c r="B111" s="28" t="s">
        <v>33</v>
      </c>
      <c r="C111" s="70">
        <v>18068.382352941175</v>
      </c>
      <c r="D111" s="70">
        <v>18841.448039215684</v>
      </c>
      <c r="E111" s="71">
        <v>18429.75</v>
      </c>
      <c r="F111" s="71">
        <v>19218.276999999998</v>
      </c>
      <c r="G111" s="931">
        <v>-4.1030056960881476</v>
      </c>
      <c r="H111" s="65">
        <v>388.2</v>
      </c>
      <c r="I111" s="65">
        <v>-0.17999485728978881</v>
      </c>
      <c r="J111" s="65">
        <v>-26.356589147286826</v>
      </c>
      <c r="K111" s="65">
        <v>3.8994356080041044</v>
      </c>
      <c r="L111" s="928">
        <v>-1.1768063988822703</v>
      </c>
    </row>
    <row r="112" spans="1:12" ht="15.75" thickBot="1">
      <c r="A112" s="29"/>
      <c r="B112" s="30"/>
      <c r="C112" s="72"/>
      <c r="D112" s="72"/>
      <c r="E112" s="72"/>
      <c r="F112" s="72"/>
      <c r="G112" s="932"/>
      <c r="H112" s="73"/>
      <c r="I112" s="73"/>
      <c r="J112" s="73"/>
      <c r="K112" s="73"/>
      <c r="L112" s="933"/>
    </row>
    <row r="113" spans="1:12" ht="14.25">
      <c r="A113" s="22" t="s">
        <v>97</v>
      </c>
      <c r="B113" s="23" t="s">
        <v>25</v>
      </c>
      <c r="C113" s="61" t="s">
        <v>81</v>
      </c>
      <c r="D113" s="61" t="s">
        <v>81</v>
      </c>
      <c r="E113" s="62" t="s">
        <v>81</v>
      </c>
      <c r="F113" s="62" t="s">
        <v>81</v>
      </c>
      <c r="G113" s="926" t="s">
        <v>81</v>
      </c>
      <c r="H113" s="63" t="s">
        <v>81</v>
      </c>
      <c r="I113" s="63" t="s">
        <v>81</v>
      </c>
      <c r="J113" s="64" t="s">
        <v>81</v>
      </c>
      <c r="K113" s="64" t="s">
        <v>81</v>
      </c>
      <c r="L113" s="927" t="s">
        <v>81</v>
      </c>
    </row>
    <row r="114" spans="1:12" ht="15">
      <c r="A114" s="17" t="s">
        <v>97</v>
      </c>
      <c r="B114" s="25" t="s">
        <v>26</v>
      </c>
      <c r="C114" s="55" t="s">
        <v>81</v>
      </c>
      <c r="D114" s="55" t="s">
        <v>81</v>
      </c>
      <c r="E114" s="56" t="s">
        <v>81</v>
      </c>
      <c r="F114" s="56" t="s">
        <v>81</v>
      </c>
      <c r="G114" s="922" t="s">
        <v>81</v>
      </c>
      <c r="H114" s="57" t="s">
        <v>81</v>
      </c>
      <c r="I114" s="57" t="s">
        <v>81</v>
      </c>
      <c r="J114" s="65" t="s">
        <v>81</v>
      </c>
      <c r="K114" s="65" t="s">
        <v>81</v>
      </c>
      <c r="L114" s="928" t="s">
        <v>81</v>
      </c>
    </row>
    <row r="115" spans="1:12" ht="15">
      <c r="A115" s="17" t="s">
        <v>97</v>
      </c>
      <c r="B115" s="25" t="s">
        <v>27</v>
      </c>
      <c r="C115" s="55" t="s">
        <v>81</v>
      </c>
      <c r="D115" s="55" t="s">
        <v>81</v>
      </c>
      <c r="E115" s="56" t="s">
        <v>81</v>
      </c>
      <c r="F115" s="56" t="s">
        <v>81</v>
      </c>
      <c r="G115" s="922" t="s">
        <v>81</v>
      </c>
      <c r="H115" s="57" t="s">
        <v>81</v>
      </c>
      <c r="I115" s="57" t="s">
        <v>81</v>
      </c>
      <c r="J115" s="65" t="s">
        <v>81</v>
      </c>
      <c r="K115" s="65" t="s">
        <v>81</v>
      </c>
      <c r="L115" s="928" t="s">
        <v>81</v>
      </c>
    </row>
    <row r="116" spans="1:12" ht="15">
      <c r="A116" s="17" t="s">
        <v>97</v>
      </c>
      <c r="B116" s="25" t="s">
        <v>34</v>
      </c>
      <c r="C116" s="55" t="s">
        <v>81</v>
      </c>
      <c r="D116" s="55" t="s">
        <v>81</v>
      </c>
      <c r="E116" s="56" t="s">
        <v>81</v>
      </c>
      <c r="F116" s="56" t="s">
        <v>81</v>
      </c>
      <c r="G116" s="922" t="s">
        <v>81</v>
      </c>
      <c r="H116" s="57" t="s">
        <v>81</v>
      </c>
      <c r="I116" s="57" t="s">
        <v>81</v>
      </c>
      <c r="J116" s="65" t="s">
        <v>81</v>
      </c>
      <c r="K116" s="65" t="s">
        <v>81</v>
      </c>
      <c r="L116" s="928" t="s">
        <v>81</v>
      </c>
    </row>
    <row r="117" spans="1:12" ht="14.25">
      <c r="A117" s="32" t="s">
        <v>97</v>
      </c>
      <c r="B117" s="26" t="s">
        <v>28</v>
      </c>
      <c r="C117" s="66" t="s">
        <v>81</v>
      </c>
      <c r="D117" s="66" t="s">
        <v>81</v>
      </c>
      <c r="E117" s="67" t="s">
        <v>81</v>
      </c>
      <c r="F117" s="67" t="s">
        <v>81</v>
      </c>
      <c r="G117" s="929" t="s">
        <v>81</v>
      </c>
      <c r="H117" s="68" t="s">
        <v>81</v>
      </c>
      <c r="I117" s="68" t="s">
        <v>81</v>
      </c>
      <c r="J117" s="69" t="s">
        <v>81</v>
      </c>
      <c r="K117" s="69" t="s">
        <v>81</v>
      </c>
      <c r="L117" s="930" t="s">
        <v>81</v>
      </c>
    </row>
    <row r="118" spans="1:12" ht="15">
      <c r="A118" s="17" t="s">
        <v>97</v>
      </c>
      <c r="B118" s="25" t="s">
        <v>30</v>
      </c>
      <c r="C118" s="55" t="s">
        <v>81</v>
      </c>
      <c r="D118" s="55" t="s">
        <v>81</v>
      </c>
      <c r="E118" s="56" t="s">
        <v>81</v>
      </c>
      <c r="F118" s="56" t="s">
        <v>81</v>
      </c>
      <c r="G118" s="922" t="s">
        <v>81</v>
      </c>
      <c r="H118" s="57" t="s">
        <v>81</v>
      </c>
      <c r="I118" s="57" t="s">
        <v>81</v>
      </c>
      <c r="J118" s="65" t="s">
        <v>81</v>
      </c>
      <c r="K118" s="65" t="s">
        <v>81</v>
      </c>
      <c r="L118" s="928" t="s">
        <v>81</v>
      </c>
    </row>
    <row r="119" spans="1:12" ht="15">
      <c r="A119" s="17" t="s">
        <v>97</v>
      </c>
      <c r="B119" s="25" t="s">
        <v>35</v>
      </c>
      <c r="C119" s="55" t="s">
        <v>81</v>
      </c>
      <c r="D119" s="55" t="s">
        <v>81</v>
      </c>
      <c r="E119" s="56" t="s">
        <v>81</v>
      </c>
      <c r="F119" s="56" t="s">
        <v>81</v>
      </c>
      <c r="G119" s="922" t="s">
        <v>81</v>
      </c>
      <c r="H119" s="57" t="s">
        <v>81</v>
      </c>
      <c r="I119" s="57" t="s">
        <v>81</v>
      </c>
      <c r="J119" s="65" t="s">
        <v>81</v>
      </c>
      <c r="K119" s="65" t="s">
        <v>81</v>
      </c>
      <c r="L119" s="928" t="s">
        <v>81</v>
      </c>
    </row>
    <row r="120" spans="1:12" ht="14.25">
      <c r="A120" s="32" t="s">
        <v>97</v>
      </c>
      <c r="B120" s="26" t="s">
        <v>31</v>
      </c>
      <c r="C120" s="66" t="s">
        <v>81</v>
      </c>
      <c r="D120" s="66" t="s">
        <v>81</v>
      </c>
      <c r="E120" s="67" t="s">
        <v>81</v>
      </c>
      <c r="F120" s="67" t="s">
        <v>81</v>
      </c>
      <c r="G120" s="929" t="s">
        <v>81</v>
      </c>
      <c r="H120" s="68" t="s">
        <v>81</v>
      </c>
      <c r="I120" s="68" t="s">
        <v>81</v>
      </c>
      <c r="J120" s="69" t="s">
        <v>81</v>
      </c>
      <c r="K120" s="69" t="s">
        <v>81</v>
      </c>
      <c r="L120" s="930" t="s">
        <v>81</v>
      </c>
    </row>
    <row r="121" spans="1:12" ht="15">
      <c r="A121" s="17" t="s">
        <v>97</v>
      </c>
      <c r="B121" s="25" t="s">
        <v>33</v>
      </c>
      <c r="C121" s="55" t="s">
        <v>81</v>
      </c>
      <c r="D121" s="55" t="s">
        <v>81</v>
      </c>
      <c r="E121" s="56" t="s">
        <v>81</v>
      </c>
      <c r="F121" s="56" t="s">
        <v>81</v>
      </c>
      <c r="G121" s="922" t="s">
        <v>81</v>
      </c>
      <c r="H121" s="57" t="s">
        <v>81</v>
      </c>
      <c r="I121" s="57" t="s">
        <v>81</v>
      </c>
      <c r="J121" s="65" t="s">
        <v>81</v>
      </c>
      <c r="K121" s="65" t="s">
        <v>81</v>
      </c>
      <c r="L121" s="928" t="s">
        <v>81</v>
      </c>
    </row>
    <row r="122" spans="1:12" ht="15.75" thickBot="1">
      <c r="A122" s="33" t="s">
        <v>97</v>
      </c>
      <c r="B122" s="25" t="s">
        <v>36</v>
      </c>
      <c r="C122" s="70" t="s">
        <v>81</v>
      </c>
      <c r="D122" s="70" t="s">
        <v>81</v>
      </c>
      <c r="E122" s="71" t="s">
        <v>81</v>
      </c>
      <c r="F122" s="71" t="s">
        <v>81</v>
      </c>
      <c r="G122" s="931" t="s">
        <v>81</v>
      </c>
      <c r="H122" s="65" t="s">
        <v>81</v>
      </c>
      <c r="I122" s="65" t="s">
        <v>81</v>
      </c>
      <c r="J122" s="65" t="s">
        <v>81</v>
      </c>
      <c r="K122" s="65" t="s">
        <v>81</v>
      </c>
      <c r="L122" s="928" t="s">
        <v>81</v>
      </c>
    </row>
    <row r="123" spans="1:12" ht="15.75" thickBot="1">
      <c r="A123" s="29"/>
      <c r="B123" s="30"/>
      <c r="C123" s="72"/>
      <c r="D123" s="72"/>
      <c r="E123" s="72"/>
      <c r="F123" s="72"/>
      <c r="G123" s="932"/>
      <c r="H123" s="73"/>
      <c r="I123" s="73"/>
      <c r="J123" s="73"/>
      <c r="K123" s="73"/>
      <c r="L123" s="933"/>
    </row>
    <row r="124" spans="1:12" ht="14.25">
      <c r="A124" s="22" t="s">
        <v>24</v>
      </c>
      <c r="B124" s="23" t="s">
        <v>28</v>
      </c>
      <c r="C124" s="61">
        <v>16078.966352853262</v>
      </c>
      <c r="D124" s="61">
        <v>16288.588861885564</v>
      </c>
      <c r="E124" s="62">
        <v>16400.545679910327</v>
      </c>
      <c r="F124" s="62">
        <v>16614.360639123275</v>
      </c>
      <c r="G124" s="926">
        <v>-1.2869286026538984</v>
      </c>
      <c r="H124" s="63">
        <v>346.06379310344829</v>
      </c>
      <c r="I124" s="63">
        <v>-0.64939585476243622</v>
      </c>
      <c r="J124" s="64">
        <v>-16.845878136200717</v>
      </c>
      <c r="K124" s="64">
        <v>2.3807080554130322</v>
      </c>
      <c r="L124" s="927">
        <v>-0.36400419249646143</v>
      </c>
    </row>
    <row r="125" spans="1:12" ht="15">
      <c r="A125" s="24" t="s">
        <v>24</v>
      </c>
      <c r="B125" s="25" t="s">
        <v>29</v>
      </c>
      <c r="C125" s="55">
        <v>16783.446078431374</v>
      </c>
      <c r="D125" s="55">
        <v>16352.22156862745</v>
      </c>
      <c r="E125" s="56">
        <v>17119.115000000002</v>
      </c>
      <c r="F125" s="56">
        <v>16679.266</v>
      </c>
      <c r="G125" s="922">
        <v>2.6371004575381316</v>
      </c>
      <c r="H125" s="57">
        <v>320</v>
      </c>
      <c r="I125" s="57">
        <v>-1.0819165378670788</v>
      </c>
      <c r="J125" s="65">
        <v>-29.82456140350877</v>
      </c>
      <c r="K125" s="65">
        <v>0.4104669061056952</v>
      </c>
      <c r="L125" s="928">
        <v>-0.15028075744570663</v>
      </c>
    </row>
    <row r="126" spans="1:12" ht="15">
      <c r="A126" s="24" t="s">
        <v>24</v>
      </c>
      <c r="B126" s="25" t="s">
        <v>30</v>
      </c>
      <c r="C126" s="55">
        <v>15927.138235294118</v>
      </c>
      <c r="D126" s="55">
        <v>16413.836274509806</v>
      </c>
      <c r="E126" s="56">
        <v>16245.681</v>
      </c>
      <c r="F126" s="56">
        <v>16742.113000000001</v>
      </c>
      <c r="G126" s="922">
        <v>-2.9651693307768299</v>
      </c>
      <c r="H126" s="57">
        <v>346.7</v>
      </c>
      <c r="I126" s="57">
        <v>-2.1450747953711611</v>
      </c>
      <c r="J126" s="65">
        <v>-5.4054054054054053</v>
      </c>
      <c r="K126" s="65">
        <v>1.4366341713699333</v>
      </c>
      <c r="L126" s="928">
        <v>-1.934221820212767E-2</v>
      </c>
    </row>
    <row r="127" spans="1:12" ht="15">
      <c r="A127" s="24" t="s">
        <v>24</v>
      </c>
      <c r="B127" s="25" t="s">
        <v>35</v>
      </c>
      <c r="C127" s="55">
        <v>15992.02156862745</v>
      </c>
      <c r="D127" s="55">
        <v>15994.4</v>
      </c>
      <c r="E127" s="56">
        <v>16311.861999999999</v>
      </c>
      <c r="F127" s="56">
        <v>16314.288</v>
      </c>
      <c r="G127" s="922">
        <v>-1.4870400718690851E-2</v>
      </c>
      <c r="H127" s="57">
        <v>364.4</v>
      </c>
      <c r="I127" s="57">
        <v>2.5035161744022441</v>
      </c>
      <c r="J127" s="65">
        <v>-29.72972972972973</v>
      </c>
      <c r="K127" s="65">
        <v>0.53360697793740386</v>
      </c>
      <c r="L127" s="928">
        <v>-0.19438121684862664</v>
      </c>
    </row>
    <row r="128" spans="1:12" ht="14.25">
      <c r="A128" s="22" t="s">
        <v>24</v>
      </c>
      <c r="B128" s="26" t="s">
        <v>31</v>
      </c>
      <c r="C128" s="66">
        <v>15822.903748952192</v>
      </c>
      <c r="D128" s="66">
        <v>15950.688594208699</v>
      </c>
      <c r="E128" s="67">
        <v>16139.361823931236</v>
      </c>
      <c r="F128" s="67">
        <v>16269.702366092873</v>
      </c>
      <c r="G128" s="929">
        <v>-0.80112431824982466</v>
      </c>
      <c r="H128" s="68">
        <v>299.1907516891892</v>
      </c>
      <c r="I128" s="68">
        <v>0.71665490775929219</v>
      </c>
      <c r="J128" s="69">
        <v>17.34390485629336</v>
      </c>
      <c r="K128" s="69">
        <v>24.299640841457158</v>
      </c>
      <c r="L128" s="930">
        <v>4.447206016075949</v>
      </c>
    </row>
    <row r="129" spans="1:12" ht="15">
      <c r="A129" s="24" t="s">
        <v>24</v>
      </c>
      <c r="B129" s="25" t="s">
        <v>32</v>
      </c>
      <c r="C129" s="55">
        <v>15503.853921568627</v>
      </c>
      <c r="D129" s="55">
        <v>15603.540196078431</v>
      </c>
      <c r="E129" s="56">
        <v>15813.931</v>
      </c>
      <c r="F129" s="56">
        <v>15915.611000000001</v>
      </c>
      <c r="G129" s="922">
        <v>-0.63886959790610798</v>
      </c>
      <c r="H129" s="57">
        <v>272.3</v>
      </c>
      <c r="I129" s="57">
        <v>1.4908684308609765</v>
      </c>
      <c r="J129" s="65">
        <v>35.324015247776366</v>
      </c>
      <c r="K129" s="65">
        <v>10.928681375064135</v>
      </c>
      <c r="L129" s="928">
        <v>3.186428546731622</v>
      </c>
    </row>
    <row r="130" spans="1:12" ht="15">
      <c r="A130" s="24" t="s">
        <v>24</v>
      </c>
      <c r="B130" s="25" t="s">
        <v>33</v>
      </c>
      <c r="C130" s="55">
        <v>16081.885294117648</v>
      </c>
      <c r="D130" s="55">
        <v>16188.270588235295</v>
      </c>
      <c r="E130" s="56">
        <v>16403.523000000001</v>
      </c>
      <c r="F130" s="56">
        <v>16512.036</v>
      </c>
      <c r="G130" s="922">
        <v>-0.65717516604250992</v>
      </c>
      <c r="H130" s="57">
        <v>316.7</v>
      </c>
      <c r="I130" s="57">
        <v>1.3439999999999963</v>
      </c>
      <c r="J130" s="65">
        <v>3.1000885739592561</v>
      </c>
      <c r="K130" s="65">
        <v>11.944586967675731</v>
      </c>
      <c r="L130" s="928">
        <v>0.83784815803480583</v>
      </c>
    </row>
    <row r="131" spans="1:12" ht="15">
      <c r="A131" s="24" t="s">
        <v>24</v>
      </c>
      <c r="B131" s="25" t="s">
        <v>36</v>
      </c>
      <c r="C131" s="55">
        <v>15763.872549019607</v>
      </c>
      <c r="D131" s="55">
        <v>15654.40294117647</v>
      </c>
      <c r="E131" s="56">
        <v>16079.15</v>
      </c>
      <c r="F131" s="56">
        <v>15967.491</v>
      </c>
      <c r="G131" s="922">
        <v>0.69928957530021252</v>
      </c>
      <c r="H131" s="57">
        <v>358.6</v>
      </c>
      <c r="I131" s="57">
        <v>3.0163746049985636</v>
      </c>
      <c r="J131" s="65">
        <v>36.274509803921568</v>
      </c>
      <c r="K131" s="65">
        <v>1.426372498717291</v>
      </c>
      <c r="L131" s="928">
        <v>0.42292931130951916</v>
      </c>
    </row>
    <row r="132" spans="1:12" ht="14.25">
      <c r="A132" s="22" t="s">
        <v>24</v>
      </c>
      <c r="B132" s="26" t="s">
        <v>37</v>
      </c>
      <c r="C132" s="66">
        <v>13842.670179942104</v>
      </c>
      <c r="D132" s="66">
        <v>13087.209728520269</v>
      </c>
      <c r="E132" s="67">
        <v>14119.523583540948</v>
      </c>
      <c r="F132" s="67">
        <v>13348.953923090674</v>
      </c>
      <c r="G132" s="929">
        <v>5.7725097029315702</v>
      </c>
      <c r="H132" s="68">
        <v>221.37241992882559</v>
      </c>
      <c r="I132" s="68">
        <v>-6.4436291114715685</v>
      </c>
      <c r="J132" s="69">
        <v>-4.9069373942470387</v>
      </c>
      <c r="K132" s="69">
        <v>11.534120061570036</v>
      </c>
      <c r="L132" s="930">
        <v>-9.4015698390613522E-2</v>
      </c>
    </row>
    <row r="133" spans="1:12" ht="15">
      <c r="A133" s="24" t="s">
        <v>24</v>
      </c>
      <c r="B133" s="25" t="s">
        <v>83</v>
      </c>
      <c r="C133" s="77">
        <v>13529.822549019607</v>
      </c>
      <c r="D133" s="77">
        <v>12491.771568627451</v>
      </c>
      <c r="E133" s="78">
        <v>13800.419</v>
      </c>
      <c r="F133" s="78">
        <v>12741.607</v>
      </c>
      <c r="G133" s="936">
        <v>8.3098780240200476</v>
      </c>
      <c r="H133" s="79">
        <v>203.6</v>
      </c>
      <c r="I133" s="79">
        <v>-7.0743952533089915</v>
      </c>
      <c r="J133" s="80">
        <v>25.335570469798657</v>
      </c>
      <c r="K133" s="80">
        <v>7.6654694715238589</v>
      </c>
      <c r="L133" s="937">
        <v>1.8022132000039379</v>
      </c>
    </row>
    <row r="134" spans="1:12" ht="15">
      <c r="A134" s="24" t="s">
        <v>24</v>
      </c>
      <c r="B134" s="25" t="s">
        <v>38</v>
      </c>
      <c r="C134" s="55">
        <v>14275.819607843136</v>
      </c>
      <c r="D134" s="55">
        <v>13405.880392156861</v>
      </c>
      <c r="E134" s="56">
        <v>14561.335999999999</v>
      </c>
      <c r="F134" s="56">
        <v>13673.998</v>
      </c>
      <c r="G134" s="922">
        <v>6.4892359937452069</v>
      </c>
      <c r="H134" s="57">
        <v>245.2</v>
      </c>
      <c r="I134" s="57">
        <v>4.079967360260886E-2</v>
      </c>
      <c r="J134" s="65">
        <v>-39.832285115303982</v>
      </c>
      <c r="K134" s="65">
        <v>2.9451000513083634</v>
      </c>
      <c r="L134" s="928">
        <v>-1.7474725015691575</v>
      </c>
    </row>
    <row r="135" spans="1:12" ht="15.75" thickBot="1">
      <c r="A135" s="24" t="s">
        <v>24</v>
      </c>
      <c r="B135" s="25" t="s">
        <v>39</v>
      </c>
      <c r="C135" s="55">
        <v>14491.582352941177</v>
      </c>
      <c r="D135" s="55">
        <v>14345.824509803921</v>
      </c>
      <c r="E135" s="56">
        <v>14781.414000000001</v>
      </c>
      <c r="F135" s="56">
        <v>14632.741</v>
      </c>
      <c r="G135" s="922">
        <v>1.0160297376957652</v>
      </c>
      <c r="H135" s="57">
        <v>292.89999999999998</v>
      </c>
      <c r="I135" s="57">
        <v>-0.81273281408738041</v>
      </c>
      <c r="J135" s="65">
        <v>-17.431192660550458</v>
      </c>
      <c r="K135" s="65">
        <v>0.92355053873781434</v>
      </c>
      <c r="L135" s="928">
        <v>-0.14875639682539277</v>
      </c>
    </row>
    <row r="136" spans="1:12" ht="15.75" thickBot="1">
      <c r="A136" s="29"/>
      <c r="B136" s="30"/>
      <c r="C136" s="72"/>
      <c r="D136" s="72"/>
      <c r="E136" s="72"/>
      <c r="F136" s="72"/>
      <c r="G136" s="932"/>
      <c r="H136" s="73"/>
      <c r="I136" s="73"/>
      <c r="J136" s="73"/>
      <c r="K136" s="73"/>
      <c r="L136" s="933"/>
    </row>
    <row r="137" spans="1:12" ht="14.25">
      <c r="A137" s="22" t="s">
        <v>98</v>
      </c>
      <c r="B137" s="26" t="s">
        <v>25</v>
      </c>
      <c r="C137" s="66">
        <v>18820.584345161977</v>
      </c>
      <c r="D137" s="66">
        <v>19176.032294407694</v>
      </c>
      <c r="E137" s="67">
        <v>19196.996032065217</v>
      </c>
      <c r="F137" s="67">
        <v>19559.552940295849</v>
      </c>
      <c r="G137" s="929">
        <v>-1.8536052911705663</v>
      </c>
      <c r="H137" s="68">
        <v>334.56090909090909</v>
      </c>
      <c r="I137" s="68">
        <v>-0.41836257863305848</v>
      </c>
      <c r="J137" s="69">
        <v>-34.131736526946113</v>
      </c>
      <c r="K137" s="69">
        <v>1.1287839917906617</v>
      </c>
      <c r="L137" s="930">
        <v>-0.51410828563186661</v>
      </c>
    </row>
    <row r="138" spans="1:12" ht="15">
      <c r="A138" s="24" t="s">
        <v>98</v>
      </c>
      <c r="B138" s="25" t="s">
        <v>26</v>
      </c>
      <c r="C138" s="55">
        <v>18408.370588235295</v>
      </c>
      <c r="D138" s="55">
        <v>18204.760784313727</v>
      </c>
      <c r="E138" s="56">
        <v>18776.538</v>
      </c>
      <c r="F138" s="56">
        <v>18568.856</v>
      </c>
      <c r="G138" s="922">
        <v>1.1184426224211157</v>
      </c>
      <c r="H138" s="57">
        <v>301.5</v>
      </c>
      <c r="I138" s="57">
        <v>5.7152875175315607</v>
      </c>
      <c r="J138" s="65">
        <v>-43.478260869565219</v>
      </c>
      <c r="K138" s="65">
        <v>0.13340174448435096</v>
      </c>
      <c r="L138" s="928">
        <v>-9.2864856597793644E-2</v>
      </c>
    </row>
    <row r="139" spans="1:12" ht="15">
      <c r="A139" s="24" t="s">
        <v>98</v>
      </c>
      <c r="B139" s="25" t="s">
        <v>27</v>
      </c>
      <c r="C139" s="55">
        <v>18900.956862745097</v>
      </c>
      <c r="D139" s="55">
        <v>19658.141176470588</v>
      </c>
      <c r="E139" s="56">
        <v>19278.975999999999</v>
      </c>
      <c r="F139" s="56">
        <v>20051.304</v>
      </c>
      <c r="G139" s="922">
        <v>-3.8517594666162425</v>
      </c>
      <c r="H139" s="57">
        <v>328.6</v>
      </c>
      <c r="I139" s="57">
        <v>-2.2023809523809454</v>
      </c>
      <c r="J139" s="65">
        <v>-28.703703703703702</v>
      </c>
      <c r="K139" s="65">
        <v>0.79014879425346329</v>
      </c>
      <c r="L139" s="928">
        <v>-0.27232046300182455</v>
      </c>
    </row>
    <row r="140" spans="1:12" ht="15">
      <c r="A140" s="24" t="s">
        <v>98</v>
      </c>
      <c r="B140" s="25" t="s">
        <v>34</v>
      </c>
      <c r="C140" s="55">
        <v>18765.499019607843</v>
      </c>
      <c r="D140" s="55">
        <v>18337.103921568629</v>
      </c>
      <c r="E140" s="56">
        <v>19140.809000000001</v>
      </c>
      <c r="F140" s="56">
        <v>18703.846000000001</v>
      </c>
      <c r="G140" s="922">
        <v>2.3362200480050985</v>
      </c>
      <c r="H140" s="57">
        <v>379</v>
      </c>
      <c r="I140" s="57">
        <v>2.9052402932392041</v>
      </c>
      <c r="J140" s="65">
        <v>-44.444444444444443</v>
      </c>
      <c r="K140" s="65">
        <v>0.2052334530528476</v>
      </c>
      <c r="L140" s="928">
        <v>-0.14892296603224833</v>
      </c>
    </row>
    <row r="141" spans="1:12" ht="14.25">
      <c r="A141" s="22" t="s">
        <v>98</v>
      </c>
      <c r="B141" s="26" t="s">
        <v>28</v>
      </c>
      <c r="C141" s="66">
        <v>19067.255543884705</v>
      </c>
      <c r="D141" s="66">
        <v>18771.053794091367</v>
      </c>
      <c r="E141" s="67">
        <v>19448.600654762398</v>
      </c>
      <c r="F141" s="67">
        <v>19146.474869973194</v>
      </c>
      <c r="G141" s="929">
        <v>1.5779708110291311</v>
      </c>
      <c r="H141" s="68">
        <v>308.07300771208224</v>
      </c>
      <c r="I141" s="68">
        <v>-0.27816906122976931</v>
      </c>
      <c r="J141" s="69">
        <v>19.325153374233128</v>
      </c>
      <c r="K141" s="69">
        <v>7.9835813237557716</v>
      </c>
      <c r="L141" s="930">
        <v>1.5694150669923674</v>
      </c>
    </row>
    <row r="142" spans="1:12" ht="15">
      <c r="A142" s="24" t="s">
        <v>98</v>
      </c>
      <c r="B142" s="25" t="s">
        <v>29</v>
      </c>
      <c r="C142" s="55">
        <v>18739.259803921566</v>
      </c>
      <c r="D142" s="55">
        <v>18115.140196078431</v>
      </c>
      <c r="E142" s="56">
        <v>19114.044999999998</v>
      </c>
      <c r="F142" s="56">
        <v>18477.442999999999</v>
      </c>
      <c r="G142" s="922">
        <v>3.445292728003539</v>
      </c>
      <c r="H142" s="57">
        <v>284.10000000000002</v>
      </c>
      <c r="I142" s="57">
        <v>3.3090909090909171</v>
      </c>
      <c r="J142" s="65">
        <v>-8.1632653061224492</v>
      </c>
      <c r="K142" s="65">
        <v>0.92355053873781434</v>
      </c>
      <c r="L142" s="928">
        <v>-4.0541935438280108E-2</v>
      </c>
    </row>
    <row r="143" spans="1:12" ht="15">
      <c r="A143" s="24" t="s">
        <v>98</v>
      </c>
      <c r="B143" s="25" t="s">
        <v>30</v>
      </c>
      <c r="C143" s="55">
        <v>19337.21470588235</v>
      </c>
      <c r="D143" s="55">
        <v>19069.088235294119</v>
      </c>
      <c r="E143" s="56">
        <v>19723.958999999999</v>
      </c>
      <c r="F143" s="56">
        <v>19450.47</v>
      </c>
      <c r="G143" s="922">
        <v>1.4060791333062788</v>
      </c>
      <c r="H143" s="57">
        <v>304.5</v>
      </c>
      <c r="I143" s="57">
        <v>-1.6472868217054335</v>
      </c>
      <c r="J143" s="65">
        <v>23.234624145785876</v>
      </c>
      <c r="K143" s="65">
        <v>5.5515649050795277</v>
      </c>
      <c r="L143" s="928">
        <v>1.2328241279029415</v>
      </c>
    </row>
    <row r="144" spans="1:12" ht="15">
      <c r="A144" s="24" t="s">
        <v>98</v>
      </c>
      <c r="B144" s="25" t="s">
        <v>35</v>
      </c>
      <c r="C144" s="55">
        <v>18336.266666666666</v>
      </c>
      <c r="D144" s="55">
        <v>18179.01568627451</v>
      </c>
      <c r="E144" s="56">
        <v>18702.991999999998</v>
      </c>
      <c r="F144" s="56">
        <v>18542.596000000001</v>
      </c>
      <c r="G144" s="922">
        <v>0.86501372299756185</v>
      </c>
      <c r="H144" s="57">
        <v>335.9</v>
      </c>
      <c r="I144" s="57">
        <v>0.17894422904860299</v>
      </c>
      <c r="J144" s="65">
        <v>27.826086956521738</v>
      </c>
      <c r="K144" s="65">
        <v>1.5084658799384298</v>
      </c>
      <c r="L144" s="928">
        <v>0.37713287452770672</v>
      </c>
    </row>
    <row r="145" spans="1:12" ht="14.25">
      <c r="A145" s="22" t="s">
        <v>98</v>
      </c>
      <c r="B145" s="26" t="s">
        <v>31</v>
      </c>
      <c r="C145" s="66">
        <v>17707.380677754678</v>
      </c>
      <c r="D145" s="66">
        <v>17591.256700527465</v>
      </c>
      <c r="E145" s="67">
        <v>18061.528291309773</v>
      </c>
      <c r="F145" s="67">
        <v>17943.081834538014</v>
      </c>
      <c r="G145" s="929">
        <v>0.66012326011780886</v>
      </c>
      <c r="H145" s="68">
        <v>269.64977578475339</v>
      </c>
      <c r="I145" s="68">
        <v>-1.3939988559745313</v>
      </c>
      <c r="J145" s="69">
        <v>30.282375851996107</v>
      </c>
      <c r="K145" s="69">
        <v>13.730118009235506</v>
      </c>
      <c r="L145" s="930">
        <v>3.6268223870023526</v>
      </c>
    </row>
    <row r="146" spans="1:12" ht="15">
      <c r="A146" s="24" t="s">
        <v>98</v>
      </c>
      <c r="B146" s="25" t="s">
        <v>32</v>
      </c>
      <c r="C146" s="55">
        <v>16726.085294117645</v>
      </c>
      <c r="D146" s="55">
        <v>16804.441176470587</v>
      </c>
      <c r="E146" s="56">
        <v>17060.607</v>
      </c>
      <c r="F146" s="56">
        <v>17140.53</v>
      </c>
      <c r="G146" s="922">
        <v>-0.46628079761827013</v>
      </c>
      <c r="H146" s="57">
        <v>239.1</v>
      </c>
      <c r="I146" s="57">
        <v>-0.70598006644518974</v>
      </c>
      <c r="J146" s="65">
        <v>26.605504587155966</v>
      </c>
      <c r="K146" s="65">
        <v>4.2483324781939453</v>
      </c>
      <c r="L146" s="928">
        <v>1.0314116715043236</v>
      </c>
    </row>
    <row r="147" spans="1:12" ht="15">
      <c r="A147" s="24" t="s">
        <v>98</v>
      </c>
      <c r="B147" s="25" t="s">
        <v>33</v>
      </c>
      <c r="C147" s="55">
        <v>18172.377450980392</v>
      </c>
      <c r="D147" s="55">
        <v>17976.407843137255</v>
      </c>
      <c r="E147" s="56">
        <v>18535.825000000001</v>
      </c>
      <c r="F147" s="56">
        <v>18335.936000000002</v>
      </c>
      <c r="G147" s="922">
        <v>1.0901488748651784</v>
      </c>
      <c r="H147" s="57">
        <v>280.2</v>
      </c>
      <c r="I147" s="57">
        <v>-1.7531556802244039</v>
      </c>
      <c r="J147" s="57">
        <v>31.637519872813989</v>
      </c>
      <c r="K147" s="57">
        <v>8.4966649563878907</v>
      </c>
      <c r="L147" s="923">
        <v>2.3087653007066313</v>
      </c>
    </row>
    <row r="148" spans="1:12" ht="15.75" thickBot="1">
      <c r="A148" s="34" t="s">
        <v>98</v>
      </c>
      <c r="B148" s="35" t="s">
        <v>36</v>
      </c>
      <c r="C148" s="58">
        <v>17346.603921568629</v>
      </c>
      <c r="D148" s="58">
        <v>17276.242156862743</v>
      </c>
      <c r="E148" s="59">
        <v>17693.536</v>
      </c>
      <c r="F148" s="59">
        <v>17621.767</v>
      </c>
      <c r="G148" s="924">
        <v>0.40727470746832733</v>
      </c>
      <c r="H148" s="60">
        <v>310.39999999999998</v>
      </c>
      <c r="I148" s="60">
        <v>-2.96967802438262</v>
      </c>
      <c r="J148" s="60">
        <v>35.2112676056338</v>
      </c>
      <c r="K148" s="60">
        <v>0.98512057465366853</v>
      </c>
      <c r="L148" s="925">
        <v>0.28664541479139605</v>
      </c>
    </row>
    <row r="149" spans="1:12">
      <c r="G149" s="41"/>
      <c r="H149" s="41"/>
      <c r="I149" s="41"/>
      <c r="J149" s="41"/>
      <c r="K149" s="41"/>
      <c r="L149" s="41"/>
    </row>
    <row r="150" spans="1:12" ht="13.5" thickBot="1">
      <c r="G150" s="41"/>
      <c r="H150" s="41"/>
      <c r="I150" s="41"/>
      <c r="J150" s="41"/>
      <c r="K150" s="41"/>
      <c r="L150" s="991"/>
    </row>
    <row r="151" spans="1:12" ht="21" thickBot="1">
      <c r="A151" s="887" t="s">
        <v>283</v>
      </c>
      <c r="B151" s="878"/>
      <c r="C151" s="878"/>
      <c r="D151" s="878"/>
      <c r="E151" s="878"/>
      <c r="F151" s="878"/>
      <c r="G151" s="1244"/>
      <c r="H151" s="1244"/>
      <c r="I151" s="1244"/>
      <c r="J151" s="1244"/>
      <c r="K151" s="1244"/>
      <c r="L151" s="1245"/>
    </row>
    <row r="152" spans="1:12" ht="12.75" customHeight="1">
      <c r="A152" s="5"/>
      <c r="B152" s="6"/>
      <c r="C152" s="2" t="s">
        <v>9</v>
      </c>
      <c r="D152" s="2" t="s">
        <v>9</v>
      </c>
      <c r="E152" s="2"/>
      <c r="F152" s="2"/>
      <c r="G152" s="879"/>
      <c r="H152" s="1481" t="s">
        <v>10</v>
      </c>
      <c r="I152" s="1482"/>
      <c r="J152" s="909" t="s">
        <v>11</v>
      </c>
      <c r="K152" s="880" t="s">
        <v>12</v>
      </c>
      <c r="L152" s="881"/>
    </row>
    <row r="153" spans="1:12" ht="15.75" customHeight="1">
      <c r="A153" s="7" t="s">
        <v>13</v>
      </c>
      <c r="B153" s="8" t="s">
        <v>14</v>
      </c>
      <c r="C153" s="882" t="s">
        <v>40</v>
      </c>
      <c r="D153" s="882" t="s">
        <v>40</v>
      </c>
      <c r="E153" s="883" t="s">
        <v>41</v>
      </c>
      <c r="F153" s="884"/>
      <c r="G153" s="910"/>
      <c r="H153" s="1479" t="s">
        <v>15</v>
      </c>
      <c r="I153" s="1480"/>
      <c r="J153" s="911" t="s">
        <v>16</v>
      </c>
      <c r="K153" s="885" t="s">
        <v>17</v>
      </c>
      <c r="L153" s="886"/>
    </row>
    <row r="154" spans="1:12" ht="26.25" thickBot="1">
      <c r="A154" s="9" t="s">
        <v>18</v>
      </c>
      <c r="B154" s="10" t="s">
        <v>19</v>
      </c>
      <c r="C154" s="812" t="s">
        <v>504</v>
      </c>
      <c r="D154" s="812" t="s">
        <v>499</v>
      </c>
      <c r="E154" s="876" t="s">
        <v>504</v>
      </c>
      <c r="F154" s="1076" t="s">
        <v>499</v>
      </c>
      <c r="G154" s="908" t="s">
        <v>20</v>
      </c>
      <c r="H154" s="42" t="s">
        <v>504</v>
      </c>
      <c r="I154" s="823" t="s">
        <v>20</v>
      </c>
      <c r="J154" s="912" t="s">
        <v>20</v>
      </c>
      <c r="K154" s="877" t="s">
        <v>504</v>
      </c>
      <c r="L154" s="913" t="s">
        <v>21</v>
      </c>
    </row>
    <row r="155" spans="1:12" ht="15" thickBot="1">
      <c r="A155" s="11" t="s">
        <v>22</v>
      </c>
      <c r="B155" s="12" t="s">
        <v>23</v>
      </c>
      <c r="C155" s="43">
        <v>16986.91619327947</v>
      </c>
      <c r="D155" s="43">
        <v>17807.720709566402</v>
      </c>
      <c r="E155" s="44">
        <v>17326.65451714506</v>
      </c>
      <c r="F155" s="1077">
        <v>18163.875123757731</v>
      </c>
      <c r="G155" s="914">
        <v>-4.6092620705017673</v>
      </c>
      <c r="H155" s="45">
        <v>308.48770099423098</v>
      </c>
      <c r="I155" s="45">
        <v>-2.5070675916645495</v>
      </c>
      <c r="J155" s="46">
        <v>-9.66847765827697</v>
      </c>
      <c r="K155" s="45">
        <v>100</v>
      </c>
      <c r="L155" s="915" t="s">
        <v>23</v>
      </c>
    </row>
    <row r="156" spans="1:12" ht="15" thickBot="1">
      <c r="A156" s="13"/>
      <c r="B156" s="14"/>
      <c r="C156" s="47"/>
      <c r="D156" s="47"/>
      <c r="E156" s="47"/>
      <c r="F156" s="47"/>
      <c r="G156" s="916"/>
      <c r="H156" s="46"/>
      <c r="I156" s="46"/>
      <c r="J156" s="46"/>
      <c r="K156" s="46"/>
      <c r="L156" s="917"/>
    </row>
    <row r="157" spans="1:12" ht="15">
      <c r="A157" s="15" t="s">
        <v>89</v>
      </c>
      <c r="B157" s="16" t="s">
        <v>23</v>
      </c>
      <c r="C157" s="48">
        <v>16819.424140974719</v>
      </c>
      <c r="D157" s="48">
        <v>18735.98139935662</v>
      </c>
      <c r="E157" s="49">
        <v>17155.812623794212</v>
      </c>
      <c r="F157" s="49">
        <v>19110.701027343752</v>
      </c>
      <c r="G157" s="918">
        <v>-10.229286726596102</v>
      </c>
      <c r="H157" s="50">
        <v>239.23076923076923</v>
      </c>
      <c r="I157" s="50">
        <v>-11.221222770276466</v>
      </c>
      <c r="J157" s="50">
        <v>-31.578947368421051</v>
      </c>
      <c r="K157" s="50">
        <v>0.15956793911869402</v>
      </c>
      <c r="L157" s="919">
        <v>-5.1098431875873013E-2</v>
      </c>
    </row>
    <row r="158" spans="1:12" ht="15">
      <c r="A158" s="24" t="s">
        <v>90</v>
      </c>
      <c r="B158" s="51" t="s">
        <v>23</v>
      </c>
      <c r="C158" s="52">
        <v>18455.1545601465</v>
      </c>
      <c r="D158" s="52">
        <v>19079.985851918991</v>
      </c>
      <c r="E158" s="53">
        <v>18824.257651349431</v>
      </c>
      <c r="F158" s="53">
        <v>19461.585568957373</v>
      </c>
      <c r="G158" s="920">
        <v>-3.2747995549988751</v>
      </c>
      <c r="H158" s="54">
        <v>342.70937119675455</v>
      </c>
      <c r="I158" s="54">
        <v>0.22817481447546187</v>
      </c>
      <c r="J158" s="54">
        <v>-30.110575559965973</v>
      </c>
      <c r="K158" s="54">
        <v>30.256536148275437</v>
      </c>
      <c r="L158" s="921">
        <v>-8.8497949305581329</v>
      </c>
    </row>
    <row r="159" spans="1:12" ht="15">
      <c r="A159" s="17" t="s">
        <v>91</v>
      </c>
      <c r="B159" s="18" t="s">
        <v>23</v>
      </c>
      <c r="C159" s="55">
        <v>18434.697438229359</v>
      </c>
      <c r="D159" s="55">
        <v>19050.776996949851</v>
      </c>
      <c r="E159" s="56">
        <v>18803.391386993946</v>
      </c>
      <c r="F159" s="56">
        <v>19431.79253688885</v>
      </c>
      <c r="G159" s="922">
        <v>-3.2338815304967987</v>
      </c>
      <c r="H159" s="57">
        <v>389.17667493796529</v>
      </c>
      <c r="I159" s="57">
        <v>1.9676877566721227</v>
      </c>
      <c r="J159" s="57">
        <v>-24.953445065176908</v>
      </c>
      <c r="K159" s="57">
        <v>4.9466061126795147</v>
      </c>
      <c r="L159" s="923">
        <v>-1.0074907938511428</v>
      </c>
    </row>
    <row r="160" spans="1:12" ht="15">
      <c r="A160" s="17" t="s">
        <v>92</v>
      </c>
      <c r="B160" s="18" t="s">
        <v>23</v>
      </c>
      <c r="C160" s="55" t="s">
        <v>209</v>
      </c>
      <c r="D160" s="55" t="s">
        <v>209</v>
      </c>
      <c r="E160" s="56" t="s">
        <v>209</v>
      </c>
      <c r="F160" s="56" t="s">
        <v>209</v>
      </c>
      <c r="G160" s="1440" t="s">
        <v>81</v>
      </c>
      <c r="H160" s="57" t="s">
        <v>209</v>
      </c>
      <c r="I160" s="57" t="s">
        <v>81</v>
      </c>
      <c r="J160" s="57" t="s">
        <v>81</v>
      </c>
      <c r="K160" s="57">
        <v>0.20866576653983063</v>
      </c>
      <c r="L160" s="923" t="s">
        <v>81</v>
      </c>
    </row>
    <row r="161" spans="1:12" ht="15">
      <c r="A161" s="17" t="s">
        <v>79</v>
      </c>
      <c r="B161" s="18" t="s">
        <v>23</v>
      </c>
      <c r="C161" s="55">
        <v>14678.736696821064</v>
      </c>
      <c r="D161" s="55">
        <v>15163.533933361648</v>
      </c>
      <c r="E161" s="56">
        <v>14972.311430757485</v>
      </c>
      <c r="F161" s="56">
        <v>15466.804612028882</v>
      </c>
      <c r="G161" s="922">
        <v>-3.197125674470719</v>
      </c>
      <c r="H161" s="57">
        <v>285.25444785276068</v>
      </c>
      <c r="I161" s="57">
        <v>-1.6514737319567869</v>
      </c>
      <c r="J161" s="57">
        <v>11.567419575633128</v>
      </c>
      <c r="K161" s="57">
        <v>40.014729348226339</v>
      </c>
      <c r="L161" s="923">
        <v>7.6164590300092385</v>
      </c>
    </row>
    <row r="162" spans="1:12" ht="15.75" thickBot="1">
      <c r="A162" s="19" t="s">
        <v>93</v>
      </c>
      <c r="B162" s="20" t="s">
        <v>23</v>
      </c>
      <c r="C162" s="58">
        <v>18144.001573563986</v>
      </c>
      <c r="D162" s="58">
        <v>18526.746109416257</v>
      </c>
      <c r="E162" s="59">
        <v>18506.881605035265</v>
      </c>
      <c r="F162" s="59">
        <v>18897.281031604583</v>
      </c>
      <c r="G162" s="924">
        <v>-2.0659026339101283</v>
      </c>
      <c r="H162" s="60">
        <v>287.97023629964809</v>
      </c>
      <c r="I162" s="60">
        <v>-1.3291305239458131</v>
      </c>
      <c r="J162" s="60">
        <v>0.25201612903225806</v>
      </c>
      <c r="K162" s="60">
        <v>24.41389468516018</v>
      </c>
      <c r="L162" s="925">
        <v>2.4158904718327605</v>
      </c>
    </row>
    <row r="163" spans="1:12" ht="15" thickBot="1">
      <c r="A163" s="13"/>
      <c r="B163" s="21"/>
      <c r="C163" s="47"/>
      <c r="D163" s="47"/>
      <c r="E163" s="47"/>
      <c r="F163" s="47"/>
      <c r="G163" s="916"/>
      <c r="H163" s="46"/>
      <c r="I163" s="46"/>
      <c r="J163" s="46"/>
      <c r="K163" s="46"/>
      <c r="L163" s="917"/>
    </row>
    <row r="164" spans="1:12" ht="14.25">
      <c r="A164" s="22" t="s">
        <v>94</v>
      </c>
      <c r="B164" s="23" t="s">
        <v>25</v>
      </c>
      <c r="C164" s="61" t="s">
        <v>81</v>
      </c>
      <c r="D164" s="61" t="s">
        <v>81</v>
      </c>
      <c r="E164" s="62" t="s">
        <v>81</v>
      </c>
      <c r="F164" s="62" t="s">
        <v>81</v>
      </c>
      <c r="G164" s="926" t="s">
        <v>81</v>
      </c>
      <c r="H164" s="63" t="s">
        <v>81</v>
      </c>
      <c r="I164" s="63" t="s">
        <v>81</v>
      </c>
      <c r="J164" s="64" t="s">
        <v>81</v>
      </c>
      <c r="K164" s="64" t="s">
        <v>81</v>
      </c>
      <c r="L164" s="927" t="s">
        <v>81</v>
      </c>
    </row>
    <row r="165" spans="1:12" ht="15">
      <c r="A165" s="24" t="s">
        <v>94</v>
      </c>
      <c r="B165" s="25" t="s">
        <v>26</v>
      </c>
      <c r="C165" s="55" t="s">
        <v>81</v>
      </c>
      <c r="D165" s="55" t="s">
        <v>81</v>
      </c>
      <c r="E165" s="56" t="s">
        <v>81</v>
      </c>
      <c r="F165" s="56" t="s">
        <v>81</v>
      </c>
      <c r="G165" s="922" t="s">
        <v>81</v>
      </c>
      <c r="H165" s="57" t="s">
        <v>81</v>
      </c>
      <c r="I165" s="57" t="s">
        <v>81</v>
      </c>
      <c r="J165" s="65" t="s">
        <v>81</v>
      </c>
      <c r="K165" s="65" t="s">
        <v>81</v>
      </c>
      <c r="L165" s="928" t="s">
        <v>81</v>
      </c>
    </row>
    <row r="166" spans="1:12" ht="15">
      <c r="A166" s="24" t="s">
        <v>94</v>
      </c>
      <c r="B166" s="25" t="s">
        <v>27</v>
      </c>
      <c r="C166" s="55" t="s">
        <v>81</v>
      </c>
      <c r="D166" s="55" t="s">
        <v>81</v>
      </c>
      <c r="E166" s="56" t="s">
        <v>81</v>
      </c>
      <c r="F166" s="56" t="s">
        <v>81</v>
      </c>
      <c r="G166" s="922" t="s">
        <v>81</v>
      </c>
      <c r="H166" s="57" t="s">
        <v>81</v>
      </c>
      <c r="I166" s="57" t="s">
        <v>81</v>
      </c>
      <c r="J166" s="65" t="s">
        <v>81</v>
      </c>
      <c r="K166" s="65" t="s">
        <v>81</v>
      </c>
      <c r="L166" s="928" t="s">
        <v>81</v>
      </c>
    </row>
    <row r="167" spans="1:12" ht="14.25">
      <c r="A167" s="22" t="s">
        <v>94</v>
      </c>
      <c r="B167" s="26" t="s">
        <v>28</v>
      </c>
      <c r="C167" s="66" t="s">
        <v>209</v>
      </c>
      <c r="D167" s="66">
        <v>19462.287777386406</v>
      </c>
      <c r="E167" s="67" t="s">
        <v>209</v>
      </c>
      <c r="F167" s="67">
        <v>19851.533532934132</v>
      </c>
      <c r="G167" s="929" t="s">
        <v>81</v>
      </c>
      <c r="H167" s="68" t="s">
        <v>209</v>
      </c>
      <c r="I167" s="68" t="s">
        <v>81</v>
      </c>
      <c r="J167" s="69" t="s">
        <v>81</v>
      </c>
      <c r="K167" s="69">
        <v>2.4548913710568308E-2</v>
      </c>
      <c r="L167" s="930" t="s">
        <v>81</v>
      </c>
    </row>
    <row r="168" spans="1:12" ht="15">
      <c r="A168" s="24" t="s">
        <v>94</v>
      </c>
      <c r="B168" s="25" t="s">
        <v>29</v>
      </c>
      <c r="C168" s="55" t="s">
        <v>209</v>
      </c>
      <c r="D168" s="55" t="s">
        <v>209</v>
      </c>
      <c r="E168" s="56" t="s">
        <v>209</v>
      </c>
      <c r="F168" s="56" t="s">
        <v>209</v>
      </c>
      <c r="G168" s="922" t="s">
        <v>81</v>
      </c>
      <c r="H168" s="57" t="s">
        <v>209</v>
      </c>
      <c r="I168" s="57" t="s">
        <v>81</v>
      </c>
      <c r="J168" s="65" t="s">
        <v>81</v>
      </c>
      <c r="K168" s="65">
        <v>1.2274456855284154E-2</v>
      </c>
      <c r="L168" s="928" t="s">
        <v>81</v>
      </c>
    </row>
    <row r="169" spans="1:12" ht="15">
      <c r="A169" s="24" t="s">
        <v>94</v>
      </c>
      <c r="B169" s="25" t="s">
        <v>30</v>
      </c>
      <c r="C169" s="55" t="s">
        <v>209</v>
      </c>
      <c r="D169" s="55">
        <v>19443.039215686276</v>
      </c>
      <c r="E169" s="56" t="s">
        <v>209</v>
      </c>
      <c r="F169" s="56">
        <v>19831.900000000001</v>
      </c>
      <c r="G169" s="922" t="s">
        <v>81</v>
      </c>
      <c r="H169" s="57" t="s">
        <v>209</v>
      </c>
      <c r="I169" s="57" t="s">
        <v>81</v>
      </c>
      <c r="J169" s="65" t="s">
        <v>81</v>
      </c>
      <c r="K169" s="65">
        <v>1.2274456855284154E-2</v>
      </c>
      <c r="L169" s="928" t="s">
        <v>81</v>
      </c>
    </row>
    <row r="170" spans="1:12" ht="14.25">
      <c r="A170" s="22" t="s">
        <v>94</v>
      </c>
      <c r="B170" s="26" t="s">
        <v>31</v>
      </c>
      <c r="C170" s="66">
        <v>17116.683576642336</v>
      </c>
      <c r="D170" s="66">
        <v>18384.407007672635</v>
      </c>
      <c r="E170" s="67">
        <v>17459.017248175183</v>
      </c>
      <c r="F170" s="67">
        <v>18752.095147826087</v>
      </c>
      <c r="G170" s="929">
        <v>-6.8956449370448549</v>
      </c>
      <c r="H170" s="68">
        <v>249.09090909090909</v>
      </c>
      <c r="I170" s="68">
        <v>-6.1369367755059985</v>
      </c>
      <c r="J170" s="69">
        <v>-15.384615384615385</v>
      </c>
      <c r="K170" s="69">
        <v>0.13501902540812569</v>
      </c>
      <c r="L170" s="930" t="s">
        <v>81</v>
      </c>
    </row>
    <row r="171" spans="1:12" ht="15">
      <c r="A171" s="24" t="s">
        <v>94</v>
      </c>
      <c r="B171" s="25" t="s">
        <v>32</v>
      </c>
      <c r="C171" s="55">
        <v>16234.198039215687</v>
      </c>
      <c r="D171" s="55">
        <v>18349.797058823529</v>
      </c>
      <c r="E171" s="56">
        <v>16558.882000000001</v>
      </c>
      <c r="F171" s="56">
        <v>18716.793000000001</v>
      </c>
      <c r="G171" s="922">
        <v>-11.52927747825175</v>
      </c>
      <c r="H171" s="57">
        <v>205</v>
      </c>
      <c r="I171" s="57">
        <v>-22.845314264207751</v>
      </c>
      <c r="J171" s="65">
        <v>-14.285714285714285</v>
      </c>
      <c r="K171" s="65">
        <v>7.3646741131704913E-2</v>
      </c>
      <c r="L171" s="928" t="s">
        <v>81</v>
      </c>
    </row>
    <row r="172" spans="1:12" ht="15.75" thickBot="1">
      <c r="A172" s="27" t="s">
        <v>94</v>
      </c>
      <c r="B172" s="28" t="s">
        <v>33</v>
      </c>
      <c r="C172" s="70" t="s">
        <v>209</v>
      </c>
      <c r="D172" s="70">
        <v>18424.894117647058</v>
      </c>
      <c r="E172" s="71" t="s">
        <v>209</v>
      </c>
      <c r="F172" s="71">
        <v>18793.392</v>
      </c>
      <c r="G172" s="931" t="s">
        <v>81</v>
      </c>
      <c r="H172" s="65" t="s">
        <v>209</v>
      </c>
      <c r="I172" s="65" t="s">
        <v>81</v>
      </c>
      <c r="J172" s="65" t="s">
        <v>81</v>
      </c>
      <c r="K172" s="65">
        <v>6.1372284276420774E-2</v>
      </c>
      <c r="L172" s="928" t="s">
        <v>81</v>
      </c>
    </row>
    <row r="173" spans="1:12" ht="15" thickBot="1">
      <c r="A173" s="13"/>
      <c r="B173" s="21"/>
      <c r="C173" s="47"/>
      <c r="D173" s="47"/>
      <c r="E173" s="47"/>
      <c r="F173" s="47"/>
      <c r="G173" s="916"/>
      <c r="H173" s="46"/>
      <c r="I173" s="46"/>
      <c r="J173" s="46"/>
      <c r="K173" s="46"/>
      <c r="L173" s="917"/>
    </row>
    <row r="174" spans="1:12" ht="14.25">
      <c r="A174" s="22" t="s">
        <v>95</v>
      </c>
      <c r="B174" s="23" t="s">
        <v>25</v>
      </c>
      <c r="C174" s="61">
        <v>19105.309385366665</v>
      </c>
      <c r="D174" s="61">
        <v>19693.883277301007</v>
      </c>
      <c r="E174" s="62">
        <v>19487.415573073999</v>
      </c>
      <c r="F174" s="62">
        <v>20087.760942847028</v>
      </c>
      <c r="G174" s="926">
        <v>-2.9886126755545837</v>
      </c>
      <c r="H174" s="63">
        <v>405.39955947136565</v>
      </c>
      <c r="I174" s="63">
        <v>1.0584138602515774</v>
      </c>
      <c r="J174" s="64">
        <v>-35.511363636363633</v>
      </c>
      <c r="K174" s="64">
        <v>2.7863017061495028</v>
      </c>
      <c r="L174" s="927">
        <v>-1.1165700091182651</v>
      </c>
    </row>
    <row r="175" spans="1:12" ht="15">
      <c r="A175" s="24" t="s">
        <v>95</v>
      </c>
      <c r="B175" s="25" t="s">
        <v>26</v>
      </c>
      <c r="C175" s="55">
        <v>19266.887254901958</v>
      </c>
      <c r="D175" s="55">
        <v>19705.304901960782</v>
      </c>
      <c r="E175" s="56">
        <v>19652.224999999999</v>
      </c>
      <c r="F175" s="56">
        <v>20099.411</v>
      </c>
      <c r="G175" s="922">
        <v>-2.224871166622751</v>
      </c>
      <c r="H175" s="57">
        <v>398.3</v>
      </c>
      <c r="I175" s="57">
        <v>1.0400811770674843</v>
      </c>
      <c r="J175" s="65">
        <v>-35.37117903930131</v>
      </c>
      <c r="K175" s="65">
        <v>1.816619614582055</v>
      </c>
      <c r="L175" s="928">
        <v>-0.72246454108930513</v>
      </c>
    </row>
    <row r="176" spans="1:12" ht="15">
      <c r="A176" s="24" t="s">
        <v>95</v>
      </c>
      <c r="B176" s="25" t="s">
        <v>27</v>
      </c>
      <c r="C176" s="55">
        <v>18817.370588235295</v>
      </c>
      <c r="D176" s="55">
        <v>19673.639215686275</v>
      </c>
      <c r="E176" s="56">
        <v>19193.718000000001</v>
      </c>
      <c r="F176" s="56">
        <v>20067.112000000001</v>
      </c>
      <c r="G176" s="922">
        <v>-4.3523652033237274</v>
      </c>
      <c r="H176" s="57">
        <v>418.7</v>
      </c>
      <c r="I176" s="57">
        <v>1.1108427915962245</v>
      </c>
      <c r="J176" s="65">
        <v>-35.772357723577237</v>
      </c>
      <c r="K176" s="65">
        <v>0.96968209156744811</v>
      </c>
      <c r="L176" s="928">
        <v>-0.3941054680289594</v>
      </c>
    </row>
    <row r="177" spans="1:12" ht="14.25">
      <c r="A177" s="22" t="s">
        <v>95</v>
      </c>
      <c r="B177" s="26" t="s">
        <v>28</v>
      </c>
      <c r="C177" s="66">
        <v>18895.649204127374</v>
      </c>
      <c r="D177" s="66">
        <v>19506.522024916918</v>
      </c>
      <c r="E177" s="67">
        <v>19273.562188209922</v>
      </c>
      <c r="F177" s="67">
        <v>19896.652465415256</v>
      </c>
      <c r="G177" s="929">
        <v>-3.1316337172215358</v>
      </c>
      <c r="H177" s="68">
        <v>366.5363636363636</v>
      </c>
      <c r="I177" s="68">
        <v>0.53682331622284019</v>
      </c>
      <c r="J177" s="69">
        <v>-34</v>
      </c>
      <c r="K177" s="69">
        <v>9.3163127531606733</v>
      </c>
      <c r="L177" s="930">
        <v>-3.4345465438789091</v>
      </c>
    </row>
    <row r="178" spans="1:12" ht="15">
      <c r="A178" s="24" t="s">
        <v>95</v>
      </c>
      <c r="B178" s="25" t="s">
        <v>29</v>
      </c>
      <c r="C178" s="55">
        <v>18806.71470588235</v>
      </c>
      <c r="D178" s="55">
        <v>19569.966666666667</v>
      </c>
      <c r="E178" s="56">
        <v>19182.848999999998</v>
      </c>
      <c r="F178" s="56">
        <v>19961.366000000002</v>
      </c>
      <c r="G178" s="922">
        <v>-3.9001188596011085</v>
      </c>
      <c r="H178" s="57">
        <v>354.9</v>
      </c>
      <c r="I178" s="57">
        <v>-5.6322162771063208E-2</v>
      </c>
      <c r="J178" s="65">
        <v>-36.215334420880914</v>
      </c>
      <c r="K178" s="65">
        <v>4.7993126304161038</v>
      </c>
      <c r="L178" s="928">
        <v>-1.997449760092822</v>
      </c>
    </row>
    <row r="179" spans="1:12" ht="15">
      <c r="A179" s="24" t="s">
        <v>95</v>
      </c>
      <c r="B179" s="25" t="s">
        <v>30</v>
      </c>
      <c r="C179" s="55">
        <v>18984.149999999998</v>
      </c>
      <c r="D179" s="55">
        <v>19438.016666666663</v>
      </c>
      <c r="E179" s="56">
        <v>19363.832999999999</v>
      </c>
      <c r="F179" s="56">
        <v>19826.776999999998</v>
      </c>
      <c r="G179" s="922">
        <v>-2.334943294111794</v>
      </c>
      <c r="H179" s="57">
        <v>378.9</v>
      </c>
      <c r="I179" s="57">
        <v>0.93233883857218969</v>
      </c>
      <c r="J179" s="65">
        <v>-31.471135940409685</v>
      </c>
      <c r="K179" s="65">
        <v>4.5170001227445686</v>
      </c>
      <c r="L179" s="928">
        <v>-1.4370967837860888</v>
      </c>
    </row>
    <row r="180" spans="1:12" ht="14.25">
      <c r="A180" s="22" t="s">
        <v>95</v>
      </c>
      <c r="B180" s="26" t="s">
        <v>31</v>
      </c>
      <c r="C180" s="66">
        <v>18070.850119241073</v>
      </c>
      <c r="D180" s="66">
        <v>18668.613786234015</v>
      </c>
      <c r="E180" s="67">
        <v>18432.267121625893</v>
      </c>
      <c r="F180" s="67">
        <v>19041.986061958694</v>
      </c>
      <c r="G180" s="929">
        <v>-3.2019713613322764</v>
      </c>
      <c r="H180" s="68">
        <v>320.8599053414469</v>
      </c>
      <c r="I180" s="68">
        <v>0.65518662959479201</v>
      </c>
      <c r="J180" s="69">
        <v>-26.962962962962962</v>
      </c>
      <c r="K180" s="69">
        <v>18.153921688965262</v>
      </c>
      <c r="L180" s="930">
        <v>-4.2986783775609609</v>
      </c>
    </row>
    <row r="181" spans="1:12" ht="15">
      <c r="A181" s="24" t="s">
        <v>95</v>
      </c>
      <c r="B181" s="25" t="s">
        <v>32</v>
      </c>
      <c r="C181" s="55">
        <v>17976.561764705883</v>
      </c>
      <c r="D181" s="55">
        <v>18564.26568627451</v>
      </c>
      <c r="E181" s="56">
        <v>18336.093000000001</v>
      </c>
      <c r="F181" s="56">
        <v>18935.550999999999</v>
      </c>
      <c r="G181" s="922">
        <v>-3.1657805996772885</v>
      </c>
      <c r="H181" s="57">
        <v>309</v>
      </c>
      <c r="I181" s="57">
        <v>0.32467532467532467</v>
      </c>
      <c r="J181" s="65">
        <v>-25.145228215767634</v>
      </c>
      <c r="K181" s="65">
        <v>11.071560083466307</v>
      </c>
      <c r="L181" s="928">
        <v>-2.289122919083864</v>
      </c>
    </row>
    <row r="182" spans="1:12" ht="15.75" thickBot="1">
      <c r="A182" s="27" t="s">
        <v>95</v>
      </c>
      <c r="B182" s="28" t="s">
        <v>33</v>
      </c>
      <c r="C182" s="70">
        <v>18205.081372549019</v>
      </c>
      <c r="D182" s="70">
        <v>18809.76176470588</v>
      </c>
      <c r="E182" s="71">
        <v>18569.183000000001</v>
      </c>
      <c r="F182" s="71">
        <v>19185.956999999999</v>
      </c>
      <c r="G182" s="931">
        <v>-3.214715846595495</v>
      </c>
      <c r="H182" s="65">
        <v>339.4</v>
      </c>
      <c r="I182" s="65">
        <v>1.4345487148834293</v>
      </c>
      <c r="J182" s="65">
        <v>-29.634146341463413</v>
      </c>
      <c r="K182" s="65">
        <v>7.0823616054989564</v>
      </c>
      <c r="L182" s="928">
        <v>-2.0095554584770934</v>
      </c>
    </row>
    <row r="183" spans="1:12" ht="15.75" thickBot="1">
      <c r="A183" s="29"/>
      <c r="B183" s="30"/>
      <c r="C183" s="72"/>
      <c r="D183" s="72"/>
      <c r="E183" s="72"/>
      <c r="F183" s="72"/>
      <c r="G183" s="932"/>
      <c r="H183" s="73"/>
      <c r="I183" s="73"/>
      <c r="J183" s="73"/>
      <c r="K183" s="73"/>
      <c r="L183" s="933"/>
    </row>
    <row r="184" spans="1:12" ht="15">
      <c r="A184" s="24" t="s">
        <v>96</v>
      </c>
      <c r="B184" s="31" t="s">
        <v>30</v>
      </c>
      <c r="C184" s="74">
        <v>18697.959803921571</v>
      </c>
      <c r="D184" s="74">
        <v>19319.675490196078</v>
      </c>
      <c r="E184" s="75">
        <v>19071.919000000002</v>
      </c>
      <c r="F184" s="75">
        <v>19706.069</v>
      </c>
      <c r="G184" s="934">
        <v>-3.2180441467042353</v>
      </c>
      <c r="H184" s="76">
        <v>400.8</v>
      </c>
      <c r="I184" s="76">
        <v>-0.29850746268656436</v>
      </c>
      <c r="J184" s="76">
        <v>1.1173184357541899</v>
      </c>
      <c r="K184" s="76">
        <v>2.2216766908064316</v>
      </c>
      <c r="L184" s="935">
        <v>0.23697772196287903</v>
      </c>
    </row>
    <row r="185" spans="1:12" ht="15.75" thickBot="1">
      <c r="A185" s="27" t="s">
        <v>96</v>
      </c>
      <c r="B185" s="28" t="s">
        <v>33</v>
      </c>
      <c r="C185" s="70">
        <v>18208.129411764708</v>
      </c>
      <c r="D185" s="70">
        <v>18905.298039215686</v>
      </c>
      <c r="E185" s="71">
        <v>18572.292000000001</v>
      </c>
      <c r="F185" s="71">
        <v>19283.403999999999</v>
      </c>
      <c r="G185" s="931">
        <v>-3.6876891652531754</v>
      </c>
      <c r="H185" s="65">
        <v>379.7</v>
      </c>
      <c r="I185" s="65">
        <v>2.2072678331090145</v>
      </c>
      <c r="J185" s="65">
        <v>-37.988826815642454</v>
      </c>
      <c r="K185" s="65">
        <v>2.7249294218730822</v>
      </c>
      <c r="L185" s="928">
        <v>-1.244468515814023</v>
      </c>
    </row>
    <row r="186" spans="1:12" ht="15.75" thickBot="1">
      <c r="A186" s="29"/>
      <c r="B186" s="30"/>
      <c r="C186" s="72"/>
      <c r="D186" s="72"/>
      <c r="E186" s="72"/>
      <c r="F186" s="72"/>
      <c r="G186" s="932"/>
      <c r="H186" s="73"/>
      <c r="I186" s="73"/>
      <c r="J186" s="73"/>
      <c r="K186" s="73"/>
      <c r="L186" s="933"/>
    </row>
    <row r="187" spans="1:12" ht="14.25">
      <c r="A187" s="22" t="s">
        <v>97</v>
      </c>
      <c r="B187" s="23" t="s">
        <v>25</v>
      </c>
      <c r="C187" s="61" t="s">
        <v>209</v>
      </c>
      <c r="D187" s="61" t="s">
        <v>209</v>
      </c>
      <c r="E187" s="62" t="s">
        <v>209</v>
      </c>
      <c r="F187" s="62" t="s">
        <v>209</v>
      </c>
      <c r="G187" s="926" t="s">
        <v>81</v>
      </c>
      <c r="H187" s="63" t="s">
        <v>209</v>
      </c>
      <c r="I187" s="63" t="s">
        <v>81</v>
      </c>
      <c r="J187" s="64" t="s">
        <v>81</v>
      </c>
      <c r="K187" s="64" t="s">
        <v>81</v>
      </c>
      <c r="L187" s="927" t="s">
        <v>81</v>
      </c>
    </row>
    <row r="188" spans="1:12" ht="15">
      <c r="A188" s="17" t="s">
        <v>97</v>
      </c>
      <c r="B188" s="25" t="s">
        <v>26</v>
      </c>
      <c r="C188" s="55" t="s">
        <v>81</v>
      </c>
      <c r="D188" s="55" t="s">
        <v>81</v>
      </c>
      <c r="E188" s="56" t="s">
        <v>81</v>
      </c>
      <c r="F188" s="56" t="s">
        <v>81</v>
      </c>
      <c r="G188" s="922" t="s">
        <v>81</v>
      </c>
      <c r="H188" s="57" t="s">
        <v>81</v>
      </c>
      <c r="I188" s="57" t="s">
        <v>81</v>
      </c>
      <c r="J188" s="65" t="s">
        <v>81</v>
      </c>
      <c r="K188" s="65" t="s">
        <v>81</v>
      </c>
      <c r="L188" s="928" t="s">
        <v>81</v>
      </c>
    </row>
    <row r="189" spans="1:12" ht="15">
      <c r="A189" s="17" t="s">
        <v>97</v>
      </c>
      <c r="B189" s="25" t="s">
        <v>27</v>
      </c>
      <c r="C189" s="55" t="s">
        <v>209</v>
      </c>
      <c r="D189" s="55" t="s">
        <v>81</v>
      </c>
      <c r="E189" s="56" t="s">
        <v>209</v>
      </c>
      <c r="F189" s="56" t="s">
        <v>81</v>
      </c>
      <c r="G189" s="922" t="s">
        <v>81</v>
      </c>
      <c r="H189" s="57" t="s">
        <v>209</v>
      </c>
      <c r="I189" s="57" t="s">
        <v>81</v>
      </c>
      <c r="J189" s="65" t="s">
        <v>81</v>
      </c>
      <c r="K189" s="65">
        <v>1.2274456855284154E-2</v>
      </c>
      <c r="L189" s="928" t="s">
        <v>81</v>
      </c>
    </row>
    <row r="190" spans="1:12" ht="15">
      <c r="A190" s="17" t="s">
        <v>97</v>
      </c>
      <c r="B190" s="25" t="s">
        <v>34</v>
      </c>
      <c r="C190" s="55" t="s">
        <v>81</v>
      </c>
      <c r="D190" s="55" t="s">
        <v>81</v>
      </c>
      <c r="E190" s="56" t="s">
        <v>81</v>
      </c>
      <c r="F190" s="56" t="s">
        <v>81</v>
      </c>
      <c r="G190" s="922" t="s">
        <v>81</v>
      </c>
      <c r="H190" s="57" t="s">
        <v>81</v>
      </c>
      <c r="I190" s="57" t="s">
        <v>81</v>
      </c>
      <c r="J190" s="65" t="s">
        <v>81</v>
      </c>
      <c r="K190" s="65" t="s">
        <v>81</v>
      </c>
      <c r="L190" s="928" t="s">
        <v>81</v>
      </c>
    </row>
    <row r="191" spans="1:12" ht="14.25">
      <c r="A191" s="32" t="s">
        <v>97</v>
      </c>
      <c r="B191" s="26" t="s">
        <v>28</v>
      </c>
      <c r="C191" s="66" t="s">
        <v>209</v>
      </c>
      <c r="D191" s="66" t="s">
        <v>209</v>
      </c>
      <c r="E191" s="67" t="s">
        <v>209</v>
      </c>
      <c r="F191" s="67" t="s">
        <v>209</v>
      </c>
      <c r="G191" s="929" t="s">
        <v>81</v>
      </c>
      <c r="H191" s="68" t="s">
        <v>209</v>
      </c>
      <c r="I191" s="68" t="s">
        <v>81</v>
      </c>
      <c r="J191" s="69" t="s">
        <v>81</v>
      </c>
      <c r="K191" s="69">
        <v>2.4548913710568308E-2</v>
      </c>
      <c r="L191" s="930" t="s">
        <v>81</v>
      </c>
    </row>
    <row r="192" spans="1:12" ht="15">
      <c r="A192" s="17" t="s">
        <v>97</v>
      </c>
      <c r="B192" s="25" t="s">
        <v>30</v>
      </c>
      <c r="C192" s="55" t="s">
        <v>81</v>
      </c>
      <c r="D192" s="55" t="s">
        <v>209</v>
      </c>
      <c r="E192" s="56" t="s">
        <v>81</v>
      </c>
      <c r="F192" s="56" t="s">
        <v>209</v>
      </c>
      <c r="G192" s="922" t="s">
        <v>81</v>
      </c>
      <c r="H192" s="57" t="s">
        <v>81</v>
      </c>
      <c r="I192" s="57" t="s">
        <v>81</v>
      </c>
      <c r="J192" s="65" t="s">
        <v>81</v>
      </c>
      <c r="K192" s="65" t="s">
        <v>81</v>
      </c>
      <c r="L192" s="928" t="s">
        <v>81</v>
      </c>
    </row>
    <row r="193" spans="1:12" ht="15">
      <c r="A193" s="17" t="s">
        <v>97</v>
      </c>
      <c r="B193" s="25" t="s">
        <v>35</v>
      </c>
      <c r="C193" s="55" t="s">
        <v>209</v>
      </c>
      <c r="D193" s="55" t="s">
        <v>209</v>
      </c>
      <c r="E193" s="56" t="s">
        <v>209</v>
      </c>
      <c r="F193" s="56" t="s">
        <v>209</v>
      </c>
      <c r="G193" s="922" t="s">
        <v>81</v>
      </c>
      <c r="H193" s="57" t="s">
        <v>209</v>
      </c>
      <c r="I193" s="57" t="s">
        <v>81</v>
      </c>
      <c r="J193" s="65" t="s">
        <v>81</v>
      </c>
      <c r="K193" s="65">
        <v>2.4548913710568308E-2</v>
      </c>
      <c r="L193" s="928" t="s">
        <v>81</v>
      </c>
    </row>
    <row r="194" spans="1:12" ht="14.25">
      <c r="A194" s="32" t="s">
        <v>97</v>
      </c>
      <c r="B194" s="26" t="s">
        <v>31</v>
      </c>
      <c r="C194" s="66" t="s">
        <v>209</v>
      </c>
      <c r="D194" s="66" t="s">
        <v>209</v>
      </c>
      <c r="E194" s="67" t="s">
        <v>209</v>
      </c>
      <c r="F194" s="67" t="s">
        <v>209</v>
      </c>
      <c r="G194" s="929" t="s">
        <v>81</v>
      </c>
      <c r="H194" s="68" t="s">
        <v>209</v>
      </c>
      <c r="I194" s="68" t="s">
        <v>81</v>
      </c>
      <c r="J194" s="69" t="s">
        <v>81</v>
      </c>
      <c r="K194" s="69">
        <v>0.17184239597397816</v>
      </c>
      <c r="L194" s="930" t="s">
        <v>81</v>
      </c>
    </row>
    <row r="195" spans="1:12" ht="15">
      <c r="A195" s="17" t="s">
        <v>97</v>
      </c>
      <c r="B195" s="25" t="s">
        <v>33</v>
      </c>
      <c r="C195" s="55" t="s">
        <v>209</v>
      </c>
      <c r="D195" s="55" t="s">
        <v>209</v>
      </c>
      <c r="E195" s="56" t="s">
        <v>209</v>
      </c>
      <c r="F195" s="56" t="s">
        <v>209</v>
      </c>
      <c r="G195" s="922" t="s">
        <v>81</v>
      </c>
      <c r="H195" s="57" t="s">
        <v>209</v>
      </c>
      <c r="I195" s="57" t="s">
        <v>81</v>
      </c>
      <c r="J195" s="65" t="s">
        <v>81</v>
      </c>
      <c r="K195" s="65">
        <v>8.5921197986989079E-2</v>
      </c>
      <c r="L195" s="928" t="s">
        <v>81</v>
      </c>
    </row>
    <row r="196" spans="1:12" ht="15.75" thickBot="1">
      <c r="A196" s="33" t="s">
        <v>97</v>
      </c>
      <c r="B196" s="25" t="s">
        <v>36</v>
      </c>
      <c r="C196" s="70" t="s">
        <v>209</v>
      </c>
      <c r="D196" s="70" t="s">
        <v>209</v>
      </c>
      <c r="E196" s="71" t="s">
        <v>209</v>
      </c>
      <c r="F196" s="71" t="s">
        <v>209</v>
      </c>
      <c r="G196" s="931" t="s">
        <v>81</v>
      </c>
      <c r="H196" s="65" t="s">
        <v>209</v>
      </c>
      <c r="I196" s="65" t="s">
        <v>81</v>
      </c>
      <c r="J196" s="65" t="s">
        <v>81</v>
      </c>
      <c r="K196" s="65">
        <v>8.5921197986989079E-2</v>
      </c>
      <c r="L196" s="928" t="s">
        <v>81</v>
      </c>
    </row>
    <row r="197" spans="1:12" ht="15.75" thickBot="1">
      <c r="A197" s="29"/>
      <c r="B197" s="30"/>
      <c r="C197" s="72"/>
      <c r="D197" s="72"/>
      <c r="E197" s="72"/>
      <c r="F197" s="72"/>
      <c r="G197" s="932"/>
      <c r="H197" s="73"/>
      <c r="I197" s="73"/>
      <c r="J197" s="73"/>
      <c r="K197" s="73"/>
      <c r="L197" s="933"/>
    </row>
    <row r="198" spans="1:12" ht="14.25">
      <c r="A198" s="22" t="s">
        <v>24</v>
      </c>
      <c r="B198" s="23" t="s">
        <v>28</v>
      </c>
      <c r="C198" s="61">
        <v>15549.750905128449</v>
      </c>
      <c r="D198" s="61">
        <v>16187.556305410841</v>
      </c>
      <c r="E198" s="62">
        <v>15860.745923231018</v>
      </c>
      <c r="F198" s="62">
        <v>16511.307431519057</v>
      </c>
      <c r="G198" s="926">
        <v>-3.9400968759515562</v>
      </c>
      <c r="H198" s="63">
        <v>354.12151029748287</v>
      </c>
      <c r="I198" s="63">
        <v>-2.1751713688764265</v>
      </c>
      <c r="J198" s="64">
        <v>8.4367245657568244</v>
      </c>
      <c r="K198" s="64">
        <v>5.363937645759175</v>
      </c>
      <c r="L198" s="927">
        <v>0.89559303992704287</v>
      </c>
    </row>
    <row r="199" spans="1:12" ht="15">
      <c r="A199" s="24" t="s">
        <v>24</v>
      </c>
      <c r="B199" s="25" t="s">
        <v>29</v>
      </c>
      <c r="C199" s="55">
        <v>15603.829411764706</v>
      </c>
      <c r="D199" s="55">
        <v>16229.231372549018</v>
      </c>
      <c r="E199" s="56">
        <v>15915.906000000001</v>
      </c>
      <c r="F199" s="56">
        <v>16553.815999999999</v>
      </c>
      <c r="G199" s="922">
        <v>-3.8535525585158013</v>
      </c>
      <c r="H199" s="57">
        <v>320.5</v>
      </c>
      <c r="I199" s="57">
        <v>-6.8313953488372086</v>
      </c>
      <c r="J199" s="65">
        <v>-5.1546391752577314</v>
      </c>
      <c r="K199" s="65">
        <v>1.1292500306861422</v>
      </c>
      <c r="L199" s="928">
        <v>5.3742768240194749E-2</v>
      </c>
    </row>
    <row r="200" spans="1:12" ht="15">
      <c r="A200" s="24" t="s">
        <v>24</v>
      </c>
      <c r="B200" s="25" t="s">
        <v>30</v>
      </c>
      <c r="C200" s="55">
        <v>15746.886274509805</v>
      </c>
      <c r="D200" s="55">
        <v>16399.381372549018</v>
      </c>
      <c r="E200" s="56">
        <v>16061.824000000001</v>
      </c>
      <c r="F200" s="56">
        <v>16727.368999999999</v>
      </c>
      <c r="G200" s="922">
        <v>-3.9787787308332727</v>
      </c>
      <c r="H200" s="57">
        <v>345.5</v>
      </c>
      <c r="I200" s="57">
        <v>-0.6898534061511864</v>
      </c>
      <c r="J200" s="65">
        <v>24.369747899159663</v>
      </c>
      <c r="K200" s="65">
        <v>1.816619614582055</v>
      </c>
      <c r="L200" s="928">
        <v>0.49718286993187211</v>
      </c>
    </row>
    <row r="201" spans="1:12" ht="15">
      <c r="A201" s="24" t="s">
        <v>24</v>
      </c>
      <c r="B201" s="25" t="s">
        <v>35</v>
      </c>
      <c r="C201" s="55">
        <v>15392.266666666666</v>
      </c>
      <c r="D201" s="55">
        <v>16044.675490196078</v>
      </c>
      <c r="E201" s="56">
        <v>15700.111999999999</v>
      </c>
      <c r="F201" s="56">
        <v>16365.569</v>
      </c>
      <c r="G201" s="922">
        <v>-4.0662014256882877</v>
      </c>
      <c r="H201" s="57">
        <v>376.3</v>
      </c>
      <c r="I201" s="57">
        <v>-1.0518012095713909</v>
      </c>
      <c r="J201" s="65">
        <v>5.3475935828877006</v>
      </c>
      <c r="K201" s="65">
        <v>2.4180680004909783</v>
      </c>
      <c r="L201" s="928">
        <v>0.34466740175497668</v>
      </c>
    </row>
    <row r="202" spans="1:12" ht="14.25">
      <c r="A202" s="22" t="s">
        <v>24</v>
      </c>
      <c r="B202" s="26" t="s">
        <v>31</v>
      </c>
      <c r="C202" s="66">
        <v>15142.957000844826</v>
      </c>
      <c r="D202" s="66">
        <v>15633.508012183829</v>
      </c>
      <c r="E202" s="67">
        <v>15445.816140861723</v>
      </c>
      <c r="F202" s="67">
        <v>15946.178172427506</v>
      </c>
      <c r="G202" s="929">
        <v>-3.1378178906275944</v>
      </c>
      <c r="H202" s="68">
        <v>295.14835493519433</v>
      </c>
      <c r="I202" s="68">
        <v>-2.0682117746450293</v>
      </c>
      <c r="J202" s="69">
        <v>14.49771689497717</v>
      </c>
      <c r="K202" s="69">
        <v>24.622560451700011</v>
      </c>
      <c r="L202" s="930">
        <v>5.1969035052536192</v>
      </c>
    </row>
    <row r="203" spans="1:12" ht="15">
      <c r="A203" s="24" t="s">
        <v>24</v>
      </c>
      <c r="B203" s="25" t="s">
        <v>32</v>
      </c>
      <c r="C203" s="55">
        <v>14679.688235294117</v>
      </c>
      <c r="D203" s="55">
        <v>15140.459803921569</v>
      </c>
      <c r="E203" s="56">
        <v>14973.281999999999</v>
      </c>
      <c r="F203" s="56">
        <v>15443.269</v>
      </c>
      <c r="G203" s="922">
        <v>-3.0433129151606502</v>
      </c>
      <c r="H203" s="57">
        <v>267.7</v>
      </c>
      <c r="I203" s="57">
        <v>-2.4416909620991212</v>
      </c>
      <c r="J203" s="65">
        <v>17.857142857142858</v>
      </c>
      <c r="K203" s="65">
        <v>7.6960844482631643</v>
      </c>
      <c r="L203" s="928">
        <v>1.7974260604152876</v>
      </c>
    </row>
    <row r="204" spans="1:12" ht="15">
      <c r="A204" s="24" t="s">
        <v>24</v>
      </c>
      <c r="B204" s="25" t="s">
        <v>33</v>
      </c>
      <c r="C204" s="55">
        <v>15306.988235294119</v>
      </c>
      <c r="D204" s="55">
        <v>15802.519607843136</v>
      </c>
      <c r="E204" s="56">
        <v>15613.128000000001</v>
      </c>
      <c r="F204" s="56">
        <v>16118.57</v>
      </c>
      <c r="G204" s="922">
        <v>-3.135774451455676</v>
      </c>
      <c r="H204" s="57">
        <v>295.2</v>
      </c>
      <c r="I204" s="57">
        <v>-0.57258336140114141</v>
      </c>
      <c r="J204" s="65">
        <v>30.846484935437591</v>
      </c>
      <c r="K204" s="65">
        <v>11.194304652019147</v>
      </c>
      <c r="L204" s="928">
        <v>3.4661751476395048</v>
      </c>
    </row>
    <row r="205" spans="1:12" ht="15">
      <c r="A205" s="24" t="s">
        <v>24</v>
      </c>
      <c r="B205" s="25" t="s">
        <v>36</v>
      </c>
      <c r="C205" s="55">
        <v>15359.607843137253</v>
      </c>
      <c r="D205" s="55">
        <v>15844.773529411765</v>
      </c>
      <c r="E205" s="56">
        <v>15666.8</v>
      </c>
      <c r="F205" s="56">
        <v>16161.669</v>
      </c>
      <c r="G205" s="922">
        <v>-3.0619919267001481</v>
      </c>
      <c r="H205" s="57">
        <v>331.9</v>
      </c>
      <c r="I205" s="57">
        <v>-0.86618876941458611</v>
      </c>
      <c r="J205" s="65">
        <v>-10.707456978967496</v>
      </c>
      <c r="K205" s="65">
        <v>5.7321713514176995</v>
      </c>
      <c r="L205" s="928">
        <v>-6.6697702801171488E-2</v>
      </c>
    </row>
    <row r="206" spans="1:12" ht="14.25">
      <c r="A206" s="22" t="s">
        <v>24</v>
      </c>
      <c r="B206" s="26" t="s">
        <v>37</v>
      </c>
      <c r="C206" s="66">
        <v>12441.487302288475</v>
      </c>
      <c r="D206" s="66">
        <v>12873.505720262643</v>
      </c>
      <c r="E206" s="67">
        <v>12690.317048334244</v>
      </c>
      <c r="F206" s="67">
        <v>13130.975834667895</v>
      </c>
      <c r="G206" s="929">
        <v>-3.3558723424822809</v>
      </c>
      <c r="H206" s="68">
        <v>224.12582619339048</v>
      </c>
      <c r="I206" s="68">
        <v>-0.97963154886460457</v>
      </c>
      <c r="J206" s="69">
        <v>6.5189048239895699</v>
      </c>
      <c r="K206" s="69">
        <v>10.028231250767154</v>
      </c>
      <c r="L206" s="930">
        <v>1.52396248482858</v>
      </c>
    </row>
    <row r="207" spans="1:12" ht="15">
      <c r="A207" s="24" t="s">
        <v>24</v>
      </c>
      <c r="B207" s="25" t="s">
        <v>83</v>
      </c>
      <c r="C207" s="77">
        <v>12097.48725490196</v>
      </c>
      <c r="D207" s="77">
        <v>12464.095098039215</v>
      </c>
      <c r="E207" s="78">
        <v>12339.437</v>
      </c>
      <c r="F207" s="78">
        <v>12713.377</v>
      </c>
      <c r="G207" s="936">
        <v>-2.9413113447355528</v>
      </c>
      <c r="H207" s="79">
        <v>213.8</v>
      </c>
      <c r="I207" s="79">
        <v>-9.345794392522834E-2</v>
      </c>
      <c r="J207" s="80">
        <v>-0.20040080160320639</v>
      </c>
      <c r="K207" s="80">
        <v>6.1126795139315089</v>
      </c>
      <c r="L207" s="937">
        <v>0.57991534938998601</v>
      </c>
    </row>
    <row r="208" spans="1:12" ht="15">
      <c r="A208" s="24" t="s">
        <v>24</v>
      </c>
      <c r="B208" s="25" t="s">
        <v>38</v>
      </c>
      <c r="C208" s="55">
        <v>12738.745098039215</v>
      </c>
      <c r="D208" s="55">
        <v>13514.710784313724</v>
      </c>
      <c r="E208" s="56">
        <v>12993.52</v>
      </c>
      <c r="F208" s="56">
        <v>13785.004999999999</v>
      </c>
      <c r="G208" s="922">
        <v>-5.7416373806175534</v>
      </c>
      <c r="H208" s="57">
        <v>235.6</v>
      </c>
      <c r="I208" s="57">
        <v>-3.561195251739671</v>
      </c>
      <c r="J208" s="65">
        <v>21.296296296296298</v>
      </c>
      <c r="K208" s="65">
        <v>3.2159076960844484</v>
      </c>
      <c r="L208" s="928">
        <v>0.82096368898831784</v>
      </c>
    </row>
    <row r="209" spans="1:12" ht="15.75" thickBot="1">
      <c r="A209" s="24" t="s">
        <v>24</v>
      </c>
      <c r="B209" s="25" t="s">
        <v>39</v>
      </c>
      <c r="C209" s="55">
        <v>13666.578431372549</v>
      </c>
      <c r="D209" s="55">
        <v>13576.450980392156</v>
      </c>
      <c r="E209" s="56">
        <v>13939.91</v>
      </c>
      <c r="F209" s="56">
        <v>13847.98</v>
      </c>
      <c r="G209" s="922">
        <v>0.66385133427402621</v>
      </c>
      <c r="H209" s="57">
        <v>261.60000000000002</v>
      </c>
      <c r="I209" s="57">
        <v>-3.1828275351591286</v>
      </c>
      <c r="J209" s="65">
        <v>9.6153846153846168</v>
      </c>
      <c r="K209" s="65">
        <v>0.69964404075119668</v>
      </c>
      <c r="L209" s="928">
        <v>0.12308344645027636</v>
      </c>
    </row>
    <row r="210" spans="1:12" ht="15.75" thickBot="1">
      <c r="A210" s="29"/>
      <c r="B210" s="30"/>
      <c r="C210" s="72"/>
      <c r="D210" s="72"/>
      <c r="E210" s="72"/>
      <c r="F210" s="72"/>
      <c r="G210" s="932"/>
      <c r="H210" s="73"/>
      <c r="I210" s="73"/>
      <c r="J210" s="73"/>
      <c r="K210" s="73"/>
      <c r="L210" s="933"/>
    </row>
    <row r="211" spans="1:12" ht="14.25">
      <c r="A211" s="22" t="s">
        <v>98</v>
      </c>
      <c r="B211" s="26" t="s">
        <v>25</v>
      </c>
      <c r="C211" s="66">
        <v>19370.057126078678</v>
      </c>
      <c r="D211" s="66">
        <v>19460.741452340586</v>
      </c>
      <c r="E211" s="67">
        <v>19757.45826860025</v>
      </c>
      <c r="F211" s="67">
        <v>19849.956281387396</v>
      </c>
      <c r="G211" s="929">
        <v>-0.46598597737909364</v>
      </c>
      <c r="H211" s="68">
        <v>338.47499999999997</v>
      </c>
      <c r="I211" s="68">
        <v>-1.6184816498803944</v>
      </c>
      <c r="J211" s="69">
        <v>-31.092436974789916</v>
      </c>
      <c r="K211" s="69">
        <v>2.0130109242666014</v>
      </c>
      <c r="L211" s="930">
        <v>-0.62586256503376436</v>
      </c>
    </row>
    <row r="212" spans="1:12" ht="15">
      <c r="A212" s="24" t="s">
        <v>98</v>
      </c>
      <c r="B212" s="25" t="s">
        <v>26</v>
      </c>
      <c r="C212" s="55">
        <v>19049.879411764705</v>
      </c>
      <c r="D212" s="55">
        <v>18819.263725490197</v>
      </c>
      <c r="E212" s="56">
        <v>19430.877</v>
      </c>
      <c r="F212" s="56">
        <v>19195.649000000001</v>
      </c>
      <c r="G212" s="922">
        <v>1.2254235321764799</v>
      </c>
      <c r="H212" s="57">
        <v>315.89999999999998</v>
      </c>
      <c r="I212" s="57">
        <v>3.2352941176470513</v>
      </c>
      <c r="J212" s="65">
        <v>-15</v>
      </c>
      <c r="K212" s="65">
        <v>0.20866576653983063</v>
      </c>
      <c r="L212" s="928">
        <v>-1.3088308191292586E-2</v>
      </c>
    </row>
    <row r="213" spans="1:12" ht="15">
      <c r="A213" s="24" t="s">
        <v>98</v>
      </c>
      <c r="B213" s="25" t="s">
        <v>27</v>
      </c>
      <c r="C213" s="55">
        <v>19249.44901960784</v>
      </c>
      <c r="D213" s="55">
        <v>19266.449999999997</v>
      </c>
      <c r="E213" s="56">
        <v>19634.437999999998</v>
      </c>
      <c r="F213" s="56">
        <v>19651.778999999999</v>
      </c>
      <c r="G213" s="922">
        <v>-8.8241374992057212E-2</v>
      </c>
      <c r="H213" s="57">
        <v>332.4</v>
      </c>
      <c r="I213" s="57">
        <v>-0.62780269058296645</v>
      </c>
      <c r="J213" s="65">
        <v>-25.263157894736842</v>
      </c>
      <c r="K213" s="65">
        <v>0.8714864367251749</v>
      </c>
      <c r="L213" s="928">
        <v>-0.18184541824766032</v>
      </c>
    </row>
    <row r="214" spans="1:12" ht="15">
      <c r="A214" s="24" t="s">
        <v>98</v>
      </c>
      <c r="B214" s="25" t="s">
        <v>34</v>
      </c>
      <c r="C214" s="55">
        <v>19542.088235294119</v>
      </c>
      <c r="D214" s="55">
        <v>19690.400980392154</v>
      </c>
      <c r="E214" s="56">
        <v>19932.93</v>
      </c>
      <c r="F214" s="56">
        <v>20084.208999999999</v>
      </c>
      <c r="G214" s="922">
        <v>-0.75322358973658687</v>
      </c>
      <c r="H214" s="57">
        <v>349.2</v>
      </c>
      <c r="I214" s="57">
        <v>-2.3489932885906133</v>
      </c>
      <c r="J214" s="65">
        <v>-38.211382113821138</v>
      </c>
      <c r="K214" s="65">
        <v>0.93285872100159573</v>
      </c>
      <c r="L214" s="928">
        <v>-0.43092883859481179</v>
      </c>
    </row>
    <row r="215" spans="1:12" ht="14.25">
      <c r="A215" s="22" t="s">
        <v>98</v>
      </c>
      <c r="B215" s="26" t="s">
        <v>28</v>
      </c>
      <c r="C215" s="66">
        <v>18784.395104719126</v>
      </c>
      <c r="D215" s="66">
        <v>19042.285585014106</v>
      </c>
      <c r="E215" s="67">
        <v>19160.083006813507</v>
      </c>
      <c r="F215" s="67">
        <v>19423.131296714389</v>
      </c>
      <c r="G215" s="929">
        <v>-1.354304235926054</v>
      </c>
      <c r="H215" s="68">
        <v>305.03411764705879</v>
      </c>
      <c r="I215" s="68">
        <v>1.4776500171466578</v>
      </c>
      <c r="J215" s="69">
        <v>5.5172413793103452</v>
      </c>
      <c r="K215" s="69">
        <v>9.389959494292377</v>
      </c>
      <c r="L215" s="930">
        <v>1.351374285289161</v>
      </c>
    </row>
    <row r="216" spans="1:12" ht="15">
      <c r="A216" s="24" t="s">
        <v>98</v>
      </c>
      <c r="B216" s="25" t="s">
        <v>29</v>
      </c>
      <c r="C216" s="55">
        <v>17820.260784313727</v>
      </c>
      <c r="D216" s="55">
        <v>18075.035294117646</v>
      </c>
      <c r="E216" s="56">
        <v>18176.666000000001</v>
      </c>
      <c r="F216" s="56">
        <v>18436.536</v>
      </c>
      <c r="G216" s="922">
        <v>-1.4095381041210724</v>
      </c>
      <c r="H216" s="57">
        <v>277.3</v>
      </c>
      <c r="I216" s="57">
        <v>2.1739130434782736</v>
      </c>
      <c r="J216" s="65">
        <v>-6.8627450980392162</v>
      </c>
      <c r="K216" s="65">
        <v>1.1660734012519947</v>
      </c>
      <c r="L216" s="928">
        <v>3.5127620123266423E-2</v>
      </c>
    </row>
    <row r="217" spans="1:12" ht="15">
      <c r="A217" s="24" t="s">
        <v>98</v>
      </c>
      <c r="B217" s="25" t="s">
        <v>30</v>
      </c>
      <c r="C217" s="55">
        <v>18926.459803921571</v>
      </c>
      <c r="D217" s="55">
        <v>19196.798039215686</v>
      </c>
      <c r="E217" s="56">
        <v>19304.989000000001</v>
      </c>
      <c r="F217" s="56">
        <v>19580.734</v>
      </c>
      <c r="G217" s="922">
        <v>-1.408246493721834</v>
      </c>
      <c r="H217" s="57">
        <v>298</v>
      </c>
      <c r="I217" s="57">
        <v>1.3260795647738788</v>
      </c>
      <c r="J217" s="65">
        <v>13.015873015873018</v>
      </c>
      <c r="K217" s="65">
        <v>4.3697066404811586</v>
      </c>
      <c r="L217" s="928">
        <v>0.87707996346596806</v>
      </c>
    </row>
    <row r="218" spans="1:12" ht="15">
      <c r="A218" s="24" t="s">
        <v>98</v>
      </c>
      <c r="B218" s="25" t="s">
        <v>35</v>
      </c>
      <c r="C218" s="55">
        <v>18886.680392156864</v>
      </c>
      <c r="D218" s="55">
        <v>19169.941176470587</v>
      </c>
      <c r="E218" s="56">
        <v>19264.414000000001</v>
      </c>
      <c r="F218" s="56">
        <v>19553.34</v>
      </c>
      <c r="G218" s="922">
        <v>-1.4776299087521594</v>
      </c>
      <c r="H218" s="57">
        <v>321.39999999999998</v>
      </c>
      <c r="I218" s="57">
        <v>1.4200063111391608</v>
      </c>
      <c r="J218" s="65">
        <v>1.948051948051948</v>
      </c>
      <c r="K218" s="65">
        <v>3.8541794525592241</v>
      </c>
      <c r="L218" s="928">
        <v>0.43916670169992722</v>
      </c>
    </row>
    <row r="219" spans="1:12" ht="14.25">
      <c r="A219" s="22" t="s">
        <v>98</v>
      </c>
      <c r="B219" s="26" t="s">
        <v>31</v>
      </c>
      <c r="C219" s="66">
        <v>17377.857721542241</v>
      </c>
      <c r="D219" s="66">
        <v>17850.522561799855</v>
      </c>
      <c r="E219" s="67">
        <v>17725.414875973085</v>
      </c>
      <c r="F219" s="67">
        <v>18207.533013035852</v>
      </c>
      <c r="G219" s="929">
        <v>-2.6479047804971181</v>
      </c>
      <c r="H219" s="68">
        <v>267.841320754717</v>
      </c>
      <c r="I219" s="68">
        <v>-2.0597626182892608</v>
      </c>
      <c r="J219" s="69">
        <v>3.819784524975514</v>
      </c>
      <c r="K219" s="69">
        <v>13.010924266601204</v>
      </c>
      <c r="L219" s="930">
        <v>1.6903787515773665</v>
      </c>
    </row>
    <row r="220" spans="1:12" ht="15">
      <c r="A220" s="24" t="s">
        <v>98</v>
      </c>
      <c r="B220" s="25" t="s">
        <v>32</v>
      </c>
      <c r="C220" s="55">
        <v>16459.220588235294</v>
      </c>
      <c r="D220" s="55">
        <v>17089.562745098039</v>
      </c>
      <c r="E220" s="56">
        <v>16788.404999999999</v>
      </c>
      <c r="F220" s="56">
        <v>17431.353999999999</v>
      </c>
      <c r="G220" s="922">
        <v>-3.6884627551021025</v>
      </c>
      <c r="H220" s="57">
        <v>235.9</v>
      </c>
      <c r="I220" s="57">
        <v>-2.7216494845360804</v>
      </c>
      <c r="J220" s="65">
        <v>14.049586776859504</v>
      </c>
      <c r="K220" s="65">
        <v>3.3877500920584267</v>
      </c>
      <c r="L220" s="928">
        <v>0.70452578781183606</v>
      </c>
    </row>
    <row r="221" spans="1:12" ht="15">
      <c r="A221" s="24" t="s">
        <v>98</v>
      </c>
      <c r="B221" s="25" t="s">
        <v>33</v>
      </c>
      <c r="C221" s="55">
        <v>17620.144117647058</v>
      </c>
      <c r="D221" s="55">
        <v>18117.192156862744</v>
      </c>
      <c r="E221" s="56">
        <v>17972.546999999999</v>
      </c>
      <c r="F221" s="56">
        <v>18479.536</v>
      </c>
      <c r="G221" s="922">
        <v>-2.7435158545106404</v>
      </c>
      <c r="H221" s="57">
        <v>268.10000000000002</v>
      </c>
      <c r="I221" s="57">
        <v>-1.3612950699043371</v>
      </c>
      <c r="J221" s="57">
        <v>7.6252723311546839</v>
      </c>
      <c r="K221" s="57">
        <v>6.0635816865103722</v>
      </c>
      <c r="L221" s="923">
        <v>0.97432567143109505</v>
      </c>
    </row>
    <row r="222" spans="1:12" ht="15.75" thickBot="1">
      <c r="A222" s="34" t="s">
        <v>98</v>
      </c>
      <c r="B222" s="35" t="s">
        <v>36</v>
      </c>
      <c r="C222" s="58">
        <v>17699.086274509802</v>
      </c>
      <c r="D222" s="58">
        <v>17969.436274509804</v>
      </c>
      <c r="E222" s="59">
        <v>18053.067999999999</v>
      </c>
      <c r="F222" s="59">
        <v>18328.825000000001</v>
      </c>
      <c r="G222" s="924">
        <v>-1.5044990609054394</v>
      </c>
      <c r="H222" s="60">
        <v>297.8</v>
      </c>
      <c r="I222" s="60">
        <v>-0.50116939525559645</v>
      </c>
      <c r="J222" s="60">
        <v>-9.375</v>
      </c>
      <c r="K222" s="60">
        <v>3.5595924880324046</v>
      </c>
      <c r="L222" s="925">
        <v>1.152729233443317E-2</v>
      </c>
    </row>
    <row r="223" spans="1:12">
      <c r="G223" s="41"/>
      <c r="H223" s="41"/>
      <c r="I223" s="41"/>
      <c r="J223" s="41"/>
      <c r="K223" s="41"/>
      <c r="L223" s="41"/>
    </row>
    <row r="224" spans="1:12">
      <c r="G224" s="41"/>
      <c r="H224" s="41"/>
      <c r="I224" s="41"/>
      <c r="J224" s="41"/>
      <c r="K224" s="41"/>
      <c r="L224" s="940"/>
    </row>
    <row r="225" spans="1:12" ht="13.5" thickBot="1">
      <c r="G225" s="41"/>
      <c r="H225" s="41"/>
      <c r="I225" s="41"/>
      <c r="J225" s="41"/>
      <c r="K225" s="41"/>
      <c r="L225" s="991"/>
    </row>
    <row r="226" spans="1:12" ht="21" customHeight="1" thickBot="1">
      <c r="A226" s="887" t="s">
        <v>271</v>
      </c>
      <c r="B226" s="878"/>
      <c r="C226" s="878"/>
      <c r="D226" s="878"/>
      <c r="E226" s="878"/>
      <c r="F226" s="878"/>
      <c r="G226" s="1244"/>
      <c r="H226" s="1244"/>
      <c r="I226" s="1244"/>
      <c r="J226" s="1244"/>
      <c r="K226" s="1244"/>
      <c r="L226" s="1245"/>
    </row>
    <row r="227" spans="1:12" ht="12.75" customHeight="1">
      <c r="A227" s="5"/>
      <c r="B227" s="6"/>
      <c r="C227" s="2" t="s">
        <v>9</v>
      </c>
      <c r="D227" s="2" t="s">
        <v>9</v>
      </c>
      <c r="E227" s="2"/>
      <c r="F227" s="2"/>
      <c r="G227" s="879"/>
      <c r="H227" s="1481" t="s">
        <v>10</v>
      </c>
      <c r="I227" s="1482"/>
      <c r="J227" s="909" t="s">
        <v>11</v>
      </c>
      <c r="K227" s="880" t="s">
        <v>12</v>
      </c>
      <c r="L227" s="881"/>
    </row>
    <row r="228" spans="1:12" ht="15.75" customHeight="1">
      <c r="A228" s="7" t="s">
        <v>13</v>
      </c>
      <c r="B228" s="8" t="s">
        <v>14</v>
      </c>
      <c r="C228" s="882" t="s">
        <v>40</v>
      </c>
      <c r="D228" s="882" t="s">
        <v>40</v>
      </c>
      <c r="E228" s="883" t="s">
        <v>41</v>
      </c>
      <c r="F228" s="884"/>
      <c r="G228" s="910"/>
      <c r="H228" s="1479" t="s">
        <v>15</v>
      </c>
      <c r="I228" s="1480"/>
      <c r="J228" s="911" t="s">
        <v>16</v>
      </c>
      <c r="K228" s="885" t="s">
        <v>17</v>
      </c>
      <c r="L228" s="886"/>
    </row>
    <row r="229" spans="1:12" ht="26.25" thickBot="1">
      <c r="A229" s="9" t="s">
        <v>18</v>
      </c>
      <c r="B229" s="10" t="s">
        <v>19</v>
      </c>
      <c r="C229" s="812" t="s">
        <v>504</v>
      </c>
      <c r="D229" s="812" t="s">
        <v>499</v>
      </c>
      <c r="E229" s="876" t="s">
        <v>504</v>
      </c>
      <c r="F229" s="1076" t="s">
        <v>499</v>
      </c>
      <c r="G229" s="908" t="s">
        <v>20</v>
      </c>
      <c r="H229" s="42" t="s">
        <v>504</v>
      </c>
      <c r="I229" s="823" t="s">
        <v>20</v>
      </c>
      <c r="J229" s="912" t="s">
        <v>20</v>
      </c>
      <c r="K229" s="877" t="s">
        <v>504</v>
      </c>
      <c r="L229" s="913" t="s">
        <v>21</v>
      </c>
    </row>
    <row r="230" spans="1:12" ht="15" thickBot="1">
      <c r="A230" s="11" t="s">
        <v>22</v>
      </c>
      <c r="B230" s="12" t="s">
        <v>23</v>
      </c>
      <c r="C230" s="43">
        <v>17013.168232522636</v>
      </c>
      <c r="D230" s="43">
        <v>17736.740495793139</v>
      </c>
      <c r="E230" s="44">
        <v>17353.43159717309</v>
      </c>
      <c r="F230" s="1077">
        <v>18102.974897354106</v>
      </c>
      <c r="G230" s="914">
        <v>-4.140442686525339</v>
      </c>
      <c r="H230" s="45">
        <v>304.69387464387466</v>
      </c>
      <c r="I230" s="45">
        <v>-3.0037826829820995</v>
      </c>
      <c r="J230" s="46">
        <v>-12.432432432432433</v>
      </c>
      <c r="K230" s="45">
        <v>100</v>
      </c>
      <c r="L230" s="915" t="s">
        <v>23</v>
      </c>
    </row>
    <row r="231" spans="1:12" ht="15" thickBot="1">
      <c r="A231" s="13"/>
      <c r="B231" s="14"/>
      <c r="C231" s="47"/>
      <c r="D231" s="47"/>
      <c r="E231" s="47"/>
      <c r="F231" s="47"/>
      <c r="G231" s="916"/>
      <c r="H231" s="46"/>
      <c r="I231" s="46"/>
      <c r="J231" s="46"/>
      <c r="K231" s="46"/>
      <c r="L231" s="917"/>
    </row>
    <row r="232" spans="1:12" ht="15">
      <c r="A232" s="15" t="s">
        <v>89</v>
      </c>
      <c r="B232" s="16" t="s">
        <v>23</v>
      </c>
      <c r="C232" s="48" t="s">
        <v>81</v>
      </c>
      <c r="D232" s="48" t="s">
        <v>81</v>
      </c>
      <c r="E232" s="49" t="s">
        <v>81</v>
      </c>
      <c r="F232" s="49" t="s">
        <v>81</v>
      </c>
      <c r="G232" s="918" t="s">
        <v>81</v>
      </c>
      <c r="H232" s="50" t="s">
        <v>81</v>
      </c>
      <c r="I232" s="50" t="s">
        <v>81</v>
      </c>
      <c r="J232" s="50" t="s">
        <v>81</v>
      </c>
      <c r="K232" s="50" t="s">
        <v>81</v>
      </c>
      <c r="L232" s="919" t="s">
        <v>81</v>
      </c>
    </row>
    <row r="233" spans="1:12" ht="15">
      <c r="A233" s="24" t="s">
        <v>90</v>
      </c>
      <c r="B233" s="51" t="s">
        <v>23</v>
      </c>
      <c r="C233" s="52">
        <v>17965.059972632374</v>
      </c>
      <c r="D233" s="52">
        <v>19143.160310748328</v>
      </c>
      <c r="E233" s="53">
        <v>18324.361172085024</v>
      </c>
      <c r="F233" s="53">
        <v>19526.023516963294</v>
      </c>
      <c r="G233" s="920">
        <v>-6.1541580334281694</v>
      </c>
      <c r="H233" s="54">
        <v>343.06890080428951</v>
      </c>
      <c r="I233" s="54">
        <v>-2.2102845736817658</v>
      </c>
      <c r="J233" s="54">
        <v>-39.349593495934961</v>
      </c>
      <c r="K233" s="54">
        <v>17.711301044634379</v>
      </c>
      <c r="L233" s="921">
        <v>-7.8604245270911939</v>
      </c>
    </row>
    <row r="234" spans="1:12" ht="15">
      <c r="A234" s="17" t="s">
        <v>91</v>
      </c>
      <c r="B234" s="18" t="s">
        <v>23</v>
      </c>
      <c r="C234" s="55">
        <v>17881.958167868917</v>
      </c>
      <c r="D234" s="55">
        <v>18827.339169047202</v>
      </c>
      <c r="E234" s="56">
        <v>18239.597331226298</v>
      </c>
      <c r="F234" s="56">
        <v>19203.885952428147</v>
      </c>
      <c r="G234" s="922">
        <v>-5.0213202868970601</v>
      </c>
      <c r="H234" s="57">
        <v>395.52333333333337</v>
      </c>
      <c r="I234" s="57">
        <v>-2.0012950097290645</v>
      </c>
      <c r="J234" s="57">
        <v>-31.428571428571427</v>
      </c>
      <c r="K234" s="57">
        <v>5.6980056980056979</v>
      </c>
      <c r="L234" s="923">
        <v>-1.5785015785015792</v>
      </c>
    </row>
    <row r="235" spans="1:12" ht="15">
      <c r="A235" s="17" t="s">
        <v>92</v>
      </c>
      <c r="B235" s="18" t="s">
        <v>23</v>
      </c>
      <c r="C235" s="55" t="s">
        <v>81</v>
      </c>
      <c r="D235" s="55" t="s">
        <v>81</v>
      </c>
      <c r="E235" s="56" t="s">
        <v>81</v>
      </c>
      <c r="F235" s="56" t="s">
        <v>81</v>
      </c>
      <c r="G235" s="922" t="s">
        <v>81</v>
      </c>
      <c r="H235" s="57" t="s">
        <v>81</v>
      </c>
      <c r="I235" s="57" t="s">
        <v>81</v>
      </c>
      <c r="J235" s="57" t="s">
        <v>81</v>
      </c>
      <c r="K235" s="57" t="s">
        <v>81</v>
      </c>
      <c r="L235" s="923" t="s">
        <v>81</v>
      </c>
    </row>
    <row r="236" spans="1:12" ht="15">
      <c r="A236" s="17" t="s">
        <v>79</v>
      </c>
      <c r="B236" s="18" t="s">
        <v>23</v>
      </c>
      <c r="C236" s="55">
        <v>16704.088694976141</v>
      </c>
      <c r="D236" s="55">
        <v>16800.962004066201</v>
      </c>
      <c r="E236" s="56">
        <v>17038.170468875665</v>
      </c>
      <c r="F236" s="56">
        <v>17136.981244147526</v>
      </c>
      <c r="G236" s="922">
        <v>-0.57659382282165728</v>
      </c>
      <c r="H236" s="57">
        <v>288.03420849420854</v>
      </c>
      <c r="I236" s="57">
        <v>8.5708795766569562E-2</v>
      </c>
      <c r="J236" s="57">
        <v>2.048857368006304</v>
      </c>
      <c r="K236" s="57">
        <v>61.490978157644825</v>
      </c>
      <c r="L236" s="923">
        <v>8.7259053925720664</v>
      </c>
    </row>
    <row r="237" spans="1:12" ht="15.75" thickBot="1">
      <c r="A237" s="19" t="s">
        <v>93</v>
      </c>
      <c r="B237" s="20" t="s">
        <v>23</v>
      </c>
      <c r="C237" s="58">
        <v>16501.168357987703</v>
      </c>
      <c r="D237" s="58">
        <v>17368.414029926775</v>
      </c>
      <c r="E237" s="59">
        <v>16831.191725147455</v>
      </c>
      <c r="F237" s="59">
        <v>17795.106420829721</v>
      </c>
      <c r="G237" s="924">
        <v>-5.4167402705385008</v>
      </c>
      <c r="H237" s="60">
        <v>293.25</v>
      </c>
      <c r="I237" s="60">
        <v>-2.3375950857179038</v>
      </c>
      <c r="J237" s="60">
        <v>-8.0924855491329488</v>
      </c>
      <c r="K237" s="60">
        <v>15.0997150997151</v>
      </c>
      <c r="L237" s="925">
        <v>0.7130207130207129</v>
      </c>
    </row>
    <row r="238" spans="1:12" ht="15" thickBot="1">
      <c r="A238" s="13"/>
      <c r="B238" s="21"/>
      <c r="C238" s="47"/>
      <c r="D238" s="47"/>
      <c r="E238" s="47"/>
      <c r="F238" s="47"/>
      <c r="G238" s="916"/>
      <c r="H238" s="46"/>
      <c r="I238" s="46"/>
      <c r="J238" s="46"/>
      <c r="K238" s="46"/>
      <c r="L238" s="917"/>
    </row>
    <row r="239" spans="1:12" ht="14.25">
      <c r="A239" s="22" t="s">
        <v>94</v>
      </c>
      <c r="B239" s="23" t="s">
        <v>25</v>
      </c>
      <c r="C239" s="61" t="s">
        <v>81</v>
      </c>
      <c r="D239" s="61" t="s">
        <v>81</v>
      </c>
      <c r="E239" s="62" t="s">
        <v>81</v>
      </c>
      <c r="F239" s="62" t="s">
        <v>81</v>
      </c>
      <c r="G239" s="926" t="s">
        <v>81</v>
      </c>
      <c r="H239" s="63" t="s">
        <v>81</v>
      </c>
      <c r="I239" s="63" t="s">
        <v>81</v>
      </c>
      <c r="J239" s="64" t="s">
        <v>81</v>
      </c>
      <c r="K239" s="64" t="s">
        <v>81</v>
      </c>
      <c r="L239" s="927" t="s">
        <v>81</v>
      </c>
    </row>
    <row r="240" spans="1:12" ht="15">
      <c r="A240" s="24" t="s">
        <v>94</v>
      </c>
      <c r="B240" s="25" t="s">
        <v>26</v>
      </c>
      <c r="C240" s="55" t="s">
        <v>81</v>
      </c>
      <c r="D240" s="55" t="s">
        <v>81</v>
      </c>
      <c r="E240" s="56" t="s">
        <v>81</v>
      </c>
      <c r="F240" s="56" t="s">
        <v>81</v>
      </c>
      <c r="G240" s="922" t="s">
        <v>81</v>
      </c>
      <c r="H240" s="57" t="s">
        <v>81</v>
      </c>
      <c r="I240" s="57" t="s">
        <v>81</v>
      </c>
      <c r="J240" s="65" t="s">
        <v>81</v>
      </c>
      <c r="K240" s="65" t="s">
        <v>81</v>
      </c>
      <c r="L240" s="928" t="s">
        <v>81</v>
      </c>
    </row>
    <row r="241" spans="1:12" ht="15">
      <c r="A241" s="24" t="s">
        <v>94</v>
      </c>
      <c r="B241" s="25" t="s">
        <v>27</v>
      </c>
      <c r="C241" s="55" t="s">
        <v>81</v>
      </c>
      <c r="D241" s="55" t="s">
        <v>81</v>
      </c>
      <c r="E241" s="56" t="s">
        <v>81</v>
      </c>
      <c r="F241" s="56" t="s">
        <v>81</v>
      </c>
      <c r="G241" s="922" t="s">
        <v>81</v>
      </c>
      <c r="H241" s="57" t="s">
        <v>81</v>
      </c>
      <c r="I241" s="57" t="s">
        <v>81</v>
      </c>
      <c r="J241" s="65" t="s">
        <v>81</v>
      </c>
      <c r="K241" s="65" t="s">
        <v>81</v>
      </c>
      <c r="L241" s="928" t="s">
        <v>81</v>
      </c>
    </row>
    <row r="242" spans="1:12" ht="14.25">
      <c r="A242" s="22" t="s">
        <v>94</v>
      </c>
      <c r="B242" s="26" t="s">
        <v>28</v>
      </c>
      <c r="C242" s="66" t="s">
        <v>81</v>
      </c>
      <c r="D242" s="66" t="s">
        <v>81</v>
      </c>
      <c r="E242" s="67" t="s">
        <v>81</v>
      </c>
      <c r="F242" s="67" t="s">
        <v>81</v>
      </c>
      <c r="G242" s="929" t="s">
        <v>81</v>
      </c>
      <c r="H242" s="68" t="s">
        <v>81</v>
      </c>
      <c r="I242" s="68" t="s">
        <v>81</v>
      </c>
      <c r="J242" s="69" t="s">
        <v>81</v>
      </c>
      <c r="K242" s="69" t="s">
        <v>81</v>
      </c>
      <c r="L242" s="930" t="s">
        <v>81</v>
      </c>
    </row>
    <row r="243" spans="1:12" ht="15">
      <c r="A243" s="24" t="s">
        <v>94</v>
      </c>
      <c r="B243" s="25" t="s">
        <v>29</v>
      </c>
      <c r="C243" s="55" t="s">
        <v>81</v>
      </c>
      <c r="D243" s="55" t="s">
        <v>81</v>
      </c>
      <c r="E243" s="56" t="s">
        <v>81</v>
      </c>
      <c r="F243" s="56" t="s">
        <v>81</v>
      </c>
      <c r="G243" s="922" t="s">
        <v>81</v>
      </c>
      <c r="H243" s="57" t="s">
        <v>81</v>
      </c>
      <c r="I243" s="57" t="s">
        <v>81</v>
      </c>
      <c r="J243" s="65" t="s">
        <v>81</v>
      </c>
      <c r="K243" s="65" t="s">
        <v>81</v>
      </c>
      <c r="L243" s="928" t="s">
        <v>81</v>
      </c>
    </row>
    <row r="244" spans="1:12" ht="15">
      <c r="A244" s="24" t="s">
        <v>94</v>
      </c>
      <c r="B244" s="25" t="s">
        <v>30</v>
      </c>
      <c r="C244" s="55" t="s">
        <v>81</v>
      </c>
      <c r="D244" s="55" t="s">
        <v>81</v>
      </c>
      <c r="E244" s="56" t="s">
        <v>81</v>
      </c>
      <c r="F244" s="56" t="s">
        <v>81</v>
      </c>
      <c r="G244" s="922" t="s">
        <v>81</v>
      </c>
      <c r="H244" s="57" t="s">
        <v>81</v>
      </c>
      <c r="I244" s="57" t="s">
        <v>81</v>
      </c>
      <c r="J244" s="65" t="s">
        <v>81</v>
      </c>
      <c r="K244" s="65" t="s">
        <v>81</v>
      </c>
      <c r="L244" s="928" t="s">
        <v>81</v>
      </c>
    </row>
    <row r="245" spans="1:12" ht="14.25">
      <c r="A245" s="22" t="s">
        <v>94</v>
      </c>
      <c r="B245" s="26" t="s">
        <v>31</v>
      </c>
      <c r="C245" s="66" t="s">
        <v>81</v>
      </c>
      <c r="D245" s="66" t="s">
        <v>81</v>
      </c>
      <c r="E245" s="67" t="s">
        <v>81</v>
      </c>
      <c r="F245" s="67" t="s">
        <v>81</v>
      </c>
      <c r="G245" s="929" t="s">
        <v>81</v>
      </c>
      <c r="H245" s="68" t="s">
        <v>81</v>
      </c>
      <c r="I245" s="68" t="s">
        <v>81</v>
      </c>
      <c r="J245" s="69" t="s">
        <v>81</v>
      </c>
      <c r="K245" s="69" t="s">
        <v>81</v>
      </c>
      <c r="L245" s="930" t="s">
        <v>81</v>
      </c>
    </row>
    <row r="246" spans="1:12" ht="15">
      <c r="A246" s="24" t="s">
        <v>94</v>
      </c>
      <c r="B246" s="25" t="s">
        <v>32</v>
      </c>
      <c r="C246" s="55" t="s">
        <v>81</v>
      </c>
      <c r="D246" s="55" t="s">
        <v>81</v>
      </c>
      <c r="E246" s="56" t="s">
        <v>81</v>
      </c>
      <c r="F246" s="56" t="s">
        <v>81</v>
      </c>
      <c r="G246" s="922" t="s">
        <v>81</v>
      </c>
      <c r="H246" s="57" t="s">
        <v>81</v>
      </c>
      <c r="I246" s="57" t="s">
        <v>81</v>
      </c>
      <c r="J246" s="65" t="s">
        <v>81</v>
      </c>
      <c r="K246" s="65" t="s">
        <v>81</v>
      </c>
      <c r="L246" s="928" t="s">
        <v>81</v>
      </c>
    </row>
    <row r="247" spans="1:12" ht="15.75" thickBot="1">
      <c r="A247" s="27" t="s">
        <v>94</v>
      </c>
      <c r="B247" s="28" t="s">
        <v>33</v>
      </c>
      <c r="C247" s="70" t="s">
        <v>81</v>
      </c>
      <c r="D247" s="70" t="s">
        <v>81</v>
      </c>
      <c r="E247" s="71" t="s">
        <v>81</v>
      </c>
      <c r="F247" s="71" t="s">
        <v>81</v>
      </c>
      <c r="G247" s="931" t="s">
        <v>81</v>
      </c>
      <c r="H247" s="65" t="s">
        <v>81</v>
      </c>
      <c r="I247" s="65" t="s">
        <v>81</v>
      </c>
      <c r="J247" s="65" t="s">
        <v>81</v>
      </c>
      <c r="K247" s="65" t="s">
        <v>81</v>
      </c>
      <c r="L247" s="928" t="s">
        <v>81</v>
      </c>
    </row>
    <row r="248" spans="1:12" ht="15" thickBot="1">
      <c r="A248" s="13"/>
      <c r="B248" s="21"/>
      <c r="C248" s="47"/>
      <c r="D248" s="47"/>
      <c r="E248" s="47"/>
      <c r="F248" s="47"/>
      <c r="G248" s="916"/>
      <c r="H248" s="46"/>
      <c r="I248" s="46"/>
      <c r="J248" s="46"/>
      <c r="K248" s="46"/>
      <c r="L248" s="917"/>
    </row>
    <row r="249" spans="1:12" ht="14.25">
      <c r="A249" s="22" t="s">
        <v>95</v>
      </c>
      <c r="B249" s="23" t="s">
        <v>25</v>
      </c>
      <c r="C249" s="61">
        <v>18839.087350919752</v>
      </c>
      <c r="D249" s="61">
        <v>19956.758485326351</v>
      </c>
      <c r="E249" s="62">
        <v>19215.869097938146</v>
      </c>
      <c r="F249" s="62">
        <v>20355.893655032876</v>
      </c>
      <c r="G249" s="926">
        <v>-5.6004642999933605</v>
      </c>
      <c r="H249" s="63">
        <v>387.98</v>
      </c>
      <c r="I249" s="63">
        <v>-1.8765806777946279</v>
      </c>
      <c r="J249" s="64">
        <v>-50</v>
      </c>
      <c r="K249" s="64">
        <v>1.1870845204178537</v>
      </c>
      <c r="L249" s="927">
        <v>-0.89191755858422539</v>
      </c>
    </row>
    <row r="250" spans="1:12" ht="15">
      <c r="A250" s="24" t="s">
        <v>95</v>
      </c>
      <c r="B250" s="25" t="s">
        <v>26</v>
      </c>
      <c r="C250" s="55">
        <v>18539.944117647057</v>
      </c>
      <c r="D250" s="55">
        <v>20007.650980392158</v>
      </c>
      <c r="E250" s="56">
        <v>18910.742999999999</v>
      </c>
      <c r="F250" s="56">
        <v>20407.804</v>
      </c>
      <c r="G250" s="922">
        <v>-7.3357280381563914</v>
      </c>
      <c r="H250" s="57">
        <v>383.3</v>
      </c>
      <c r="I250" s="57">
        <v>-3.1336871367197316</v>
      </c>
      <c r="J250" s="65">
        <v>-57.142857142857139</v>
      </c>
      <c r="K250" s="65">
        <v>0.71225071225071224</v>
      </c>
      <c r="L250" s="928">
        <v>-0.74305074305074315</v>
      </c>
    </row>
    <row r="251" spans="1:12" ht="15">
      <c r="A251" s="24" t="s">
        <v>95</v>
      </c>
      <c r="B251" s="25" t="s">
        <v>27</v>
      </c>
      <c r="C251" s="55">
        <v>19274.549019607843</v>
      </c>
      <c r="D251" s="55">
        <v>19837.694117647057</v>
      </c>
      <c r="E251" s="56">
        <v>19660.04</v>
      </c>
      <c r="F251" s="56">
        <v>20234.448</v>
      </c>
      <c r="G251" s="922">
        <v>-2.8387628859457865</v>
      </c>
      <c r="H251" s="57">
        <v>395</v>
      </c>
      <c r="I251" s="57">
        <v>7.6007093995442462E-2</v>
      </c>
      <c r="J251" s="65">
        <v>-33.333333333333329</v>
      </c>
      <c r="K251" s="65">
        <v>0.47483380816714149</v>
      </c>
      <c r="L251" s="928">
        <v>-0.14886681553348224</v>
      </c>
    </row>
    <row r="252" spans="1:12" ht="14.25">
      <c r="A252" s="22" t="s">
        <v>95</v>
      </c>
      <c r="B252" s="26" t="s">
        <v>28</v>
      </c>
      <c r="C252" s="66">
        <v>18111.606027412294</v>
      </c>
      <c r="D252" s="66">
        <v>19399.335701141863</v>
      </c>
      <c r="E252" s="67">
        <v>18473.838147960541</v>
      </c>
      <c r="F252" s="67">
        <v>19787.322415164701</v>
      </c>
      <c r="G252" s="929">
        <v>-6.638009123445249</v>
      </c>
      <c r="H252" s="68">
        <v>378.90606060606058</v>
      </c>
      <c r="I252" s="68">
        <v>2.0381362988859086</v>
      </c>
      <c r="J252" s="69">
        <v>-23.846153846153847</v>
      </c>
      <c r="K252" s="69">
        <v>4.700854700854701</v>
      </c>
      <c r="L252" s="930">
        <v>-0.70455070455070423</v>
      </c>
    </row>
    <row r="253" spans="1:12" ht="15">
      <c r="A253" s="24" t="s">
        <v>95</v>
      </c>
      <c r="B253" s="25" t="s">
        <v>29</v>
      </c>
      <c r="C253" s="55">
        <v>17927.355882352938</v>
      </c>
      <c r="D253" s="55">
        <v>19369.347058823529</v>
      </c>
      <c r="E253" s="56">
        <v>18285.902999999998</v>
      </c>
      <c r="F253" s="56">
        <v>19756.734</v>
      </c>
      <c r="G253" s="922">
        <v>-7.4447072071730167</v>
      </c>
      <c r="H253" s="57">
        <v>371.5</v>
      </c>
      <c r="I253" s="57">
        <v>0.84147665580890962</v>
      </c>
      <c r="J253" s="65">
        <v>-17.80821917808219</v>
      </c>
      <c r="K253" s="65">
        <v>2.8490028490028489</v>
      </c>
      <c r="L253" s="928">
        <v>-0.18634018634018634</v>
      </c>
    </row>
    <row r="254" spans="1:12" ht="15">
      <c r="A254" s="24" t="s">
        <v>95</v>
      </c>
      <c r="B254" s="25" t="s">
        <v>30</v>
      </c>
      <c r="C254" s="55">
        <v>18381.444117647057</v>
      </c>
      <c r="D254" s="55">
        <v>19437.052941176473</v>
      </c>
      <c r="E254" s="56">
        <v>18749.073</v>
      </c>
      <c r="F254" s="56">
        <v>19825.794000000002</v>
      </c>
      <c r="G254" s="922">
        <v>-5.4309098541021932</v>
      </c>
      <c r="H254" s="57">
        <v>390.3</v>
      </c>
      <c r="I254" s="57">
        <v>4.0522527326046349</v>
      </c>
      <c r="J254" s="65">
        <v>-31.578947368421051</v>
      </c>
      <c r="K254" s="65">
        <v>1.8518518518518516</v>
      </c>
      <c r="L254" s="928">
        <v>-0.51821051821051833</v>
      </c>
    </row>
    <row r="255" spans="1:12" ht="14.25">
      <c r="A255" s="22" t="s">
        <v>95</v>
      </c>
      <c r="B255" s="26" t="s">
        <v>31</v>
      </c>
      <c r="C255" s="66">
        <v>17791.994857038786</v>
      </c>
      <c r="D255" s="66">
        <v>18950.563357013536</v>
      </c>
      <c r="E255" s="67">
        <v>18147.834754179563</v>
      </c>
      <c r="F255" s="67">
        <v>19329.574624153807</v>
      </c>
      <c r="G255" s="929">
        <v>-6.1136361919603157</v>
      </c>
      <c r="H255" s="68">
        <v>324.31124497991971</v>
      </c>
      <c r="I255" s="68">
        <v>-4.4931318744173314</v>
      </c>
      <c r="J255" s="69">
        <v>-42.758620689655174</v>
      </c>
      <c r="K255" s="69">
        <v>11.823361823361823</v>
      </c>
      <c r="L255" s="930">
        <v>-6.2639562639562651</v>
      </c>
    </row>
    <row r="256" spans="1:12" ht="15">
      <c r="A256" s="24" t="s">
        <v>95</v>
      </c>
      <c r="B256" s="25" t="s">
        <v>32</v>
      </c>
      <c r="C256" s="55">
        <v>17791.223529411764</v>
      </c>
      <c r="D256" s="55">
        <v>18983.720588235294</v>
      </c>
      <c r="E256" s="56">
        <v>18147.047999999999</v>
      </c>
      <c r="F256" s="56">
        <v>19363.395</v>
      </c>
      <c r="G256" s="922">
        <v>-6.2816825251976809</v>
      </c>
      <c r="H256" s="57">
        <v>316.8</v>
      </c>
      <c r="I256" s="57">
        <v>-2.4029574861367871</v>
      </c>
      <c r="J256" s="65">
        <v>-33.566433566433567</v>
      </c>
      <c r="K256" s="65">
        <v>9.0218423551756874</v>
      </c>
      <c r="L256" s="928">
        <v>-2.8700495367162056</v>
      </c>
    </row>
    <row r="257" spans="1:12" ht="15.75" thickBot="1">
      <c r="A257" s="27" t="s">
        <v>95</v>
      </c>
      <c r="B257" s="28" t="s">
        <v>33</v>
      </c>
      <c r="C257" s="70">
        <v>17794.25294117647</v>
      </c>
      <c r="D257" s="70">
        <v>18894.47156862745</v>
      </c>
      <c r="E257" s="71">
        <v>18150.137999999999</v>
      </c>
      <c r="F257" s="71">
        <v>19272.361000000001</v>
      </c>
      <c r="G257" s="931">
        <v>-5.8229658524972718</v>
      </c>
      <c r="H257" s="65">
        <v>348.5</v>
      </c>
      <c r="I257" s="65">
        <v>-5.3760521314146104</v>
      </c>
      <c r="J257" s="65">
        <v>-60.402684563758392</v>
      </c>
      <c r="K257" s="65">
        <v>2.8015194681861351</v>
      </c>
      <c r="L257" s="928">
        <v>-3.3939067272400605</v>
      </c>
    </row>
    <row r="258" spans="1:12" ht="15.75" thickBot="1">
      <c r="A258" s="29"/>
      <c r="B258" s="30"/>
      <c r="C258" s="72"/>
      <c r="D258" s="72"/>
      <c r="E258" s="72"/>
      <c r="F258" s="72"/>
      <c r="G258" s="932"/>
      <c r="H258" s="73"/>
      <c r="I258" s="73"/>
      <c r="J258" s="73"/>
      <c r="K258" s="73"/>
      <c r="L258" s="933"/>
    </row>
    <row r="259" spans="1:12" ht="15">
      <c r="A259" s="24" t="s">
        <v>96</v>
      </c>
      <c r="B259" s="31" t="s">
        <v>30</v>
      </c>
      <c r="C259" s="74">
        <v>18151.071568627453</v>
      </c>
      <c r="D259" s="74">
        <v>18949.631372549018</v>
      </c>
      <c r="E259" s="75">
        <v>18514.093000000001</v>
      </c>
      <c r="F259" s="75">
        <v>19328.624</v>
      </c>
      <c r="G259" s="934">
        <v>-4.2141178803002175</v>
      </c>
      <c r="H259" s="76">
        <v>415.8</v>
      </c>
      <c r="I259" s="76">
        <v>-0.8347245409015025</v>
      </c>
      <c r="J259" s="76">
        <v>-29.508196721311474</v>
      </c>
      <c r="K259" s="76">
        <v>2.0417853751187085</v>
      </c>
      <c r="L259" s="935">
        <v>-0.4945971612638278</v>
      </c>
    </row>
    <row r="260" spans="1:12" ht="15.75" thickBot="1">
      <c r="A260" s="27" t="s">
        <v>96</v>
      </c>
      <c r="B260" s="28" t="s">
        <v>33</v>
      </c>
      <c r="C260" s="70">
        <v>17719.289215686273</v>
      </c>
      <c r="D260" s="70">
        <v>18757.900000000001</v>
      </c>
      <c r="E260" s="71">
        <v>18073.674999999999</v>
      </c>
      <c r="F260" s="71">
        <v>19133.058000000001</v>
      </c>
      <c r="G260" s="931">
        <v>-5.5369246254310296</v>
      </c>
      <c r="H260" s="65">
        <v>384.2</v>
      </c>
      <c r="I260" s="65">
        <v>-2.7834008097165994</v>
      </c>
      <c r="J260" s="65">
        <v>-32.456140350877192</v>
      </c>
      <c r="K260" s="65">
        <v>3.6562203228869898</v>
      </c>
      <c r="L260" s="928">
        <v>-1.0839044172377501</v>
      </c>
    </row>
    <row r="261" spans="1:12" ht="15.75" thickBot="1">
      <c r="A261" s="29"/>
      <c r="B261" s="30"/>
      <c r="C261" s="72"/>
      <c r="D261" s="72"/>
      <c r="E261" s="72"/>
      <c r="F261" s="72"/>
      <c r="G261" s="932"/>
      <c r="H261" s="73"/>
      <c r="I261" s="73"/>
      <c r="J261" s="73"/>
      <c r="K261" s="73"/>
      <c r="L261" s="933"/>
    </row>
    <row r="262" spans="1:12" ht="14.25">
      <c r="A262" s="22" t="s">
        <v>97</v>
      </c>
      <c r="B262" s="23" t="s">
        <v>25</v>
      </c>
      <c r="C262" s="61" t="s">
        <v>81</v>
      </c>
      <c r="D262" s="61" t="s">
        <v>81</v>
      </c>
      <c r="E262" s="62" t="s">
        <v>81</v>
      </c>
      <c r="F262" s="62" t="s">
        <v>81</v>
      </c>
      <c r="G262" s="926" t="s">
        <v>81</v>
      </c>
      <c r="H262" s="63" t="s">
        <v>81</v>
      </c>
      <c r="I262" s="63" t="s">
        <v>81</v>
      </c>
      <c r="J262" s="64" t="s">
        <v>81</v>
      </c>
      <c r="K262" s="64" t="s">
        <v>81</v>
      </c>
      <c r="L262" s="927" t="s">
        <v>81</v>
      </c>
    </row>
    <row r="263" spans="1:12" ht="15">
      <c r="A263" s="17" t="s">
        <v>97</v>
      </c>
      <c r="B263" s="25" t="s">
        <v>26</v>
      </c>
      <c r="C263" s="55" t="s">
        <v>81</v>
      </c>
      <c r="D263" s="55" t="s">
        <v>81</v>
      </c>
      <c r="E263" s="56" t="s">
        <v>81</v>
      </c>
      <c r="F263" s="56" t="s">
        <v>81</v>
      </c>
      <c r="G263" s="922" t="s">
        <v>81</v>
      </c>
      <c r="H263" s="57" t="s">
        <v>81</v>
      </c>
      <c r="I263" s="57" t="s">
        <v>81</v>
      </c>
      <c r="J263" s="65" t="s">
        <v>81</v>
      </c>
      <c r="K263" s="65" t="s">
        <v>81</v>
      </c>
      <c r="L263" s="928" t="s">
        <v>81</v>
      </c>
    </row>
    <row r="264" spans="1:12" ht="15">
      <c r="A264" s="17" t="s">
        <v>97</v>
      </c>
      <c r="B264" s="25" t="s">
        <v>27</v>
      </c>
      <c r="C264" s="55" t="s">
        <v>81</v>
      </c>
      <c r="D264" s="55" t="s">
        <v>81</v>
      </c>
      <c r="E264" s="56" t="s">
        <v>81</v>
      </c>
      <c r="F264" s="56" t="s">
        <v>81</v>
      </c>
      <c r="G264" s="922" t="s">
        <v>81</v>
      </c>
      <c r="H264" s="57" t="s">
        <v>81</v>
      </c>
      <c r="I264" s="57" t="s">
        <v>81</v>
      </c>
      <c r="J264" s="65" t="s">
        <v>81</v>
      </c>
      <c r="K264" s="65" t="s">
        <v>81</v>
      </c>
      <c r="L264" s="928" t="s">
        <v>81</v>
      </c>
    </row>
    <row r="265" spans="1:12" ht="15">
      <c r="A265" s="17" t="s">
        <v>97</v>
      </c>
      <c r="B265" s="25" t="s">
        <v>34</v>
      </c>
      <c r="C265" s="55" t="s">
        <v>81</v>
      </c>
      <c r="D265" s="55" t="s">
        <v>81</v>
      </c>
      <c r="E265" s="56" t="s">
        <v>81</v>
      </c>
      <c r="F265" s="56" t="s">
        <v>81</v>
      </c>
      <c r="G265" s="922" t="s">
        <v>81</v>
      </c>
      <c r="H265" s="57" t="s">
        <v>81</v>
      </c>
      <c r="I265" s="57" t="s">
        <v>81</v>
      </c>
      <c r="J265" s="65" t="s">
        <v>81</v>
      </c>
      <c r="K265" s="65" t="s">
        <v>81</v>
      </c>
      <c r="L265" s="928" t="s">
        <v>81</v>
      </c>
    </row>
    <row r="266" spans="1:12" ht="14.25">
      <c r="A266" s="32" t="s">
        <v>97</v>
      </c>
      <c r="B266" s="26" t="s">
        <v>28</v>
      </c>
      <c r="C266" s="66" t="s">
        <v>81</v>
      </c>
      <c r="D266" s="66" t="s">
        <v>81</v>
      </c>
      <c r="E266" s="67" t="s">
        <v>81</v>
      </c>
      <c r="F266" s="67" t="s">
        <v>81</v>
      </c>
      <c r="G266" s="929" t="s">
        <v>81</v>
      </c>
      <c r="H266" s="68" t="s">
        <v>81</v>
      </c>
      <c r="I266" s="68" t="s">
        <v>81</v>
      </c>
      <c r="J266" s="69" t="s">
        <v>81</v>
      </c>
      <c r="K266" s="69" t="s">
        <v>81</v>
      </c>
      <c r="L266" s="930" t="s">
        <v>81</v>
      </c>
    </row>
    <row r="267" spans="1:12" ht="15">
      <c r="A267" s="17" t="s">
        <v>97</v>
      </c>
      <c r="B267" s="25" t="s">
        <v>30</v>
      </c>
      <c r="C267" s="55" t="s">
        <v>81</v>
      </c>
      <c r="D267" s="55" t="s">
        <v>81</v>
      </c>
      <c r="E267" s="56" t="s">
        <v>81</v>
      </c>
      <c r="F267" s="56" t="s">
        <v>81</v>
      </c>
      <c r="G267" s="922" t="s">
        <v>81</v>
      </c>
      <c r="H267" s="57" t="s">
        <v>81</v>
      </c>
      <c r="I267" s="57" t="s">
        <v>81</v>
      </c>
      <c r="J267" s="65" t="s">
        <v>81</v>
      </c>
      <c r="K267" s="65" t="s">
        <v>81</v>
      </c>
      <c r="L267" s="928" t="s">
        <v>81</v>
      </c>
    </row>
    <row r="268" spans="1:12" ht="15">
      <c r="A268" s="17" t="s">
        <v>97</v>
      </c>
      <c r="B268" s="25" t="s">
        <v>35</v>
      </c>
      <c r="C268" s="55" t="s">
        <v>81</v>
      </c>
      <c r="D268" s="55" t="s">
        <v>81</v>
      </c>
      <c r="E268" s="56" t="s">
        <v>81</v>
      </c>
      <c r="F268" s="56" t="s">
        <v>81</v>
      </c>
      <c r="G268" s="922" t="s">
        <v>81</v>
      </c>
      <c r="H268" s="57" t="s">
        <v>81</v>
      </c>
      <c r="I268" s="57" t="s">
        <v>81</v>
      </c>
      <c r="J268" s="65" t="s">
        <v>81</v>
      </c>
      <c r="K268" s="65" t="s">
        <v>81</v>
      </c>
      <c r="L268" s="928" t="s">
        <v>81</v>
      </c>
    </row>
    <row r="269" spans="1:12" ht="14.25">
      <c r="A269" s="32" t="s">
        <v>97</v>
      </c>
      <c r="B269" s="26" t="s">
        <v>31</v>
      </c>
      <c r="C269" s="66" t="s">
        <v>81</v>
      </c>
      <c r="D269" s="66" t="s">
        <v>81</v>
      </c>
      <c r="E269" s="67" t="s">
        <v>81</v>
      </c>
      <c r="F269" s="67" t="s">
        <v>81</v>
      </c>
      <c r="G269" s="929" t="s">
        <v>81</v>
      </c>
      <c r="H269" s="68" t="s">
        <v>81</v>
      </c>
      <c r="I269" s="68" t="s">
        <v>81</v>
      </c>
      <c r="J269" s="69" t="s">
        <v>81</v>
      </c>
      <c r="K269" s="69" t="s">
        <v>81</v>
      </c>
      <c r="L269" s="930" t="s">
        <v>81</v>
      </c>
    </row>
    <row r="270" spans="1:12" ht="15">
      <c r="A270" s="17" t="s">
        <v>97</v>
      </c>
      <c r="B270" s="25" t="s">
        <v>33</v>
      </c>
      <c r="C270" s="55" t="s">
        <v>81</v>
      </c>
      <c r="D270" s="55" t="s">
        <v>81</v>
      </c>
      <c r="E270" s="56" t="s">
        <v>81</v>
      </c>
      <c r="F270" s="56" t="s">
        <v>81</v>
      </c>
      <c r="G270" s="922" t="s">
        <v>81</v>
      </c>
      <c r="H270" s="57" t="s">
        <v>81</v>
      </c>
      <c r="I270" s="57" t="s">
        <v>81</v>
      </c>
      <c r="J270" s="65" t="s">
        <v>81</v>
      </c>
      <c r="K270" s="65" t="s">
        <v>81</v>
      </c>
      <c r="L270" s="928" t="s">
        <v>81</v>
      </c>
    </row>
    <row r="271" spans="1:12" ht="15.75" thickBot="1">
      <c r="A271" s="33" t="s">
        <v>97</v>
      </c>
      <c r="B271" s="25" t="s">
        <v>36</v>
      </c>
      <c r="C271" s="70" t="s">
        <v>81</v>
      </c>
      <c r="D271" s="70" t="s">
        <v>81</v>
      </c>
      <c r="E271" s="71" t="s">
        <v>81</v>
      </c>
      <c r="F271" s="71" t="s">
        <v>81</v>
      </c>
      <c r="G271" s="931" t="s">
        <v>81</v>
      </c>
      <c r="H271" s="65" t="s">
        <v>81</v>
      </c>
      <c r="I271" s="65" t="s">
        <v>81</v>
      </c>
      <c r="J271" s="65" t="s">
        <v>81</v>
      </c>
      <c r="K271" s="65" t="s">
        <v>81</v>
      </c>
      <c r="L271" s="928" t="s">
        <v>81</v>
      </c>
    </row>
    <row r="272" spans="1:12" ht="15.75" thickBot="1">
      <c r="A272" s="29"/>
      <c r="B272" s="30"/>
      <c r="C272" s="72"/>
      <c r="D272" s="72"/>
      <c r="E272" s="72"/>
      <c r="F272" s="72"/>
      <c r="G272" s="932"/>
      <c r="H272" s="73"/>
      <c r="I272" s="73"/>
      <c r="J272" s="73"/>
      <c r="K272" s="73"/>
      <c r="L272" s="933"/>
    </row>
    <row r="273" spans="1:12" ht="14.25">
      <c r="A273" s="22" t="s">
        <v>24</v>
      </c>
      <c r="B273" s="23" t="s">
        <v>28</v>
      </c>
      <c r="C273" s="61">
        <v>15034.3850892267</v>
      </c>
      <c r="D273" s="61">
        <v>15697.126473222123</v>
      </c>
      <c r="E273" s="62">
        <v>15335.072791011235</v>
      </c>
      <c r="F273" s="62">
        <v>16011.069002686565</v>
      </c>
      <c r="G273" s="926">
        <v>-4.2220554515248301</v>
      </c>
      <c r="H273" s="63">
        <v>342.32564102564106</v>
      </c>
      <c r="I273" s="63">
        <v>4.2413845763449629</v>
      </c>
      <c r="J273" s="64">
        <v>-23.52941176470588</v>
      </c>
      <c r="K273" s="64">
        <v>3.7037037037037033</v>
      </c>
      <c r="L273" s="927">
        <v>-0.53746053746053857</v>
      </c>
    </row>
    <row r="274" spans="1:12" ht="15">
      <c r="A274" s="24" t="s">
        <v>24</v>
      </c>
      <c r="B274" s="25" t="s">
        <v>29</v>
      </c>
      <c r="C274" s="55">
        <v>16964.303921568626</v>
      </c>
      <c r="D274" s="55">
        <v>16939.981372549017</v>
      </c>
      <c r="E274" s="56">
        <v>17303.59</v>
      </c>
      <c r="F274" s="56">
        <v>17278.780999999999</v>
      </c>
      <c r="G274" s="922">
        <v>0.14358073060825938</v>
      </c>
      <c r="H274" s="57">
        <v>321.3</v>
      </c>
      <c r="I274" s="57">
        <v>2.5534631343759973</v>
      </c>
      <c r="J274" s="65">
        <v>-61.904761904761905</v>
      </c>
      <c r="K274" s="65">
        <v>0.37986704653371323</v>
      </c>
      <c r="L274" s="928">
        <v>-0.49331382664716</v>
      </c>
    </row>
    <row r="275" spans="1:12" ht="15">
      <c r="A275" s="24" t="s">
        <v>24</v>
      </c>
      <c r="B275" s="25" t="s">
        <v>30</v>
      </c>
      <c r="C275" s="55">
        <v>15579.512745098038</v>
      </c>
      <c r="D275" s="55">
        <v>15557.200980392156</v>
      </c>
      <c r="E275" s="56">
        <v>15891.102999999999</v>
      </c>
      <c r="F275" s="56">
        <v>15868.344999999999</v>
      </c>
      <c r="G275" s="922">
        <v>0.14341760278088114</v>
      </c>
      <c r="H275" s="57">
        <v>325.3</v>
      </c>
      <c r="I275" s="57">
        <v>1.0876320696084523</v>
      </c>
      <c r="J275" s="65">
        <v>-21.052631578947366</v>
      </c>
      <c r="K275" s="65">
        <v>1.4245014245014245</v>
      </c>
      <c r="L275" s="928">
        <v>-0.15554015554015566</v>
      </c>
    </row>
    <row r="276" spans="1:12" ht="15">
      <c r="A276" s="24" t="s">
        <v>24</v>
      </c>
      <c r="B276" s="25" t="s">
        <v>35</v>
      </c>
      <c r="C276" s="55">
        <v>14318.982352941175</v>
      </c>
      <c r="D276" s="55">
        <v>15256.915686274509</v>
      </c>
      <c r="E276" s="56">
        <v>14605.361999999999</v>
      </c>
      <c r="F276" s="56">
        <v>15562.054</v>
      </c>
      <c r="G276" s="922">
        <v>-6.1475946555641103</v>
      </c>
      <c r="H276" s="57">
        <v>359.3</v>
      </c>
      <c r="I276" s="57">
        <v>5.1814988290398087</v>
      </c>
      <c r="J276" s="65">
        <v>-6.9767441860465116</v>
      </c>
      <c r="K276" s="65">
        <v>1.899335232668566</v>
      </c>
      <c r="L276" s="928">
        <v>0.11139344472677792</v>
      </c>
    </row>
    <row r="277" spans="1:12" ht="14.25">
      <c r="A277" s="22" t="s">
        <v>24</v>
      </c>
      <c r="B277" s="26" t="s">
        <v>31</v>
      </c>
      <c r="C277" s="66">
        <v>17690.72186894355</v>
      </c>
      <c r="D277" s="66">
        <v>17735.675445658104</v>
      </c>
      <c r="E277" s="67">
        <v>18044.536306322421</v>
      </c>
      <c r="F277" s="67">
        <v>18090.388954571266</v>
      </c>
      <c r="G277" s="929">
        <v>-0.25346413702873177</v>
      </c>
      <c r="H277" s="68">
        <v>303.27209039548029</v>
      </c>
      <c r="I277" s="68">
        <v>0.69678902477886462</v>
      </c>
      <c r="J277" s="69">
        <v>0.91220068415051314</v>
      </c>
      <c r="K277" s="69">
        <v>42.022792022792018</v>
      </c>
      <c r="L277" s="930">
        <v>5.5570955570955505</v>
      </c>
    </row>
    <row r="278" spans="1:12" ht="15">
      <c r="A278" s="24" t="s">
        <v>24</v>
      </c>
      <c r="B278" s="25" t="s">
        <v>32</v>
      </c>
      <c r="C278" s="55">
        <v>18556.043137254903</v>
      </c>
      <c r="D278" s="55">
        <v>18787.238235294117</v>
      </c>
      <c r="E278" s="56">
        <v>18927.164000000001</v>
      </c>
      <c r="F278" s="56">
        <v>19162.983</v>
      </c>
      <c r="G278" s="922">
        <v>-1.2305965099483702</v>
      </c>
      <c r="H278" s="57">
        <v>288.60000000000002</v>
      </c>
      <c r="I278" s="57">
        <v>1.6197183098591628</v>
      </c>
      <c r="J278" s="65">
        <v>11.521739130434783</v>
      </c>
      <c r="K278" s="65">
        <v>24.358974358974358</v>
      </c>
      <c r="L278" s="928">
        <v>5.2321552321552289</v>
      </c>
    </row>
    <row r="279" spans="1:12" ht="15">
      <c r="A279" s="24" t="s">
        <v>24</v>
      </c>
      <c r="B279" s="25" t="s">
        <v>33</v>
      </c>
      <c r="C279" s="55">
        <v>16778.470588235294</v>
      </c>
      <c r="D279" s="55">
        <v>16940.813725490196</v>
      </c>
      <c r="E279" s="56">
        <v>17114.04</v>
      </c>
      <c r="F279" s="56">
        <v>17279.63</v>
      </c>
      <c r="G279" s="922">
        <v>-0.95829598203202337</v>
      </c>
      <c r="H279" s="57">
        <v>316.2</v>
      </c>
      <c r="I279" s="57">
        <v>1.3461538461538425</v>
      </c>
      <c r="J279" s="65">
        <v>-9.5679012345679002</v>
      </c>
      <c r="K279" s="65">
        <v>13.912630579297247</v>
      </c>
      <c r="L279" s="928">
        <v>0.44069710736377488</v>
      </c>
    </row>
    <row r="280" spans="1:12" ht="15">
      <c r="A280" s="24" t="s">
        <v>24</v>
      </c>
      <c r="B280" s="25" t="s">
        <v>36</v>
      </c>
      <c r="C280" s="55">
        <v>16116.095098039217</v>
      </c>
      <c r="D280" s="55">
        <v>15975.60882352941</v>
      </c>
      <c r="E280" s="56">
        <v>16438.417000000001</v>
      </c>
      <c r="F280" s="56">
        <v>16295.120999999999</v>
      </c>
      <c r="G280" s="922">
        <v>0.87937978490618196</v>
      </c>
      <c r="H280" s="57">
        <v>350.6</v>
      </c>
      <c r="I280" s="57">
        <v>0.63145809414467435</v>
      </c>
      <c r="J280" s="65">
        <v>-15.053763440860216</v>
      </c>
      <c r="K280" s="65">
        <v>3.751187084520418</v>
      </c>
      <c r="L280" s="928">
        <v>-0.11575678242344889</v>
      </c>
    </row>
    <row r="281" spans="1:12" ht="14.25">
      <c r="A281" s="22" t="s">
        <v>24</v>
      </c>
      <c r="B281" s="26" t="s">
        <v>37</v>
      </c>
      <c r="C281" s="66">
        <v>13877.222773386084</v>
      </c>
      <c r="D281" s="66">
        <v>13694.627802923478</v>
      </c>
      <c r="E281" s="67">
        <v>14154.767228853805</v>
      </c>
      <c r="F281" s="67">
        <v>13968.520358981948</v>
      </c>
      <c r="G281" s="929">
        <v>1.3333328447497119</v>
      </c>
      <c r="H281" s="68">
        <v>234.65993975903615</v>
      </c>
      <c r="I281" s="68">
        <v>0.7024352034362189</v>
      </c>
      <c r="J281" s="69">
        <v>14.482758620689657</v>
      </c>
      <c r="K281" s="69">
        <v>15.7644824311491</v>
      </c>
      <c r="L281" s="930">
        <v>3.7062703729370412</v>
      </c>
    </row>
    <row r="282" spans="1:12" ht="15">
      <c r="A282" s="24" t="s">
        <v>24</v>
      </c>
      <c r="B282" s="25" t="s">
        <v>83</v>
      </c>
      <c r="C282" s="77">
        <v>13879.519607843138</v>
      </c>
      <c r="D282" s="77">
        <v>14243.87156862745</v>
      </c>
      <c r="E282" s="78">
        <v>14157.11</v>
      </c>
      <c r="F282" s="78">
        <v>14528.749</v>
      </c>
      <c r="G282" s="936">
        <v>-2.5579559533996985</v>
      </c>
      <c r="H282" s="79">
        <v>220.2</v>
      </c>
      <c r="I282" s="79">
        <v>1.8972697825080955</v>
      </c>
      <c r="J282" s="80">
        <v>17.449664429530202</v>
      </c>
      <c r="K282" s="80">
        <v>8.3095916429249765</v>
      </c>
      <c r="L282" s="937">
        <v>2.114165447498781</v>
      </c>
    </row>
    <row r="283" spans="1:12" ht="15">
      <c r="A283" s="24" t="s">
        <v>24</v>
      </c>
      <c r="B283" s="25" t="s">
        <v>38</v>
      </c>
      <c r="C283" s="55">
        <v>13894.470588235294</v>
      </c>
      <c r="D283" s="55">
        <v>13054.567647058822</v>
      </c>
      <c r="E283" s="56">
        <v>14172.36</v>
      </c>
      <c r="F283" s="56">
        <v>13315.659</v>
      </c>
      <c r="G283" s="922">
        <v>6.4337859658316647</v>
      </c>
      <c r="H283" s="57">
        <v>244.2</v>
      </c>
      <c r="I283" s="57">
        <v>-0.44843049327355189</v>
      </c>
      <c r="J283" s="65">
        <v>8.064516129032258</v>
      </c>
      <c r="K283" s="65">
        <v>6.3627730294396958</v>
      </c>
      <c r="L283" s="928">
        <v>1.2068478735145396</v>
      </c>
    </row>
    <row r="284" spans="1:12" ht="15.75" thickBot="1">
      <c r="A284" s="24" t="s">
        <v>24</v>
      </c>
      <c r="B284" s="25" t="s">
        <v>39</v>
      </c>
      <c r="C284" s="55">
        <v>13779.047058823529</v>
      </c>
      <c r="D284" s="55">
        <v>14054.502941176472</v>
      </c>
      <c r="E284" s="56">
        <v>14054.628000000001</v>
      </c>
      <c r="F284" s="56">
        <v>14335.593000000001</v>
      </c>
      <c r="G284" s="922">
        <v>-1.9599119478350155</v>
      </c>
      <c r="H284" s="57">
        <v>289.10000000000002</v>
      </c>
      <c r="I284" s="57">
        <v>-0.92529129540780963</v>
      </c>
      <c r="J284" s="65">
        <v>35.294117647058826</v>
      </c>
      <c r="K284" s="65">
        <v>1.0921177587844255</v>
      </c>
      <c r="L284" s="928">
        <v>0.38525705192371862</v>
      </c>
    </row>
    <row r="285" spans="1:12" ht="15.75" thickBot="1">
      <c r="A285" s="29"/>
      <c r="B285" s="30"/>
      <c r="C285" s="72"/>
      <c r="D285" s="72"/>
      <c r="E285" s="72"/>
      <c r="F285" s="72"/>
      <c r="G285" s="932"/>
      <c r="H285" s="73"/>
      <c r="I285" s="73"/>
      <c r="J285" s="73"/>
      <c r="K285" s="73"/>
      <c r="L285" s="933"/>
    </row>
    <row r="286" spans="1:12" ht="14.25">
      <c r="A286" s="22" t="s">
        <v>98</v>
      </c>
      <c r="B286" s="26" t="s">
        <v>25</v>
      </c>
      <c r="C286" s="66">
        <v>18153.015987933635</v>
      </c>
      <c r="D286" s="66">
        <v>18705.660556438786</v>
      </c>
      <c r="E286" s="67">
        <v>18516.076307692307</v>
      </c>
      <c r="F286" s="67">
        <v>19079.773767567563</v>
      </c>
      <c r="G286" s="929">
        <v>-2.9544242334437349</v>
      </c>
      <c r="H286" s="68">
        <v>321.15294117647062</v>
      </c>
      <c r="I286" s="68">
        <v>-4.5220985691573867</v>
      </c>
      <c r="J286" s="69">
        <v>54.54545454545454</v>
      </c>
      <c r="K286" s="69">
        <v>1.6144349477682813</v>
      </c>
      <c r="L286" s="930">
        <v>0.69967403300736652</v>
      </c>
    </row>
    <row r="287" spans="1:12" ht="15">
      <c r="A287" s="24" t="s">
        <v>98</v>
      </c>
      <c r="B287" s="25" t="s">
        <v>26</v>
      </c>
      <c r="C287" s="55">
        <v>17617.96176470588</v>
      </c>
      <c r="D287" s="55">
        <v>19473.992156862747</v>
      </c>
      <c r="E287" s="56">
        <v>17970.321</v>
      </c>
      <c r="F287" s="56">
        <v>19863.472000000002</v>
      </c>
      <c r="G287" s="922">
        <v>-9.5308161634582387</v>
      </c>
      <c r="H287" s="57">
        <v>274.3</v>
      </c>
      <c r="I287" s="57">
        <v>-4.5913043478260827</v>
      </c>
      <c r="J287" s="65">
        <v>75</v>
      </c>
      <c r="K287" s="65">
        <v>0.33238366571699907</v>
      </c>
      <c r="L287" s="928">
        <v>0.16606349939683274</v>
      </c>
    </row>
    <row r="288" spans="1:12" ht="15">
      <c r="A288" s="24" t="s">
        <v>98</v>
      </c>
      <c r="B288" s="25" t="s">
        <v>27</v>
      </c>
      <c r="C288" s="55">
        <v>18030.649999999998</v>
      </c>
      <c r="D288" s="55">
        <v>18682.613725490195</v>
      </c>
      <c r="E288" s="56">
        <v>18391.262999999999</v>
      </c>
      <c r="F288" s="56">
        <v>19056.266</v>
      </c>
      <c r="G288" s="922">
        <v>-3.4896815567121107</v>
      </c>
      <c r="H288" s="57">
        <v>325.3</v>
      </c>
      <c r="I288" s="57">
        <v>-6.3884892086330902</v>
      </c>
      <c r="J288" s="65">
        <v>87.5</v>
      </c>
      <c r="K288" s="65">
        <v>0.71225071225071224</v>
      </c>
      <c r="L288" s="928">
        <v>0.37961037961037958</v>
      </c>
    </row>
    <row r="289" spans="1:12" ht="15">
      <c r="A289" s="24" t="s">
        <v>98</v>
      </c>
      <c r="B289" s="25" t="s">
        <v>34</v>
      </c>
      <c r="C289" s="55" t="s">
        <v>209</v>
      </c>
      <c r="D289" s="55" t="s">
        <v>209</v>
      </c>
      <c r="E289" s="56" t="s">
        <v>209</v>
      </c>
      <c r="F289" s="56" t="s">
        <v>209</v>
      </c>
      <c r="G289" s="1440" t="s">
        <v>81</v>
      </c>
      <c r="H289" s="57">
        <v>343.3</v>
      </c>
      <c r="I289" s="57" t="s">
        <v>81</v>
      </c>
      <c r="J289" s="65" t="s">
        <v>81</v>
      </c>
      <c r="K289" s="65">
        <v>0.56980056980056981</v>
      </c>
      <c r="L289" s="928" t="s">
        <v>81</v>
      </c>
    </row>
    <row r="290" spans="1:12" ht="14.25">
      <c r="A290" s="22" t="s">
        <v>98</v>
      </c>
      <c r="B290" s="26" t="s">
        <v>28</v>
      </c>
      <c r="C290" s="66">
        <v>17297.509497959207</v>
      </c>
      <c r="D290" s="66">
        <v>18476.149911566492</v>
      </c>
      <c r="E290" s="67">
        <v>17643.459687918392</v>
      </c>
      <c r="F290" s="67">
        <v>18845.67290979782</v>
      </c>
      <c r="G290" s="929">
        <v>-6.379253357699957</v>
      </c>
      <c r="H290" s="68">
        <v>313.71100000000001</v>
      </c>
      <c r="I290" s="68">
        <v>-0.32910675245729132</v>
      </c>
      <c r="J290" s="69">
        <v>-30.069930069930066</v>
      </c>
      <c r="K290" s="69">
        <v>4.7483380816714149</v>
      </c>
      <c r="L290" s="930">
        <v>-1.1976078642745316</v>
      </c>
    </row>
    <row r="291" spans="1:12" ht="15">
      <c r="A291" s="24" t="s">
        <v>98</v>
      </c>
      <c r="B291" s="25" t="s">
        <v>29</v>
      </c>
      <c r="C291" s="55">
        <v>18318.568627450979</v>
      </c>
      <c r="D291" s="55">
        <v>19131.51274509804</v>
      </c>
      <c r="E291" s="56">
        <v>18684.939999999999</v>
      </c>
      <c r="F291" s="56">
        <v>19514.143</v>
      </c>
      <c r="G291" s="922">
        <v>-4.2492411785647022</v>
      </c>
      <c r="H291" s="57">
        <v>272.89999999999998</v>
      </c>
      <c r="I291" s="57">
        <v>-7.0504087193460645</v>
      </c>
      <c r="J291" s="65">
        <v>27.27272727272727</v>
      </c>
      <c r="K291" s="65">
        <v>0.66476733143399813</v>
      </c>
      <c r="L291" s="928">
        <v>0.20738687405354073</v>
      </c>
    </row>
    <row r="292" spans="1:12" ht="15">
      <c r="A292" s="24" t="s">
        <v>98</v>
      </c>
      <c r="B292" s="25" t="s">
        <v>30</v>
      </c>
      <c r="C292" s="55">
        <v>17672.723529411764</v>
      </c>
      <c r="D292" s="55">
        <v>18578.26862745098</v>
      </c>
      <c r="E292" s="56">
        <v>18026.178</v>
      </c>
      <c r="F292" s="56">
        <v>18949.833999999999</v>
      </c>
      <c r="G292" s="922">
        <v>-4.8742168401052961</v>
      </c>
      <c r="H292" s="57">
        <v>309</v>
      </c>
      <c r="I292" s="57">
        <v>-9.6993210475270403E-2</v>
      </c>
      <c r="J292" s="65">
        <v>-28.169014084507044</v>
      </c>
      <c r="K292" s="65">
        <v>2.4216524216524213</v>
      </c>
      <c r="L292" s="928">
        <v>-0.53053053053053123</v>
      </c>
    </row>
    <row r="293" spans="1:12" ht="15">
      <c r="A293" s="24" t="s">
        <v>98</v>
      </c>
      <c r="B293" s="25" t="s">
        <v>35</v>
      </c>
      <c r="C293" s="55">
        <v>16465.124509803922</v>
      </c>
      <c r="D293" s="55">
        <v>18256.202941176471</v>
      </c>
      <c r="E293" s="56">
        <v>16794.427</v>
      </c>
      <c r="F293" s="56">
        <v>18621.327000000001</v>
      </c>
      <c r="G293" s="922">
        <v>-9.8107938279586691</v>
      </c>
      <c r="H293" s="57">
        <v>336.9</v>
      </c>
      <c r="I293" s="57">
        <v>3.6934441366574333</v>
      </c>
      <c r="J293" s="65">
        <v>-42.622950819672127</v>
      </c>
      <c r="K293" s="65">
        <v>1.6619183285849954</v>
      </c>
      <c r="L293" s="928">
        <v>-0.87446420779754086</v>
      </c>
    </row>
    <row r="294" spans="1:12" ht="14.25">
      <c r="A294" s="22" t="s">
        <v>98</v>
      </c>
      <c r="B294" s="26" t="s">
        <v>31</v>
      </c>
      <c r="C294" s="66">
        <v>15656.988654692646</v>
      </c>
      <c r="D294" s="66">
        <v>16233.900714400057</v>
      </c>
      <c r="E294" s="67">
        <v>15970.1284277865</v>
      </c>
      <c r="F294" s="67">
        <v>16691.910305167054</v>
      </c>
      <c r="G294" s="929">
        <v>-4.3241418398775071</v>
      </c>
      <c r="H294" s="68">
        <v>276.97391304347826</v>
      </c>
      <c r="I294" s="68">
        <v>-2.62608550398943</v>
      </c>
      <c r="J294" s="69">
        <v>1.6574585635359116</v>
      </c>
      <c r="K294" s="69">
        <v>8.7369420702754041</v>
      </c>
      <c r="L294" s="930">
        <v>1.210954544287878</v>
      </c>
    </row>
    <row r="295" spans="1:12" ht="15">
      <c r="A295" s="24" t="s">
        <v>98</v>
      </c>
      <c r="B295" s="25" t="s">
        <v>32</v>
      </c>
      <c r="C295" s="55">
        <v>14774.988235294117</v>
      </c>
      <c r="D295" s="55">
        <v>15478.009803921568</v>
      </c>
      <c r="E295" s="56">
        <v>15070.487999999999</v>
      </c>
      <c r="F295" s="56">
        <v>15787.57</v>
      </c>
      <c r="G295" s="922">
        <v>-4.5420669552059012</v>
      </c>
      <c r="H295" s="57">
        <v>228.4</v>
      </c>
      <c r="I295" s="57">
        <v>-8.5302362835402423</v>
      </c>
      <c r="J295" s="65">
        <v>19.35483870967742</v>
      </c>
      <c r="K295" s="65">
        <v>1.7568850902184234</v>
      </c>
      <c r="L295" s="928">
        <v>0.46790380123713438</v>
      </c>
    </row>
    <row r="296" spans="1:12" ht="15">
      <c r="A296" s="24" t="s">
        <v>98</v>
      </c>
      <c r="B296" s="25" t="s">
        <v>33</v>
      </c>
      <c r="C296" s="55">
        <v>16899.350980392155</v>
      </c>
      <c r="D296" s="55">
        <v>17486.292156862746</v>
      </c>
      <c r="E296" s="56">
        <v>17237.338</v>
      </c>
      <c r="F296" s="56">
        <v>17836.018</v>
      </c>
      <c r="G296" s="922">
        <v>-3.3565788058747206</v>
      </c>
      <c r="H296" s="57">
        <v>284.8</v>
      </c>
      <c r="I296" s="57">
        <v>-1.1797362942401033</v>
      </c>
      <c r="J296" s="57">
        <v>-5.5555555555555554</v>
      </c>
      <c r="K296" s="57">
        <v>5.650522317188984</v>
      </c>
      <c r="L296" s="923">
        <v>0.41143707810374419</v>
      </c>
    </row>
    <row r="297" spans="1:12" ht="15.75" thickBot="1">
      <c r="A297" s="34" t="s">
        <v>98</v>
      </c>
      <c r="B297" s="35" t="s">
        <v>36</v>
      </c>
      <c r="C297" s="58">
        <v>11637.179411764706</v>
      </c>
      <c r="D297" s="58">
        <v>11637.179411764706</v>
      </c>
      <c r="E297" s="59">
        <v>11869.923000000001</v>
      </c>
      <c r="F297" s="59">
        <v>12042.790999999999</v>
      </c>
      <c r="G297" s="924">
        <v>-1.435447978794937</v>
      </c>
      <c r="H297" s="60">
        <v>307.89999999999998</v>
      </c>
      <c r="I297" s="60">
        <v>-0.54909560723515671</v>
      </c>
      <c r="J297" s="60">
        <v>16.666666666666664</v>
      </c>
      <c r="K297" s="60">
        <v>2.5454545454545454</v>
      </c>
      <c r="L297" s="925">
        <v>0.57662763815347895</v>
      </c>
    </row>
    <row r="298" spans="1:12">
      <c r="G298" s="41"/>
      <c r="H298" s="41"/>
      <c r="I298" s="41"/>
      <c r="J298" s="41"/>
      <c r="K298" s="41"/>
      <c r="L298" s="41"/>
    </row>
    <row r="299" spans="1:12">
      <c r="G299" s="41"/>
      <c r="H299" s="41"/>
      <c r="I299" s="41"/>
      <c r="J299" s="41"/>
      <c r="K299" s="41"/>
      <c r="L299" s="41"/>
    </row>
    <row r="300" spans="1:12" ht="12.75" customHeight="1">
      <c r="G300" s="41"/>
      <c r="H300" s="41"/>
      <c r="I300" s="41"/>
      <c r="J300" s="41"/>
      <c r="K300" s="41"/>
      <c r="L300" s="41"/>
    </row>
    <row r="301" spans="1:12" ht="12.75" customHeight="1">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84" t="s">
        <v>426</v>
      </c>
      <c r="B1" s="1484"/>
      <c r="C1" s="1484"/>
      <c r="D1" s="1484"/>
      <c r="E1" s="1484"/>
      <c r="F1" s="1484"/>
      <c r="G1" s="1484"/>
      <c r="H1" s="1484"/>
    </row>
    <row r="2" spans="1:18" ht="40.5">
      <c r="A2" s="1318" t="s">
        <v>108</v>
      </c>
      <c r="B2" s="2" t="s">
        <v>9</v>
      </c>
      <c r="C2" s="2"/>
      <c r="D2" s="780" t="s">
        <v>109</v>
      </c>
      <c r="E2" s="1485" t="s">
        <v>110</v>
      </c>
      <c r="F2" s="1486"/>
      <c r="G2" s="1487"/>
      <c r="H2" s="781" t="s">
        <v>111</v>
      </c>
    </row>
    <row r="3" spans="1:18" ht="41.25" thickBot="1">
      <c r="A3" s="575"/>
      <c r="B3" s="1049" t="s">
        <v>507</v>
      </c>
      <c r="C3" s="1049" t="s">
        <v>499</v>
      </c>
      <c r="D3" s="1050" t="s">
        <v>54</v>
      </c>
      <c r="E3" s="823" t="s">
        <v>507</v>
      </c>
      <c r="F3" s="1051" t="s">
        <v>499</v>
      </c>
      <c r="G3" s="794" t="s">
        <v>112</v>
      </c>
      <c r="H3" s="795" t="s">
        <v>113</v>
      </c>
    </row>
    <row r="4" spans="1:18" ht="15.75">
      <c r="A4" s="602" t="s">
        <v>8</v>
      </c>
      <c r="B4" s="782"/>
      <c r="C4" s="782"/>
      <c r="D4" s="783"/>
      <c r="E4" s="784"/>
      <c r="F4" s="784"/>
      <c r="G4" s="785"/>
      <c r="H4" s="786"/>
    </row>
    <row r="5" spans="1:18" ht="15">
      <c r="A5" s="399" t="s">
        <v>261</v>
      </c>
      <c r="B5" s="90">
        <v>19019.133776494695</v>
      </c>
      <c r="C5" s="90">
        <v>19221.142930710888</v>
      </c>
      <c r="D5" s="761">
        <v>-1.0509736853027101</v>
      </c>
      <c r="E5" s="796">
        <v>100</v>
      </c>
      <c r="F5" s="797">
        <v>100</v>
      </c>
      <c r="G5" s="590" t="s">
        <v>81</v>
      </c>
      <c r="H5" s="593">
        <v>-12.166864961332548</v>
      </c>
    </row>
    <row r="6" spans="1:18">
      <c r="A6" s="585" t="s">
        <v>114</v>
      </c>
      <c r="B6" s="55">
        <v>15573.958000000001</v>
      </c>
      <c r="C6" s="55">
        <v>15702.288</v>
      </c>
      <c r="D6" s="762">
        <v>-0.81726943232731386</v>
      </c>
      <c r="E6" s="798">
        <v>20.85033610457339</v>
      </c>
      <c r="F6" s="799">
        <v>17.761748958953003</v>
      </c>
      <c r="G6" s="588">
        <v>17.388980965545915</v>
      </c>
      <c r="H6" s="589">
        <v>3.1064221719835832</v>
      </c>
    </row>
    <row r="7" spans="1:18">
      <c r="A7" s="585" t="s">
        <v>115</v>
      </c>
      <c r="B7" s="55">
        <v>23791.99</v>
      </c>
      <c r="C7" s="55">
        <v>23348.941999999999</v>
      </c>
      <c r="D7" s="762">
        <v>1.8975078185555581</v>
      </c>
      <c r="E7" s="798">
        <v>18.694864457576323</v>
      </c>
      <c r="F7" s="799">
        <v>14.202855443188575</v>
      </c>
      <c r="G7" s="588">
        <v>31.627506400778238</v>
      </c>
      <c r="H7" s="589">
        <v>15.612565445026174</v>
      </c>
    </row>
    <row r="8" spans="1:18" ht="13.5" thickBot="1">
      <c r="A8" s="586" t="s">
        <v>116</v>
      </c>
      <c r="B8" s="58">
        <v>18731.401000000002</v>
      </c>
      <c r="C8" s="58">
        <v>19278.091</v>
      </c>
      <c r="D8" s="763">
        <v>-2.835809832000475</v>
      </c>
      <c r="E8" s="800">
        <v>60.454799437850284</v>
      </c>
      <c r="F8" s="801">
        <v>68.035395597858411</v>
      </c>
      <c r="G8" s="591">
        <v>-11.142135785930149</v>
      </c>
      <c r="H8" s="594">
        <v>-21.953352132380267</v>
      </c>
    </row>
    <row r="9" spans="1:18" ht="15">
      <c r="A9" s="576" t="s">
        <v>262</v>
      </c>
      <c r="B9" s="91">
        <v>15910.109851722225</v>
      </c>
      <c r="C9" s="91">
        <v>16094.341495824863</v>
      </c>
      <c r="D9" s="764">
        <v>-1.1446982416175928</v>
      </c>
      <c r="E9" s="802">
        <v>100</v>
      </c>
      <c r="F9" s="803">
        <v>100</v>
      </c>
      <c r="G9" s="592" t="s">
        <v>81</v>
      </c>
      <c r="H9" s="595">
        <v>2.7873239642590528</v>
      </c>
    </row>
    <row r="10" spans="1:18">
      <c r="A10" s="585" t="s">
        <v>114</v>
      </c>
      <c r="B10" s="55">
        <v>12142.154</v>
      </c>
      <c r="C10" s="55">
        <v>11939.281999999999</v>
      </c>
      <c r="D10" s="762">
        <v>1.6991976569445399</v>
      </c>
      <c r="E10" s="798">
        <v>4.5157710529685442</v>
      </c>
      <c r="F10" s="799">
        <v>3.4995100978341935</v>
      </c>
      <c r="G10" s="588">
        <v>29.040092090698721</v>
      </c>
      <c r="H10" s="589">
        <v>32.636857501044709</v>
      </c>
    </row>
    <row r="11" spans="1:18">
      <c r="A11" s="585" t="s">
        <v>115</v>
      </c>
      <c r="B11" s="55" t="s">
        <v>209</v>
      </c>
      <c r="C11" s="55" t="s">
        <v>209</v>
      </c>
      <c r="D11" s="762" t="s">
        <v>81</v>
      </c>
      <c r="E11" s="798">
        <v>0.20629703928180176</v>
      </c>
      <c r="F11" s="799">
        <v>0.68440063760401271</v>
      </c>
      <c r="G11" s="588" t="s">
        <v>81</v>
      </c>
      <c r="H11" s="589" t="s">
        <v>81</v>
      </c>
    </row>
    <row r="12" spans="1:18" ht="13.5" thickBot="1">
      <c r="A12" s="587" t="s">
        <v>116</v>
      </c>
      <c r="B12" s="55">
        <v>16066.989</v>
      </c>
      <c r="C12" s="55">
        <v>16182.25</v>
      </c>
      <c r="D12" s="762">
        <v>-0.71226807149809457</v>
      </c>
      <c r="E12" s="798">
        <v>95.277931907749661</v>
      </c>
      <c r="F12" s="799">
        <v>95.816089264561782</v>
      </c>
      <c r="G12" s="588">
        <v>-0.56165656618085569</v>
      </c>
      <c r="H12" s="589">
        <v>2.2100122100121951</v>
      </c>
      <c r="P12" s="81"/>
      <c r="Q12" s="81"/>
      <c r="R12"/>
    </row>
    <row r="13" spans="1:18" ht="15.75">
      <c r="A13" s="602" t="s">
        <v>117</v>
      </c>
      <c r="B13" s="603"/>
      <c r="C13" s="603"/>
      <c r="D13" s="765"/>
      <c r="E13" s="804"/>
      <c r="F13" s="804"/>
      <c r="G13" s="604"/>
      <c r="H13" s="605"/>
      <c r="P13" s="81"/>
      <c r="Q13" s="81"/>
      <c r="R13"/>
    </row>
    <row r="14" spans="1:18" ht="15">
      <c r="A14" s="399" t="s">
        <v>261</v>
      </c>
      <c r="B14" s="90">
        <v>18418.114855640099</v>
      </c>
      <c r="C14" s="90">
        <v>18637.117566124081</v>
      </c>
      <c r="D14" s="761">
        <v>-1.1750889573291903</v>
      </c>
      <c r="E14" s="796">
        <v>100</v>
      </c>
      <c r="F14" s="797">
        <v>100</v>
      </c>
      <c r="G14" s="590" t="s">
        <v>81</v>
      </c>
      <c r="H14" s="593">
        <v>13.43914730927418</v>
      </c>
      <c r="P14" s="81"/>
      <c r="Q14" s="81"/>
      <c r="R14"/>
    </row>
    <row r="15" spans="1:18">
      <c r="A15" s="585" t="s">
        <v>114</v>
      </c>
      <c r="B15" s="55">
        <v>16060.599</v>
      </c>
      <c r="C15" s="55">
        <v>16112.572</v>
      </c>
      <c r="D15" s="762">
        <v>-0.32256178591475004</v>
      </c>
      <c r="E15" s="798">
        <v>13.39427054077516</v>
      </c>
      <c r="F15" s="799">
        <v>14.151653826102068</v>
      </c>
      <c r="G15" s="588">
        <v>-5.3519065307402416</v>
      </c>
      <c r="H15" s="589">
        <v>7.3679901760131017</v>
      </c>
    </row>
    <row r="16" spans="1:18">
      <c r="A16" s="585" t="s">
        <v>115</v>
      </c>
      <c r="B16" s="55" t="s">
        <v>209</v>
      </c>
      <c r="C16" s="55" t="s">
        <v>209</v>
      </c>
      <c r="D16" s="762" t="s">
        <v>81</v>
      </c>
      <c r="E16" s="798">
        <v>1.4144921615687076</v>
      </c>
      <c r="F16" s="799">
        <v>1.2801946359265481</v>
      </c>
      <c r="G16" s="588" t="s">
        <v>81</v>
      </c>
      <c r="H16" s="589" t="s">
        <v>81</v>
      </c>
    </row>
    <row r="17" spans="1:13" ht="13.5" thickBot="1">
      <c r="A17" s="586" t="s">
        <v>116</v>
      </c>
      <c r="B17" s="58">
        <v>18754.226999999999</v>
      </c>
      <c r="C17" s="58">
        <v>19028.96</v>
      </c>
      <c r="D17" s="763">
        <v>-1.4437625598035846</v>
      </c>
      <c r="E17" s="800">
        <v>85.19123729765613</v>
      </c>
      <c r="F17" s="801">
        <v>84.568151537971389</v>
      </c>
      <c r="G17" s="591">
        <v>0.73678535991764438</v>
      </c>
      <c r="H17" s="594">
        <v>14.274950339064322</v>
      </c>
    </row>
    <row r="18" spans="1:13" ht="15">
      <c r="A18" s="576" t="s">
        <v>262</v>
      </c>
      <c r="B18" s="91">
        <v>14459.960461133071</v>
      </c>
      <c r="C18" s="91">
        <v>14771.517606628724</v>
      </c>
      <c r="D18" s="764">
        <v>-2.1091749256409651</v>
      </c>
      <c r="E18" s="802">
        <v>100</v>
      </c>
      <c r="F18" s="803">
        <v>100</v>
      </c>
      <c r="G18" s="592" t="s">
        <v>81</v>
      </c>
      <c r="H18" s="595">
        <v>7.9929695346501477</v>
      </c>
    </row>
    <row r="19" spans="1:13">
      <c r="A19" s="585" t="s">
        <v>114</v>
      </c>
      <c r="B19" s="55" t="s">
        <v>209</v>
      </c>
      <c r="C19" s="55" t="s">
        <v>209</v>
      </c>
      <c r="D19" s="762" t="s">
        <v>81</v>
      </c>
      <c r="E19" s="798">
        <v>0.65876152832674573</v>
      </c>
      <c r="F19" s="799">
        <v>0.75326414462671576</v>
      </c>
      <c r="G19" s="588" t="s">
        <v>81</v>
      </c>
      <c r="H19" s="589" t="s">
        <v>81</v>
      </c>
    </row>
    <row r="20" spans="1:13">
      <c r="A20" s="585" t="s">
        <v>115</v>
      </c>
      <c r="B20" s="55" t="s">
        <v>81</v>
      </c>
      <c r="C20" s="55" t="s">
        <v>81</v>
      </c>
      <c r="D20" s="762" t="s">
        <v>81</v>
      </c>
      <c r="E20" s="798">
        <v>0</v>
      </c>
      <c r="F20" s="799">
        <v>0</v>
      </c>
      <c r="G20" s="588" t="s">
        <v>81</v>
      </c>
      <c r="H20" s="589" t="s">
        <v>81</v>
      </c>
    </row>
    <row r="21" spans="1:13" ht="13.5" thickBot="1">
      <c r="A21" s="587" t="s">
        <v>116</v>
      </c>
      <c r="B21" s="55">
        <v>14473.434999999999</v>
      </c>
      <c r="C21" s="55">
        <v>14788.758</v>
      </c>
      <c r="D21" s="762">
        <v>-2.1321804035200271</v>
      </c>
      <c r="E21" s="798">
        <v>99.34123847167325</v>
      </c>
      <c r="F21" s="799">
        <v>99.246735855373274</v>
      </c>
      <c r="G21" s="588">
        <v>9.5219873465350116E-2</v>
      </c>
      <c r="H21" s="589">
        <v>8.0958003035925188</v>
      </c>
    </row>
    <row r="22" spans="1:13" ht="15.75">
      <c r="A22" s="602" t="s">
        <v>118</v>
      </c>
      <c r="B22" s="603"/>
      <c r="C22" s="603"/>
      <c r="D22" s="765"/>
      <c r="E22" s="804"/>
      <c r="F22" s="804"/>
      <c r="G22" s="604"/>
      <c r="H22" s="605"/>
    </row>
    <row r="23" spans="1:13" ht="15">
      <c r="A23" s="399" t="s">
        <v>261</v>
      </c>
      <c r="B23" s="90">
        <v>19388.542524812834</v>
      </c>
      <c r="C23" s="90">
        <v>19188.579497424362</v>
      </c>
      <c r="D23" s="761">
        <v>1.0420939570608279</v>
      </c>
      <c r="E23" s="796">
        <v>100</v>
      </c>
      <c r="F23" s="797">
        <v>100</v>
      </c>
      <c r="G23" s="590" t="s">
        <v>81</v>
      </c>
      <c r="H23" s="593">
        <v>-8.5485133020344364</v>
      </c>
    </row>
    <row r="24" spans="1:13">
      <c r="A24" s="585" t="s">
        <v>114</v>
      </c>
      <c r="B24" s="55">
        <v>15442.243</v>
      </c>
      <c r="C24" s="55">
        <v>15611.26</v>
      </c>
      <c r="D24" s="762">
        <v>-1.0826608486438623</v>
      </c>
      <c r="E24" s="798">
        <v>34.549019607843135</v>
      </c>
      <c r="F24" s="799">
        <v>30.014345331246737</v>
      </c>
      <c r="G24" s="588">
        <v>15.108356442729171</v>
      </c>
      <c r="H24" s="589">
        <v>5.2683032804692527</v>
      </c>
    </row>
    <row r="25" spans="1:13">
      <c r="A25" s="585" t="s">
        <v>115</v>
      </c>
      <c r="B25" s="55">
        <v>23876.732</v>
      </c>
      <c r="C25" s="55">
        <v>23412.652999999998</v>
      </c>
      <c r="D25" s="762">
        <v>1.9821717769447214</v>
      </c>
      <c r="E25" s="798">
        <v>38.37433155080214</v>
      </c>
      <c r="F25" s="799">
        <v>30.415362545644236</v>
      </c>
      <c r="G25" s="588">
        <v>26.167595382806653</v>
      </c>
      <c r="H25" s="589">
        <v>15.382141708650437</v>
      </c>
    </row>
    <row r="26" spans="1:13" ht="16.5" thickBot="1">
      <c r="A26" s="586" t="s">
        <v>116</v>
      </c>
      <c r="B26" s="58">
        <v>18063.027999999998</v>
      </c>
      <c r="C26" s="58">
        <v>18655.204000000002</v>
      </c>
      <c r="D26" s="763">
        <v>-3.1743206882111985</v>
      </c>
      <c r="E26" s="800">
        <v>27.076648841354721</v>
      </c>
      <c r="F26" s="801">
        <v>39.570292123109027</v>
      </c>
      <c r="G26" s="591">
        <v>-31.573290495012607</v>
      </c>
      <c r="H26" s="594">
        <v>-37.422756859190905</v>
      </c>
      <c r="J26" s="87"/>
      <c r="K26" s="81"/>
      <c r="L26" s="81"/>
      <c r="M26" s="81"/>
    </row>
    <row r="27" spans="1:13" ht="15">
      <c r="A27" s="576" t="s">
        <v>262</v>
      </c>
      <c r="B27" s="91">
        <v>13961.299618526509</v>
      </c>
      <c r="C27" s="91">
        <v>14412.217705127383</v>
      </c>
      <c r="D27" s="764">
        <v>-3.1287210325753838</v>
      </c>
      <c r="E27" s="802">
        <v>100</v>
      </c>
      <c r="F27" s="803">
        <v>100</v>
      </c>
      <c r="G27" s="592" t="s">
        <v>81</v>
      </c>
      <c r="H27" s="595">
        <v>-16.729769620740566</v>
      </c>
      <c r="J27" s="1483"/>
      <c r="K27" s="1483"/>
      <c r="L27" s="1483"/>
      <c r="M27" s="1483"/>
    </row>
    <row r="28" spans="1:13">
      <c r="A28" s="585" t="s">
        <v>114</v>
      </c>
      <c r="B28" s="55" t="s">
        <v>209</v>
      </c>
      <c r="C28" s="55" t="s">
        <v>209</v>
      </c>
      <c r="D28" s="762" t="s">
        <v>81</v>
      </c>
      <c r="E28" s="798">
        <v>1.9805795314426635</v>
      </c>
      <c r="F28" s="799">
        <v>3.1316177886157988</v>
      </c>
      <c r="G28" s="588" t="s">
        <v>81</v>
      </c>
      <c r="H28" s="589" t="s">
        <v>81</v>
      </c>
    </row>
    <row r="29" spans="1:13">
      <c r="A29" s="585" t="s">
        <v>115</v>
      </c>
      <c r="B29" s="55" t="s">
        <v>209</v>
      </c>
      <c r="C29" s="55" t="s">
        <v>209</v>
      </c>
      <c r="D29" s="762" t="s">
        <v>81</v>
      </c>
      <c r="E29" s="798">
        <v>1.1174475955610359</v>
      </c>
      <c r="F29" s="799">
        <v>3.0032727972790858</v>
      </c>
      <c r="G29" s="588" t="s">
        <v>81</v>
      </c>
      <c r="H29" s="589" t="s">
        <v>81</v>
      </c>
    </row>
    <row r="30" spans="1:13" ht="13.5" thickBot="1">
      <c r="A30" s="587" t="s">
        <v>116</v>
      </c>
      <c r="B30" s="55">
        <v>13881.275</v>
      </c>
      <c r="C30" s="55">
        <v>14181.937</v>
      </c>
      <c r="D30" s="762">
        <v>-2.1200348020161157</v>
      </c>
      <c r="E30" s="798">
        <v>96.901972872996296</v>
      </c>
      <c r="F30" s="799">
        <v>93.86510941410512</v>
      </c>
      <c r="G30" s="588">
        <v>3.235348552669802</v>
      </c>
      <c r="H30" s="589">
        <v>-14.035687427360372</v>
      </c>
    </row>
    <row r="31" spans="1:13" ht="15.75">
      <c r="A31" s="602" t="s">
        <v>119</v>
      </c>
      <c r="B31" s="603"/>
      <c r="C31" s="603"/>
      <c r="D31" s="765"/>
      <c r="E31" s="804"/>
      <c r="F31" s="804"/>
      <c r="G31" s="604"/>
      <c r="H31" s="605"/>
    </row>
    <row r="32" spans="1:13" ht="15">
      <c r="A32" s="399" t="s">
        <v>261</v>
      </c>
      <c r="B32" s="90">
        <v>19142.349000000002</v>
      </c>
      <c r="C32" s="90">
        <v>19795.129786480185</v>
      </c>
      <c r="D32" s="761">
        <v>-3.2976837915254498</v>
      </c>
      <c r="E32" s="796">
        <v>100</v>
      </c>
      <c r="F32" s="797">
        <v>100</v>
      </c>
      <c r="G32" s="590" t="s">
        <v>81</v>
      </c>
      <c r="H32" s="593">
        <v>-40.813260813260818</v>
      </c>
    </row>
    <row r="33" spans="1:8">
      <c r="A33" s="585" t="s">
        <v>114</v>
      </c>
      <c r="B33" s="55" t="s">
        <v>81</v>
      </c>
      <c r="C33" s="55" t="s">
        <v>209</v>
      </c>
      <c r="D33" s="762" t="s">
        <v>81</v>
      </c>
      <c r="E33" s="798">
        <v>0</v>
      </c>
      <c r="F33" s="799">
        <v>1.5229215229215227</v>
      </c>
      <c r="G33" s="588" t="s">
        <v>81</v>
      </c>
      <c r="H33" s="589" t="s">
        <v>81</v>
      </c>
    </row>
    <row r="34" spans="1:8">
      <c r="A34" s="585" t="s">
        <v>115</v>
      </c>
      <c r="B34" s="55" t="s">
        <v>81</v>
      </c>
      <c r="C34" s="55" t="s">
        <v>81</v>
      </c>
      <c r="D34" s="762" t="s">
        <v>81</v>
      </c>
      <c r="E34" s="798">
        <v>0</v>
      </c>
      <c r="F34" s="799">
        <v>0</v>
      </c>
      <c r="G34" s="588" t="s">
        <v>81</v>
      </c>
      <c r="H34" s="589" t="s">
        <v>81</v>
      </c>
    </row>
    <row r="35" spans="1:8" ht="13.5" thickBot="1">
      <c r="A35" s="586" t="s">
        <v>116</v>
      </c>
      <c r="B35" s="58">
        <v>19142.348999999998</v>
      </c>
      <c r="C35" s="58">
        <v>19867.067999999999</v>
      </c>
      <c r="D35" s="763">
        <v>-3.6478407382508635</v>
      </c>
      <c r="E35" s="800">
        <v>100</v>
      </c>
      <c r="F35" s="801">
        <v>98.477078477078479</v>
      </c>
      <c r="G35" s="591">
        <v>1.5464730945242211</v>
      </c>
      <c r="H35" s="594">
        <v>-39.897953816211668</v>
      </c>
    </row>
    <row r="36" spans="1:8" ht="15">
      <c r="A36" s="576" t="s">
        <v>262</v>
      </c>
      <c r="B36" s="91">
        <v>17900.597269322334</v>
      </c>
      <c r="C36" s="91">
        <v>18094.989049927339</v>
      </c>
      <c r="D36" s="764">
        <v>-1.0742851519204732</v>
      </c>
      <c r="E36" s="802">
        <v>100</v>
      </c>
      <c r="F36" s="803">
        <v>100</v>
      </c>
      <c r="G36" s="592" t="s">
        <v>81</v>
      </c>
      <c r="H36" s="595">
        <v>9.0062971420662841</v>
      </c>
    </row>
    <row r="37" spans="1:8">
      <c r="A37" s="585" t="s">
        <v>114</v>
      </c>
      <c r="B37" s="55" t="s">
        <v>209</v>
      </c>
      <c r="C37" s="55" t="s">
        <v>209</v>
      </c>
      <c r="D37" s="762">
        <v>0.90834021469859627</v>
      </c>
      <c r="E37" s="798">
        <v>8.719250912553564</v>
      </c>
      <c r="F37" s="799">
        <v>5.9684450903051696</v>
      </c>
      <c r="G37" s="588" t="s">
        <v>81</v>
      </c>
      <c r="H37" s="589" t="s">
        <v>81</v>
      </c>
    </row>
    <row r="38" spans="1:8">
      <c r="A38" s="585" t="s">
        <v>115</v>
      </c>
      <c r="B38" s="55" t="s">
        <v>81</v>
      </c>
      <c r="C38" s="55" t="s">
        <v>81</v>
      </c>
      <c r="D38" s="762" t="s">
        <v>81</v>
      </c>
      <c r="E38" s="798">
        <v>0</v>
      </c>
      <c r="F38" s="799">
        <v>0</v>
      </c>
      <c r="G38" s="588" t="s">
        <v>81</v>
      </c>
      <c r="H38" s="589" t="s">
        <v>81</v>
      </c>
    </row>
    <row r="39" spans="1:8" ht="13.5" thickBot="1">
      <c r="A39" s="586" t="s">
        <v>116</v>
      </c>
      <c r="B39" s="58">
        <v>18443.215</v>
      </c>
      <c r="C39" s="58">
        <v>18474.873</v>
      </c>
      <c r="D39" s="763">
        <v>-0.17135706426777303</v>
      </c>
      <c r="E39" s="800">
        <v>91.280749087446438</v>
      </c>
      <c r="F39" s="801">
        <v>94.031554909694819</v>
      </c>
      <c r="G39" s="591">
        <v>-2.9254071411348832</v>
      </c>
      <c r="H39" s="594">
        <v>5.8174191411855629</v>
      </c>
    </row>
    <row r="40" spans="1:8" ht="14.25" customHeight="1">
      <c r="A40" s="87" t="s">
        <v>263</v>
      </c>
      <c r="B40" s="81"/>
      <c r="C40" s="87"/>
      <c r="D40" s="81"/>
    </row>
    <row r="41" spans="1:8" ht="5.25" customHeight="1">
      <c r="A41" s="1488"/>
      <c r="B41" s="1488"/>
      <c r="C41" s="1488"/>
      <c r="D41" s="1488"/>
    </row>
    <row r="42" spans="1:8" ht="15">
      <c r="A42" s="88" t="s">
        <v>45</v>
      </c>
      <c r="B42" s="89"/>
    </row>
    <row r="43" spans="1:8" ht="15">
      <c r="A43" s="86" t="s">
        <v>77</v>
      </c>
      <c r="B43" s="1489" t="s">
        <v>46</v>
      </c>
      <c r="C43" s="1490"/>
      <c r="D43" s="1490"/>
      <c r="E43" s="1490"/>
      <c r="F43" s="1490"/>
      <c r="G43" s="1490"/>
      <c r="H43" s="1491"/>
    </row>
    <row r="44" spans="1:8" ht="15">
      <c r="A44" s="86" t="s">
        <v>47</v>
      </c>
      <c r="B44" s="1489" t="s">
        <v>48</v>
      </c>
      <c r="C44" s="1490"/>
      <c r="D44" s="1490"/>
      <c r="E44" s="1490"/>
      <c r="F44" s="1490"/>
      <c r="G44" s="1490"/>
      <c r="H44" s="1491"/>
    </row>
    <row r="45" spans="1:8" ht="15">
      <c r="A45" s="86" t="s">
        <v>49</v>
      </c>
      <c r="B45" s="1489" t="s">
        <v>50</v>
      </c>
      <c r="C45" s="1490"/>
      <c r="D45" s="1490"/>
      <c r="E45" s="1490"/>
      <c r="F45" s="1490"/>
      <c r="G45" s="1490"/>
      <c r="H45" s="1491"/>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506</v>
      </c>
      <c r="B2" s="776"/>
      <c r="C2" s="776"/>
      <c r="D2" s="776"/>
      <c r="E2" s="776"/>
      <c r="F2" s="81"/>
      <c r="G2" s="81"/>
      <c r="H2" s="81"/>
    </row>
    <row r="3" spans="1:8" ht="18" customHeight="1">
      <c r="A3"/>
      <c r="B3"/>
      <c r="C3"/>
      <c r="D3"/>
      <c r="E3"/>
      <c r="G3"/>
      <c r="H3"/>
    </row>
    <row r="4" spans="1:8" ht="18" customHeight="1" thickBot="1">
      <c r="A4"/>
      <c r="B4"/>
      <c r="C4"/>
      <c r="D4"/>
      <c r="E4"/>
      <c r="F4"/>
      <c r="G4"/>
      <c r="H4"/>
    </row>
    <row r="5" spans="1:8" s="1213" customFormat="1" ht="18" customHeight="1">
      <c r="A5" s="1492" t="s">
        <v>120</v>
      </c>
      <c r="B5" s="1207" t="s">
        <v>469</v>
      </c>
      <c r="C5" s="1208"/>
      <c r="D5" s="1208"/>
      <c r="E5" s="1209" t="s">
        <v>266</v>
      </c>
      <c r="F5" s="1210"/>
      <c r="G5" s="1211"/>
      <c r="H5" s="1212"/>
    </row>
    <row r="6" spans="1:8" s="1213" customFormat="1" ht="30" customHeight="1" thickBot="1">
      <c r="A6" s="1493"/>
      <c r="B6" s="1214" t="s">
        <v>121</v>
      </c>
      <c r="C6" s="1215" t="s">
        <v>122</v>
      </c>
      <c r="D6" s="1216" t="s">
        <v>468</v>
      </c>
      <c r="E6" s="1227" t="s">
        <v>121</v>
      </c>
      <c r="F6" s="1227" t="s">
        <v>122</v>
      </c>
      <c r="G6" s="1228" t="s">
        <v>468</v>
      </c>
      <c r="H6" s="1212"/>
    </row>
    <row r="7" spans="1:8" s="1219" customFormat="1" ht="24.95" customHeight="1" thickBot="1">
      <c r="A7" s="1217" t="s">
        <v>123</v>
      </c>
      <c r="B7" s="1447">
        <v>35787.917000000001</v>
      </c>
      <c r="C7" s="1447">
        <v>34054.815000000002</v>
      </c>
      <c r="D7" s="1448">
        <v>20689.120999999999</v>
      </c>
      <c r="E7" s="1449">
        <v>4.3435691712029012</v>
      </c>
      <c r="F7" s="1449">
        <v>4.2333285606013886</v>
      </c>
      <c r="G7" s="1450">
        <v>0.15438663143057485</v>
      </c>
      <c r="H7" s="1218"/>
    </row>
    <row r="8" spans="1:8" s="1219" customFormat="1" ht="24.95" customHeight="1">
      <c r="A8" s="1220" t="s">
        <v>280</v>
      </c>
      <c r="B8" s="1223">
        <v>33365.071000000004</v>
      </c>
      <c r="C8" s="1223">
        <v>31287.572</v>
      </c>
      <c r="D8" s="1320" t="s">
        <v>209</v>
      </c>
      <c r="E8" s="1425">
        <v>7.7530034491222244</v>
      </c>
      <c r="F8" s="1226">
        <v>7.9361662410809055</v>
      </c>
      <c r="G8" s="1230" t="s">
        <v>81</v>
      </c>
      <c r="H8" s="1218"/>
    </row>
    <row r="9" spans="1:8" s="1219" customFormat="1" ht="24.95" customHeight="1">
      <c r="A9" s="1221" t="s">
        <v>277</v>
      </c>
      <c r="B9" s="1224">
        <v>37785.826999999997</v>
      </c>
      <c r="C9" s="1224">
        <v>34732.675999999999</v>
      </c>
      <c r="D9" s="1224" t="s">
        <v>209</v>
      </c>
      <c r="E9" s="1321">
        <v>-0.89502800831167773</v>
      </c>
      <c r="F9" s="1321">
        <v>1.0278449451137961</v>
      </c>
      <c r="G9" s="1231" t="s">
        <v>81</v>
      </c>
      <c r="H9" s="1218"/>
    </row>
    <row r="10" spans="1:8" s="1219" customFormat="1" ht="24.95" customHeight="1" thickBot="1">
      <c r="A10" s="1222" t="s">
        <v>281</v>
      </c>
      <c r="B10" s="1328" t="s">
        <v>209</v>
      </c>
      <c r="C10" s="1225" t="s">
        <v>209</v>
      </c>
      <c r="D10" s="1232" t="s">
        <v>81</v>
      </c>
      <c r="E10" s="1233" t="s">
        <v>81</v>
      </c>
      <c r="F10" s="1233" t="s">
        <v>81</v>
      </c>
      <c r="G10" s="1229" t="s">
        <v>81</v>
      </c>
      <c r="H10" s="1218"/>
    </row>
    <row r="11" spans="1:8" ht="15.75">
      <c r="A11" s="87" t="s">
        <v>263</v>
      </c>
      <c r="B11" s="81"/>
      <c r="C11" s="87"/>
      <c r="D11" s="81"/>
      <c r="G11" s="1250"/>
    </row>
    <row r="17" spans="1:13" ht="15">
      <c r="A17" s="811"/>
      <c r="D17" s="810"/>
    </row>
    <row r="18" spans="1:13" ht="15">
      <c r="A18" s="811"/>
      <c r="D18" s="810"/>
    </row>
    <row r="19" spans="1:13" ht="15">
      <c r="A19" s="811"/>
      <c r="D19" s="810"/>
    </row>
    <row r="20" spans="1:13" ht="15">
      <c r="A20" s="811"/>
      <c r="D20" s="810"/>
    </row>
    <row r="21" spans="1:13" ht="15">
      <c r="A21" s="811"/>
      <c r="D21" s="810"/>
      <c r="M21" s="85" t="s">
        <v>104</v>
      </c>
    </row>
    <row r="22" spans="1:13" ht="15">
      <c r="A22" s="811"/>
      <c r="D22" s="810"/>
    </row>
    <row r="23" spans="1:13" ht="15">
      <c r="A23" s="811"/>
      <c r="D23" s="810"/>
    </row>
    <row r="24" spans="1:13" ht="15">
      <c r="A24" s="811"/>
      <c r="D24" s="810"/>
    </row>
    <row r="25" spans="1:13" ht="15">
      <c r="A25" s="811"/>
      <c r="D25" s="810"/>
    </row>
    <row r="26" spans="1:13" ht="15">
      <c r="A26" s="811"/>
      <c r="D26" s="810"/>
    </row>
    <row r="27" spans="1:13" ht="15">
      <c r="A27" s="811"/>
      <c r="D27" s="810"/>
    </row>
    <row r="28" spans="1:13" ht="15">
      <c r="A28" s="811"/>
      <c r="D28" s="810"/>
    </row>
    <row r="29" spans="1:13" ht="15">
      <c r="A29" s="811"/>
      <c r="D29" s="810"/>
    </row>
    <row r="30" spans="1:13" ht="15">
      <c r="A30" s="811"/>
      <c r="D30" s="810"/>
    </row>
    <row r="31" spans="1:13" ht="15">
      <c r="D31" s="810"/>
    </row>
    <row r="32" spans="1:13" ht="15">
      <c r="A32" s="811"/>
      <c r="D32" s="810"/>
    </row>
    <row r="33" spans="1:4" ht="15">
      <c r="A33" s="811"/>
      <c r="D33" s="810"/>
    </row>
    <row r="34" spans="1:4" ht="15">
      <c r="A34" s="811"/>
      <c r="D34" s="810"/>
    </row>
    <row r="35" spans="1:4" ht="15">
      <c r="A35" s="811"/>
      <c r="D35" s="810"/>
    </row>
    <row r="36" spans="1:4" ht="15">
      <c r="A36" s="811"/>
      <c r="D36" s="810"/>
    </row>
    <row r="37" spans="1:4" ht="15">
      <c r="A37" s="811"/>
      <c r="D37" s="810"/>
    </row>
    <row r="38" spans="1:4" ht="15">
      <c r="A38" s="811"/>
      <c r="D38" s="810"/>
    </row>
    <row r="39" spans="1:4" ht="15">
      <c r="A39" s="811"/>
      <c r="D39" s="810"/>
    </row>
    <row r="40" spans="1:4" ht="15">
      <c r="A40" s="811"/>
    </row>
    <row r="41" spans="1:4" ht="15">
      <c r="A41" s="811"/>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I33" sqref="I33"/>
    </sheetView>
  </sheetViews>
  <sheetFormatPr defaultRowHeight="12.75"/>
  <cols>
    <col min="1" max="1" width="42.85546875" customWidth="1"/>
    <col min="2" max="2" width="13.85546875" customWidth="1"/>
    <col min="3" max="3" width="14.7109375" customWidth="1"/>
    <col min="4" max="4" width="14.42578125" customWidth="1"/>
  </cols>
  <sheetData>
    <row r="2" spans="1:8" ht="16.5">
      <c r="A2" s="1494" t="s">
        <v>509</v>
      </c>
      <c r="B2" s="1494"/>
      <c r="C2" s="1494"/>
      <c r="D2" s="1494"/>
      <c r="E2" s="1494"/>
      <c r="F2" s="1494"/>
      <c r="G2" s="1494"/>
      <c r="H2" s="1494"/>
    </row>
    <row r="3" spans="1:8">
      <c r="A3" s="1090"/>
      <c r="B3" s="1090"/>
      <c r="C3" s="1090"/>
      <c r="D3" s="1090"/>
      <c r="E3" s="1090"/>
      <c r="F3" s="1090"/>
      <c r="G3" s="1090"/>
      <c r="H3" s="1090"/>
    </row>
    <row r="4" spans="1:8" ht="13.5" thickBot="1"/>
    <row r="5" spans="1:8" ht="40.5">
      <c r="A5" s="1075" t="s">
        <v>108</v>
      </c>
      <c r="B5" s="2" t="s">
        <v>9</v>
      </c>
      <c r="C5" s="2"/>
      <c r="D5" s="1241" t="s">
        <v>109</v>
      </c>
    </row>
    <row r="6" spans="1:8" ht="19.5" thickBot="1">
      <c r="A6" s="575"/>
      <c r="B6" s="1049">
        <v>44549</v>
      </c>
      <c r="C6" s="1049">
        <v>44542</v>
      </c>
      <c r="D6" s="1050" t="s">
        <v>54</v>
      </c>
    </row>
    <row r="7" spans="1:8" ht="15.75">
      <c r="A7" s="602"/>
      <c r="B7" s="782"/>
      <c r="C7" s="782"/>
      <c r="D7" s="1322"/>
    </row>
    <row r="8" spans="1:8" ht="15.75">
      <c r="A8" s="399" t="s">
        <v>261</v>
      </c>
      <c r="B8" s="1343">
        <v>18362.727999999999</v>
      </c>
      <c r="C8" s="1343">
        <v>19126.651000000002</v>
      </c>
      <c r="D8" s="1344">
        <v>-3.9940238361645357</v>
      </c>
    </row>
    <row r="9" spans="1:8" ht="15.75">
      <c r="A9" s="585" t="s">
        <v>114</v>
      </c>
      <c r="B9" s="1345">
        <v>16309.052</v>
      </c>
      <c r="C9" s="1345">
        <v>15469.697</v>
      </c>
      <c r="D9" s="1346">
        <v>5.425801164689906</v>
      </c>
    </row>
    <row r="10" spans="1:8" ht="15.75">
      <c r="A10" s="585" t="s">
        <v>115</v>
      </c>
      <c r="B10" s="1345">
        <v>21925.293000000001</v>
      </c>
      <c r="C10" s="1345">
        <v>22552.51</v>
      </c>
      <c r="D10" s="1347">
        <v>-2.7811405471053865</v>
      </c>
    </row>
    <row r="11" spans="1:8" ht="16.5" thickBot="1">
      <c r="A11" s="1341" t="s">
        <v>116</v>
      </c>
      <c r="B11" s="1348">
        <v>18303.626</v>
      </c>
      <c r="C11" s="1348">
        <v>18999.600999999999</v>
      </c>
      <c r="D11" s="1349">
        <v>-3.6631032409575264</v>
      </c>
    </row>
    <row r="12" spans="1:8" ht="15.75">
      <c r="A12" s="1342" t="s">
        <v>262</v>
      </c>
      <c r="B12" s="1350">
        <v>15241.38</v>
      </c>
      <c r="C12" s="1350">
        <v>15981.387000000001</v>
      </c>
      <c r="D12" s="1351">
        <v>-4.6304303875502262</v>
      </c>
    </row>
    <row r="13" spans="1:8" ht="13.5" customHeight="1">
      <c r="A13" s="585" t="s">
        <v>114</v>
      </c>
      <c r="B13" s="1354" t="s">
        <v>81</v>
      </c>
      <c r="C13" s="1354" t="s">
        <v>81</v>
      </c>
      <c r="D13" s="1346" t="s">
        <v>81</v>
      </c>
    </row>
    <row r="14" spans="1:8" ht="14.25" customHeight="1">
      <c r="A14" s="585" t="s">
        <v>115</v>
      </c>
      <c r="B14" s="1345" t="s">
        <v>209</v>
      </c>
      <c r="C14" s="1345" t="s">
        <v>209</v>
      </c>
      <c r="D14" s="1346" t="s">
        <v>81</v>
      </c>
    </row>
    <row r="15" spans="1:8" ht="16.5" customHeight="1" thickBot="1">
      <c r="A15" s="586" t="s">
        <v>116</v>
      </c>
      <c r="B15" s="1352">
        <v>14565.36</v>
      </c>
      <c r="C15" s="1352">
        <v>14799.324000000001</v>
      </c>
      <c r="D15" s="1353">
        <v>-1.5809100469724151</v>
      </c>
    </row>
    <row r="16" spans="1:8" ht="15.75">
      <c r="A16" s="87" t="s">
        <v>263</v>
      </c>
    </row>
    <row r="18" spans="1:1">
      <c r="A18" s="1247"/>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B7" sqref="B7:G7"/>
    </sheetView>
  </sheetViews>
  <sheetFormatPr defaultRowHeight="12.75"/>
  <cols>
    <col min="1" max="1" width="26.4257812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508</v>
      </c>
      <c r="B2" s="776"/>
      <c r="C2" s="776"/>
      <c r="D2" s="776"/>
      <c r="E2" s="776"/>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13" customFormat="1" ht="18" customHeight="1" thickBot="1">
      <c r="A5" s="1495" t="s">
        <v>472</v>
      </c>
      <c r="B5" s="1329" t="s">
        <v>469</v>
      </c>
      <c r="C5" s="1330"/>
      <c r="D5" s="1331"/>
      <c r="E5" s="1335" t="s">
        <v>266</v>
      </c>
      <c r="F5" s="1336"/>
      <c r="G5" s="1337"/>
      <c r="H5" s="1212"/>
    </row>
    <row r="6" spans="1:8" s="1213" customFormat="1" ht="30" customHeight="1" thickBot="1">
      <c r="A6" s="1496"/>
      <c r="B6" s="1332" t="s">
        <v>121</v>
      </c>
      <c r="C6" s="1333" t="s">
        <v>122</v>
      </c>
      <c r="D6" s="1334" t="s">
        <v>468</v>
      </c>
      <c r="E6" s="1338" t="s">
        <v>121</v>
      </c>
      <c r="F6" s="1339" t="s">
        <v>122</v>
      </c>
      <c r="G6" s="1340" t="s">
        <v>468</v>
      </c>
      <c r="H6" s="1212"/>
    </row>
    <row r="7" spans="1:8" s="1219" customFormat="1" ht="24.95" customHeight="1" thickBot="1">
      <c r="A7" s="1416" t="s">
        <v>496</v>
      </c>
      <c r="B7" s="1441">
        <v>35202.14</v>
      </c>
      <c r="C7" s="1442">
        <v>30748.29</v>
      </c>
      <c r="D7" s="1443" t="s">
        <v>209</v>
      </c>
      <c r="E7" s="1444">
        <v>-7.80798230104672</v>
      </c>
      <c r="F7" s="1445">
        <v>-3.1874510105194638</v>
      </c>
      <c r="G7" s="1446" t="s">
        <v>81</v>
      </c>
      <c r="H7" s="1218"/>
    </row>
    <row r="8" spans="1:8" customFormat="1" ht="15.75" customHeight="1">
      <c r="A8" s="87" t="s">
        <v>263</v>
      </c>
    </row>
    <row r="9" spans="1:8" customFormat="1" ht="24.95" customHeight="1"/>
    <row r="10" spans="1:8" customFormat="1" ht="24.95" customHeight="1"/>
    <row r="11" spans="1:8" customFormat="1"/>
    <row r="12" spans="1:8">
      <c r="A12"/>
      <c r="B12"/>
      <c r="C12"/>
      <c r="D12"/>
      <c r="E12"/>
      <c r="F12"/>
      <c r="G12"/>
      <c r="H12"/>
    </row>
    <row r="13" spans="1:8">
      <c r="A13"/>
      <c r="B13"/>
      <c r="C13"/>
      <c r="D13"/>
      <c r="E13"/>
      <c r="F13"/>
      <c r="G13"/>
      <c r="H13"/>
    </row>
    <row r="14" spans="1:8">
      <c r="A14"/>
      <c r="B14"/>
      <c r="C14"/>
      <c r="D14"/>
      <c r="E14"/>
      <c r="F14"/>
      <c r="G14"/>
      <c r="H14"/>
    </row>
    <row r="15" spans="1:8">
      <c r="A15"/>
      <c r="B15"/>
      <c r="C15"/>
      <c r="D15"/>
      <c r="E15"/>
      <c r="F15"/>
      <c r="G15"/>
      <c r="H15"/>
    </row>
    <row r="17" spans="1:13" ht="15">
      <c r="A17" s="811"/>
      <c r="D17" s="811"/>
    </row>
    <row r="18" spans="1:13" ht="15">
      <c r="A18" s="811"/>
      <c r="D18" s="811"/>
    </row>
    <row r="19" spans="1:13" ht="15">
      <c r="A19" s="811"/>
      <c r="D19" s="811"/>
    </row>
    <row r="20" spans="1:13" ht="15">
      <c r="A20" s="811"/>
      <c r="D20" s="811"/>
    </row>
    <row r="21" spans="1:13" ht="15">
      <c r="A21" s="811"/>
      <c r="D21" s="811"/>
      <c r="M21" s="85" t="s">
        <v>104</v>
      </c>
    </row>
    <row r="22" spans="1:13" ht="15">
      <c r="A22" s="811"/>
      <c r="D22" s="811"/>
    </row>
    <row r="23" spans="1:13" ht="15">
      <c r="A23" s="811"/>
      <c r="D23" s="811"/>
    </row>
    <row r="24" spans="1:13" ht="15">
      <c r="A24" s="811"/>
      <c r="D24" s="811"/>
    </row>
    <row r="25" spans="1:13" ht="15">
      <c r="A25" s="811"/>
      <c r="D25" s="811"/>
    </row>
    <row r="26" spans="1:13" ht="15">
      <c r="A26" s="811"/>
      <c r="D26" s="811"/>
    </row>
    <row r="27" spans="1:13" ht="15">
      <c r="A27" s="811"/>
      <c r="D27" s="811"/>
    </row>
    <row r="28" spans="1:13" ht="15">
      <c r="A28" s="811"/>
      <c r="D28" s="811"/>
    </row>
    <row r="29" spans="1:13" ht="15">
      <c r="A29" s="811"/>
      <c r="D29" s="811"/>
    </row>
    <row r="30" spans="1:13" ht="15">
      <c r="A30" s="811"/>
      <c r="D30" s="811"/>
    </row>
    <row r="31" spans="1:13" ht="15">
      <c r="D31" s="811"/>
    </row>
    <row r="32" spans="1:13" ht="15">
      <c r="A32" s="811"/>
      <c r="D32" s="811"/>
    </row>
    <row r="33" spans="1:4" ht="15">
      <c r="A33" s="811"/>
      <c r="D33" s="811"/>
    </row>
    <row r="34" spans="1:4" ht="15">
      <c r="A34" s="811"/>
      <c r="D34" s="811"/>
    </row>
    <row r="35" spans="1:4" ht="15">
      <c r="A35" s="811"/>
      <c r="D35" s="811"/>
    </row>
    <row r="36" spans="1:4" ht="15">
      <c r="A36" s="811"/>
      <c r="D36" s="811"/>
    </row>
    <row r="37" spans="1:4" ht="15">
      <c r="A37" s="811"/>
      <c r="D37" s="811"/>
    </row>
    <row r="38" spans="1:4" ht="15">
      <c r="A38" s="811"/>
      <c r="D38" s="811"/>
    </row>
    <row r="39" spans="1:4" ht="15">
      <c r="A39" s="811"/>
      <c r="D39" s="811"/>
    </row>
    <row r="40" spans="1:4" ht="15">
      <c r="A40" s="811"/>
    </row>
    <row r="41" spans="1:4" ht="15">
      <c r="A41" s="811"/>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27</vt:i4>
      </vt:variant>
    </vt:vector>
  </HeadingPairs>
  <TitlesOfParts>
    <vt:vector size="27"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Handel-zagr. I-X_2021</vt:lpstr>
      <vt:lpstr>Eksport I-X_2021</vt:lpstr>
      <vt:lpstr>Import I-X_2021</vt:lpstr>
      <vt:lpstr>Handel-zagr. I-XII_2020</vt:lpstr>
      <vt:lpstr>Eksport I-XII_2020</vt:lpstr>
      <vt:lpstr>Import_I-XI_2020</vt:lpstr>
      <vt:lpstr>Handel_zagra. I-XII_2019</vt:lpstr>
      <vt:lpstr>Eksport I-XII_2019</vt:lpstr>
      <vt:lpstr>Import I-XII_2019</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2021-12-23T09:38:24Z</dcterms:modified>
</cp:coreProperties>
</file>