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C240602F-C314-483E-94BA-D7125DF8D217}" xr6:coauthVersionLast="47" xr6:coauthVersionMax="47" xr10:uidLastSave="{00000000-0000-0000-0000-000000000000}"/>
  <bookViews>
    <workbookView xWindow="-120" yWindow="-120" windowWidth="29040" windowHeight="15840" xr2:uid="{B651FAEF-FE02-4A87-8785-C0834804D54B}"/>
  </bookViews>
  <sheets>
    <sheet name="Podkarpac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7" i="1" s="1"/>
  <c r="C8" i="1"/>
  <c r="D8" i="1" s="1"/>
  <c r="E8" i="1" s="1"/>
  <c r="F8" i="1" s="1"/>
  <c r="G8" i="1" s="1"/>
  <c r="C9" i="1"/>
  <c r="D9" i="1" s="1"/>
  <c r="E9" i="1" s="1"/>
  <c r="F9" i="1" s="1"/>
  <c r="G9" i="1" s="1"/>
  <c r="C10" i="1"/>
  <c r="D10" i="1" s="1"/>
  <c r="E10" i="1" s="1"/>
  <c r="F10" i="1" s="1"/>
  <c r="G10" i="1" s="1"/>
  <c r="C11" i="1"/>
  <c r="D11" i="1"/>
  <c r="E11" i="1" s="1"/>
  <c r="F11" i="1" s="1"/>
  <c r="G11" i="1" s="1"/>
  <c r="C12" i="1"/>
  <c r="D12" i="1"/>
  <c r="E12" i="1" s="1"/>
  <c r="F12" i="1" s="1"/>
  <c r="G12" i="1" s="1"/>
  <c r="C13" i="1"/>
  <c r="D13" i="1"/>
  <c r="E13" i="1" s="1"/>
  <c r="F13" i="1" s="1"/>
  <c r="G13" i="1" s="1"/>
  <c r="C14" i="1"/>
  <c r="D14" i="1"/>
  <c r="E14" i="1"/>
  <c r="F14" i="1" s="1"/>
  <c r="G14" i="1" s="1"/>
  <c r="C15" i="1"/>
  <c r="D15" i="1" s="1"/>
  <c r="E15" i="1" s="1"/>
  <c r="F15" i="1" s="1"/>
  <c r="G15" i="1" s="1"/>
  <c r="C16" i="1"/>
  <c r="D16" i="1" s="1"/>
  <c r="E16" i="1" s="1"/>
  <c r="F16" i="1" s="1"/>
  <c r="G16" i="1" s="1"/>
  <c r="C17" i="1"/>
  <c r="D17" i="1" s="1"/>
  <c r="E17" i="1" s="1"/>
  <c r="F17" i="1" s="1"/>
  <c r="G17" i="1" s="1"/>
  <c r="C18" i="1"/>
  <c r="D18" i="1" s="1"/>
  <c r="E18" i="1" s="1"/>
  <c r="F18" i="1" s="1"/>
  <c r="G18" i="1" s="1"/>
  <c r="C19" i="1"/>
  <c r="D19" i="1"/>
  <c r="E19" i="1" s="1"/>
  <c r="F19" i="1" s="1"/>
  <c r="G19" i="1" s="1"/>
  <c r="C20" i="1"/>
  <c r="D20" i="1"/>
  <c r="E20" i="1" s="1"/>
  <c r="F20" i="1" s="1"/>
  <c r="G20" i="1" s="1"/>
  <c r="C21" i="1"/>
  <c r="D21" i="1"/>
  <c r="E21" i="1" s="1"/>
  <c r="F21" i="1" s="1"/>
  <c r="G21" i="1" s="1"/>
  <c r="C22" i="1"/>
  <c r="D22" i="1"/>
  <c r="E22" i="1"/>
  <c r="F22" i="1" s="1"/>
  <c r="G22" i="1" s="1"/>
  <c r="C23" i="1"/>
  <c r="D23" i="1" s="1"/>
  <c r="E23" i="1" s="1"/>
  <c r="F23" i="1" s="1"/>
  <c r="G23" i="1" s="1"/>
  <c r="C24" i="1"/>
  <c r="D24" i="1" s="1"/>
  <c r="E24" i="1" s="1"/>
  <c r="F24" i="1" s="1"/>
  <c r="G24" i="1" s="1"/>
  <c r="C25" i="1"/>
  <c r="D25" i="1" s="1"/>
  <c r="E25" i="1" s="1"/>
  <c r="F25" i="1" s="1"/>
  <c r="G25" i="1" s="1"/>
  <c r="C26" i="1"/>
  <c r="D26" i="1" s="1"/>
  <c r="E26" i="1" s="1"/>
  <c r="F26" i="1" s="1"/>
  <c r="G26" i="1" s="1"/>
  <c r="C27" i="1"/>
  <c r="D27" i="1"/>
  <c r="E27" i="1" s="1"/>
  <c r="F27" i="1" s="1"/>
  <c r="G27" i="1" s="1"/>
  <c r="C28" i="1"/>
  <c r="D28" i="1"/>
  <c r="E28" i="1" s="1"/>
  <c r="F28" i="1" s="1"/>
  <c r="G28" i="1" s="1"/>
  <c r="C29" i="1"/>
  <c r="D29" i="1"/>
  <c r="E29" i="1" s="1"/>
  <c r="F29" i="1" s="1"/>
  <c r="G29" i="1" s="1"/>
  <c r="C30" i="1"/>
  <c r="D30" i="1"/>
  <c r="E30" i="1"/>
  <c r="F30" i="1" s="1"/>
  <c r="G30" i="1" s="1"/>
  <c r="C31" i="1"/>
  <c r="D31" i="1" s="1"/>
  <c r="E31" i="1" s="1"/>
  <c r="F31" i="1" s="1"/>
  <c r="G31" i="1" s="1"/>
  <c r="B32" i="1"/>
  <c r="D32" i="1" l="1"/>
  <c r="E7" i="1"/>
  <c r="C32" i="1"/>
  <c r="E32" i="1" l="1"/>
  <c r="F7" i="1"/>
  <c r="F32" i="1" l="1"/>
  <c r="G7" i="1"/>
  <c r="G32" i="1" s="1"/>
</calcChain>
</file>

<file path=xl/sharedStrings.xml><?xml version="1.0" encoding="utf-8"?>
<sst xmlns="http://schemas.openxmlformats.org/spreadsheetml/2006/main" count="37" uniqueCount="37">
  <si>
    <t>* dane GUS - Ludność - stan w dniu 31 XII 2024</t>
  </si>
  <si>
    <t>Razem podkarpackie</t>
  </si>
  <si>
    <t xml:space="preserve">miasto na prawach powiatu Tarnobrzeg                 </t>
  </si>
  <si>
    <t xml:space="preserve">miasto na prawach powiatu Rzeszów                    </t>
  </si>
  <si>
    <t xml:space="preserve">miasto na prawach powiatu Przemyśl                   </t>
  </si>
  <si>
    <t xml:space="preserve">miasto na prawach powiatu Krosno                     </t>
  </si>
  <si>
    <t xml:space="preserve">tarnobrzeski                  </t>
  </si>
  <si>
    <t xml:space="preserve">strzyżowski                   </t>
  </si>
  <si>
    <t xml:space="preserve">stalowowolski                 </t>
  </si>
  <si>
    <t xml:space="preserve">sanocki                       </t>
  </si>
  <si>
    <t xml:space="preserve">rzeszowski                    </t>
  </si>
  <si>
    <t xml:space="preserve">ropczycko-sędziszowski        </t>
  </si>
  <si>
    <t xml:space="preserve">przeworski                    </t>
  </si>
  <si>
    <t xml:space="preserve">przemyski                     </t>
  </si>
  <si>
    <t xml:space="preserve">niżański                      </t>
  </si>
  <si>
    <t xml:space="preserve">mielecki                      </t>
  </si>
  <si>
    <t xml:space="preserve">łańcucki                      </t>
  </si>
  <si>
    <t xml:space="preserve">lubaczowski                   </t>
  </si>
  <si>
    <t xml:space="preserve">leżajski                      </t>
  </si>
  <si>
    <t xml:space="preserve">leski                         </t>
  </si>
  <si>
    <t xml:space="preserve">krośnieński                   </t>
  </si>
  <si>
    <t xml:space="preserve">kolbuszowski                  </t>
  </si>
  <si>
    <t xml:space="preserve">jasielski                     </t>
  </si>
  <si>
    <t xml:space="preserve">jarosławski                   </t>
  </si>
  <si>
    <t xml:space="preserve">dębicki                       </t>
  </si>
  <si>
    <t xml:space="preserve">brzozowski                    </t>
  </si>
  <si>
    <t xml:space="preserve">bieszczadzki                  </t>
  </si>
  <si>
    <t>Województwo Podkarpackie</t>
  </si>
  <si>
    <t>Roczna kwota dotacji</t>
  </si>
  <si>
    <t xml:space="preserve">Miesięczna kwota dotacji </t>
  </si>
  <si>
    <t>liczba punktów pomocy prawnej</t>
  </si>
  <si>
    <t>nie mniejszy niż 2, nie większy niż 35</t>
  </si>
  <si>
    <t>zaokrąglony wynik dzielenia przez 25 000</t>
  </si>
  <si>
    <t>liczba mieszkańców na dzień 31.12.2024*</t>
  </si>
  <si>
    <t>Wyszczególnienie</t>
  </si>
  <si>
    <t>w zł</t>
  </si>
  <si>
    <t>WYSOKOŚĆ DOTACJI DLA POWIATÓW W WOJEWÓDZTWIE PODKARPACKIM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</si>
</sst>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/>
    <xf numFmtId="0" fontId="3" fillId="0" borderId="0" xfId="0" applyFont="1"/>
    <xf numFmtId="0" fontId="4" fillId="0" borderId="0" xfId="0" applyFont="1" applyAlignment="1">
      <alignment horizontal="left" wrapText="1"/>
    </xf>
    <xf numFmtId="3" fontId="0" fillId="0" borderId="1" xfId="0" applyNumberFormat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wrapText="1"/>
    </xf>
    <xf numFmtId="3" fontId="7" fillId="0" borderId="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right" vertical="center"/>
    </xf>
    <xf numFmtId="3" fontId="4" fillId="0" borderId="3" xfId="0" applyNumberFormat="1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7" fillId="0" borderId="3" xfId="0" applyFont="1" applyBorder="1"/>
    <xf numFmtId="0" fontId="5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/>
    <xf numFmtId="0" fontId="9" fillId="0" borderId="4" xfId="0" applyFont="1" applyBorder="1"/>
    <xf numFmtId="0" fontId="1" fillId="0" borderId="3" xfId="0" applyFont="1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DD5AD-47DB-4B3F-89E7-CAEB783478FB}">
  <dimension ref="A1:G35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7" t="s">
        <v>36</v>
      </c>
      <c r="B1" s="27"/>
      <c r="C1" s="27"/>
      <c r="D1" s="27"/>
      <c r="E1" s="27"/>
      <c r="F1" s="27"/>
      <c r="G1" s="27"/>
    </row>
    <row r="3" spans="1:7" x14ac:dyDescent="0.25">
      <c r="G3" s="26" t="s">
        <v>35</v>
      </c>
    </row>
    <row r="4" spans="1:7" ht="15" hidden="1" customHeight="1" x14ac:dyDescent="0.25">
      <c r="A4" s="25"/>
      <c r="B4" s="23"/>
      <c r="C4" s="23">
        <v>25000</v>
      </c>
      <c r="D4" s="23"/>
      <c r="E4" s="23"/>
      <c r="F4" s="24">
        <v>6310</v>
      </c>
      <c r="G4" s="23">
        <v>12</v>
      </c>
    </row>
    <row r="5" spans="1:7" ht="48" customHeight="1" x14ac:dyDescent="0.25">
      <c r="A5" s="22" t="s">
        <v>34</v>
      </c>
      <c r="B5" s="21" t="s">
        <v>33</v>
      </c>
      <c r="C5" s="20" t="s">
        <v>32</v>
      </c>
      <c r="D5" s="20" t="s">
        <v>31</v>
      </c>
      <c r="E5" s="20" t="s">
        <v>30</v>
      </c>
      <c r="F5" s="20" t="s">
        <v>29</v>
      </c>
      <c r="G5" s="20" t="s">
        <v>28</v>
      </c>
    </row>
    <row r="6" spans="1:7" ht="18.75" customHeight="1" x14ac:dyDescent="0.25">
      <c r="A6" s="19" t="s">
        <v>27</v>
      </c>
      <c r="B6" s="18"/>
      <c r="C6" s="18"/>
      <c r="D6" s="18"/>
      <c r="E6" s="18"/>
      <c r="F6" s="18"/>
      <c r="G6" s="18"/>
    </row>
    <row r="7" spans="1:7" x14ac:dyDescent="0.25">
      <c r="A7" s="12" t="s">
        <v>26</v>
      </c>
      <c r="B7" s="11">
        <v>20423</v>
      </c>
      <c r="C7" s="10">
        <f>ROUNDDOWN(B7/$C$4,1)</f>
        <v>0.8</v>
      </c>
      <c r="D7" s="9">
        <f>IF(C7&lt;2,2,IF(C7&gt;35,35,C7))</f>
        <v>2</v>
      </c>
      <c r="E7" s="9">
        <f>ROUND(D7,0)</f>
        <v>2</v>
      </c>
      <c r="F7" s="8">
        <f>E7*$F$4</f>
        <v>12620</v>
      </c>
      <c r="G7" s="8">
        <f>F7*$G$4</f>
        <v>151440</v>
      </c>
    </row>
    <row r="8" spans="1:7" x14ac:dyDescent="0.25">
      <c r="A8" s="12" t="s">
        <v>25</v>
      </c>
      <c r="B8" s="11">
        <v>62822</v>
      </c>
      <c r="C8" s="10">
        <f>ROUNDDOWN(B8/$C$4,1)</f>
        <v>2.5</v>
      </c>
      <c r="D8" s="9">
        <f>IF(C8&lt;2,2,IF(C8&gt;35,35,C8))</f>
        <v>2.5</v>
      </c>
      <c r="E8" s="9">
        <f>ROUND(D8,0)</f>
        <v>3</v>
      </c>
      <c r="F8" s="8">
        <f>E8*$F$4</f>
        <v>18930</v>
      </c>
      <c r="G8" s="8">
        <f>F8*$G$4</f>
        <v>227160</v>
      </c>
    </row>
    <row r="9" spans="1:7" x14ac:dyDescent="0.25">
      <c r="A9" s="12" t="s">
        <v>24</v>
      </c>
      <c r="B9" s="11">
        <v>131981</v>
      </c>
      <c r="C9" s="10">
        <f>ROUNDDOWN(B9/$C$4,1)</f>
        <v>5.2</v>
      </c>
      <c r="D9" s="9">
        <f>IF(C9&lt;2,2,IF(C9&gt;35,35,C9))</f>
        <v>5.2</v>
      </c>
      <c r="E9" s="9">
        <f>ROUND(D9,0)</f>
        <v>5</v>
      </c>
      <c r="F9" s="8">
        <f>E9*$F$4</f>
        <v>31550</v>
      </c>
      <c r="G9" s="8">
        <f>F9*$G$4</f>
        <v>378600</v>
      </c>
    </row>
    <row r="10" spans="1:7" x14ac:dyDescent="0.25">
      <c r="A10" s="12" t="s">
        <v>23</v>
      </c>
      <c r="B10" s="11">
        <v>115103</v>
      </c>
      <c r="C10" s="10">
        <f>ROUNDDOWN(B10/$C$4,1)</f>
        <v>4.5999999999999996</v>
      </c>
      <c r="D10" s="9">
        <f>IF(C10&lt;2,2,IF(C10&gt;35,35,C10))</f>
        <v>4.5999999999999996</v>
      </c>
      <c r="E10" s="9">
        <f>ROUND(D10,0)</f>
        <v>5</v>
      </c>
      <c r="F10" s="8">
        <f>E10*$F$4</f>
        <v>31550</v>
      </c>
      <c r="G10" s="8">
        <f>F10*$G$4</f>
        <v>378600</v>
      </c>
    </row>
    <row r="11" spans="1:7" x14ac:dyDescent="0.25">
      <c r="A11" s="12" t="s">
        <v>22</v>
      </c>
      <c r="B11" s="11">
        <v>108084</v>
      </c>
      <c r="C11" s="10">
        <f>ROUNDDOWN(B11/$C$4,1)</f>
        <v>4.3</v>
      </c>
      <c r="D11" s="9">
        <f>IF(C11&lt;2,2,IF(C11&gt;35,35,C11))</f>
        <v>4.3</v>
      </c>
      <c r="E11" s="9">
        <f>ROUND(D11,0)</f>
        <v>4</v>
      </c>
      <c r="F11" s="8">
        <f>E11*$F$4</f>
        <v>25240</v>
      </c>
      <c r="G11" s="8">
        <f>F11*$G$4</f>
        <v>302880</v>
      </c>
    </row>
    <row r="12" spans="1:7" s="17" customFormat="1" x14ac:dyDescent="0.25">
      <c r="A12" s="12" t="s">
        <v>21</v>
      </c>
      <c r="B12" s="16">
        <v>60895</v>
      </c>
      <c r="C12" s="15">
        <f>ROUNDDOWN(B12/$C$4,1)</f>
        <v>2.4</v>
      </c>
      <c r="D12" s="14">
        <f>IF(C12&lt;2,2,IF(C12&gt;35,35,C12))</f>
        <v>2.4</v>
      </c>
      <c r="E12" s="14">
        <f>ROUND(D12,0)</f>
        <v>2</v>
      </c>
      <c r="F12" s="13">
        <f>E12*$F$4</f>
        <v>12620</v>
      </c>
      <c r="G12" s="13">
        <f>F12*$G$4</f>
        <v>151440</v>
      </c>
    </row>
    <row r="13" spans="1:7" x14ac:dyDescent="0.25">
      <c r="A13" s="12" t="s">
        <v>20</v>
      </c>
      <c r="B13" s="11">
        <v>108034</v>
      </c>
      <c r="C13" s="10">
        <f>ROUNDDOWN(B13/$C$4,1)</f>
        <v>4.3</v>
      </c>
      <c r="D13" s="9">
        <f>IF(C13&lt;2,2,IF(C13&gt;35,35,C13))</f>
        <v>4.3</v>
      </c>
      <c r="E13" s="9">
        <f>ROUND(D13,0)</f>
        <v>4</v>
      </c>
      <c r="F13" s="8">
        <f>E13*$F$4</f>
        <v>25240</v>
      </c>
      <c r="G13" s="8">
        <f>F13*$G$4</f>
        <v>302880</v>
      </c>
    </row>
    <row r="14" spans="1:7" x14ac:dyDescent="0.25">
      <c r="A14" s="12" t="s">
        <v>19</v>
      </c>
      <c r="B14" s="11">
        <v>25224</v>
      </c>
      <c r="C14" s="10">
        <f>ROUNDDOWN(B14/$C$4,1)</f>
        <v>1</v>
      </c>
      <c r="D14" s="9">
        <f>IF(C14&lt;2,2,IF(C14&gt;35,35,C14))</f>
        <v>2</v>
      </c>
      <c r="E14" s="9">
        <f>ROUND(D14,0)</f>
        <v>2</v>
      </c>
      <c r="F14" s="8">
        <f>E14*$F$4</f>
        <v>12620</v>
      </c>
      <c r="G14" s="8">
        <f>F14*$G$4</f>
        <v>151440</v>
      </c>
    </row>
    <row r="15" spans="1:7" x14ac:dyDescent="0.25">
      <c r="A15" s="12" t="s">
        <v>18</v>
      </c>
      <c r="B15" s="11">
        <v>66263</v>
      </c>
      <c r="C15" s="10">
        <f>ROUNDDOWN(B15/$C$4,1)</f>
        <v>2.6</v>
      </c>
      <c r="D15" s="9">
        <f>IF(C15&lt;2,2,IF(C15&gt;35,35,C15))</f>
        <v>2.6</v>
      </c>
      <c r="E15" s="9">
        <f>ROUND(D15,0)</f>
        <v>3</v>
      </c>
      <c r="F15" s="8">
        <f>E15*$F$4</f>
        <v>18930</v>
      </c>
      <c r="G15" s="8">
        <f>F15*$G$4</f>
        <v>227160</v>
      </c>
    </row>
    <row r="16" spans="1:7" x14ac:dyDescent="0.25">
      <c r="A16" s="12" t="s">
        <v>17</v>
      </c>
      <c r="B16" s="11">
        <v>51997</v>
      </c>
      <c r="C16" s="10">
        <f>ROUNDDOWN(B16/$C$4,1)</f>
        <v>2</v>
      </c>
      <c r="D16" s="9">
        <f>IF(C16&lt;2,2,IF(C16&gt;35,35,C16))</f>
        <v>2</v>
      </c>
      <c r="E16" s="9">
        <f>ROUND(D16,0)</f>
        <v>2</v>
      </c>
      <c r="F16" s="8">
        <f>E16*$F$4</f>
        <v>12620</v>
      </c>
      <c r="G16" s="8">
        <f>F16*$G$4</f>
        <v>151440</v>
      </c>
    </row>
    <row r="17" spans="1:7" x14ac:dyDescent="0.25">
      <c r="A17" s="12" t="s">
        <v>16</v>
      </c>
      <c r="B17" s="11">
        <v>80749</v>
      </c>
      <c r="C17" s="10">
        <f>ROUNDDOWN(B17/$C$4,1)</f>
        <v>3.2</v>
      </c>
      <c r="D17" s="9">
        <f>IF(C17&lt;2,2,IF(C17&gt;35,35,C17))</f>
        <v>3.2</v>
      </c>
      <c r="E17" s="9">
        <f>ROUND(D17,0)</f>
        <v>3</v>
      </c>
      <c r="F17" s="8">
        <f>E17*$F$4</f>
        <v>18930</v>
      </c>
      <c r="G17" s="8">
        <f>F17*$G$4</f>
        <v>227160</v>
      </c>
    </row>
    <row r="18" spans="1:7" x14ac:dyDescent="0.25">
      <c r="A18" s="12" t="s">
        <v>15</v>
      </c>
      <c r="B18" s="11">
        <v>132484</v>
      </c>
      <c r="C18" s="10">
        <f>ROUNDDOWN(B18/$C$4,1)</f>
        <v>5.2</v>
      </c>
      <c r="D18" s="9">
        <f>IF(C18&lt;2,2,IF(C18&gt;35,35,C18))</f>
        <v>5.2</v>
      </c>
      <c r="E18" s="9">
        <f>ROUND(D18,0)</f>
        <v>5</v>
      </c>
      <c r="F18" s="8">
        <f>E18*$F$4</f>
        <v>31550</v>
      </c>
      <c r="G18" s="8">
        <f>F18*$G$4</f>
        <v>378600</v>
      </c>
    </row>
    <row r="19" spans="1:7" x14ac:dyDescent="0.25">
      <c r="A19" s="12" t="s">
        <v>14</v>
      </c>
      <c r="B19" s="11">
        <v>63189</v>
      </c>
      <c r="C19" s="10">
        <f>ROUNDDOWN(B19/$C$4,1)</f>
        <v>2.5</v>
      </c>
      <c r="D19" s="9">
        <f>IF(C19&lt;2,2,IF(C19&gt;35,35,C19))</f>
        <v>2.5</v>
      </c>
      <c r="E19" s="9">
        <f>ROUND(D19,0)</f>
        <v>3</v>
      </c>
      <c r="F19" s="8">
        <f>E19*$F$4</f>
        <v>18930</v>
      </c>
      <c r="G19" s="8">
        <f>F19*$G$4</f>
        <v>227160</v>
      </c>
    </row>
    <row r="20" spans="1:7" x14ac:dyDescent="0.25">
      <c r="A20" s="12" t="s">
        <v>13</v>
      </c>
      <c r="B20" s="11">
        <v>70688</v>
      </c>
      <c r="C20" s="10">
        <f>ROUNDDOWN(B20/$C$4,1)</f>
        <v>2.8</v>
      </c>
      <c r="D20" s="9">
        <f>IF(C20&lt;2,2,IF(C20&gt;35,35,C20))</f>
        <v>2.8</v>
      </c>
      <c r="E20" s="9">
        <f>ROUND(D20,0)</f>
        <v>3</v>
      </c>
      <c r="F20" s="8">
        <f>E20*$F$4</f>
        <v>18930</v>
      </c>
      <c r="G20" s="8">
        <f>F20*$G$4</f>
        <v>227160</v>
      </c>
    </row>
    <row r="21" spans="1:7" x14ac:dyDescent="0.25">
      <c r="A21" s="12" t="s">
        <v>12</v>
      </c>
      <c r="B21" s="11">
        <v>75370</v>
      </c>
      <c r="C21" s="10">
        <f>ROUNDDOWN(B21/$C$4,1)</f>
        <v>3</v>
      </c>
      <c r="D21" s="9">
        <f>IF(C21&lt;2,2,IF(C21&gt;35,35,C21))</f>
        <v>3</v>
      </c>
      <c r="E21" s="9">
        <f>ROUND(D21,0)</f>
        <v>3</v>
      </c>
      <c r="F21" s="8">
        <f>E21*$F$4</f>
        <v>18930</v>
      </c>
      <c r="G21" s="8">
        <f>F21*$G$4</f>
        <v>227160</v>
      </c>
    </row>
    <row r="22" spans="1:7" x14ac:dyDescent="0.25">
      <c r="A22" s="12" t="s">
        <v>11</v>
      </c>
      <c r="B22" s="11">
        <v>74083</v>
      </c>
      <c r="C22" s="10">
        <f>ROUNDDOWN(B22/$C$4,1)</f>
        <v>2.9</v>
      </c>
      <c r="D22" s="9">
        <f>IF(C22&lt;2,2,IF(C22&gt;35,35,C22))</f>
        <v>2.9</v>
      </c>
      <c r="E22" s="9">
        <f>ROUND(D22,0)</f>
        <v>3</v>
      </c>
      <c r="F22" s="8">
        <f>E22*$F$4</f>
        <v>18930</v>
      </c>
      <c r="G22" s="8">
        <f>F22*$G$4</f>
        <v>227160</v>
      </c>
    </row>
    <row r="23" spans="1:7" x14ac:dyDescent="0.25">
      <c r="A23" s="12" t="s">
        <v>10</v>
      </c>
      <c r="B23" s="11">
        <v>176821</v>
      </c>
      <c r="C23" s="10">
        <f>ROUNDDOWN(B23/$C$4,1)</f>
        <v>7</v>
      </c>
      <c r="D23" s="9">
        <f>IF(C23&lt;2,2,IF(C23&gt;35,35,C23))</f>
        <v>7</v>
      </c>
      <c r="E23" s="9">
        <f>ROUND(D23,0)</f>
        <v>7</v>
      </c>
      <c r="F23" s="8">
        <f>E23*$F$4</f>
        <v>44170</v>
      </c>
      <c r="G23" s="8">
        <f>F23*$G$4</f>
        <v>530040</v>
      </c>
    </row>
    <row r="24" spans="1:7" x14ac:dyDescent="0.25">
      <c r="A24" s="12" t="s">
        <v>9</v>
      </c>
      <c r="B24" s="11">
        <v>89001</v>
      </c>
      <c r="C24" s="10">
        <f>ROUNDDOWN(B24/$C$4,1)</f>
        <v>3.5</v>
      </c>
      <c r="D24" s="9">
        <f>IF(C24&lt;2,2,IF(C24&gt;35,35,C24))</f>
        <v>3.5</v>
      </c>
      <c r="E24" s="9">
        <f>ROUND(D24,0)</f>
        <v>4</v>
      </c>
      <c r="F24" s="8">
        <f>E24*$F$4</f>
        <v>25240</v>
      </c>
      <c r="G24" s="8">
        <f>F24*$G$4</f>
        <v>302880</v>
      </c>
    </row>
    <row r="25" spans="1:7" x14ac:dyDescent="0.25">
      <c r="A25" s="12" t="s">
        <v>8</v>
      </c>
      <c r="B25" s="11">
        <v>100034</v>
      </c>
      <c r="C25" s="10">
        <f>ROUNDDOWN(B25/$C$4,1)</f>
        <v>4</v>
      </c>
      <c r="D25" s="9">
        <f>IF(C25&lt;2,2,IF(C25&gt;35,35,C25))</f>
        <v>4</v>
      </c>
      <c r="E25" s="9">
        <f>ROUND(D25,0)</f>
        <v>4</v>
      </c>
      <c r="F25" s="8">
        <f>E25*$F$4</f>
        <v>25240</v>
      </c>
      <c r="G25" s="8">
        <f>F25*$G$4</f>
        <v>302880</v>
      </c>
    </row>
    <row r="26" spans="1:7" x14ac:dyDescent="0.25">
      <c r="A26" s="12" t="s">
        <v>7</v>
      </c>
      <c r="B26" s="11">
        <v>58775</v>
      </c>
      <c r="C26" s="10">
        <f>ROUNDDOWN(B26/$C$4,1)</f>
        <v>2.2999999999999998</v>
      </c>
      <c r="D26" s="9">
        <f>IF(C26&lt;2,2,IF(C26&gt;35,35,C26))</f>
        <v>2.2999999999999998</v>
      </c>
      <c r="E26" s="9">
        <f>ROUND(D26,0)</f>
        <v>2</v>
      </c>
      <c r="F26" s="8">
        <f>E26*$F$4</f>
        <v>12620</v>
      </c>
      <c r="G26" s="8">
        <f>F26*$G$4</f>
        <v>151440</v>
      </c>
    </row>
    <row r="27" spans="1:7" x14ac:dyDescent="0.25">
      <c r="A27" s="12" t="s">
        <v>6</v>
      </c>
      <c r="B27" s="11">
        <v>50550</v>
      </c>
      <c r="C27" s="10">
        <f>ROUNDDOWN(B27/$C$4,1)</f>
        <v>2</v>
      </c>
      <c r="D27" s="9">
        <f>IF(C27&lt;2,2,IF(C27&gt;35,35,C27))</f>
        <v>2</v>
      </c>
      <c r="E27" s="9">
        <f>ROUND(D27,0)</f>
        <v>2</v>
      </c>
      <c r="F27" s="8">
        <f>E27*$F$4</f>
        <v>12620</v>
      </c>
      <c r="G27" s="8">
        <f>F27*$G$4</f>
        <v>151440</v>
      </c>
    </row>
    <row r="28" spans="1:7" ht="24" x14ac:dyDescent="0.25">
      <c r="A28" s="12" t="s">
        <v>5</v>
      </c>
      <c r="B28" s="11">
        <v>43594</v>
      </c>
      <c r="C28" s="10">
        <f>ROUNDDOWN(B28/$C$4,1)</f>
        <v>1.7</v>
      </c>
      <c r="D28" s="9">
        <f>IF(C28&lt;2,2,IF(C28&gt;35,35,C28))</f>
        <v>2</v>
      </c>
      <c r="E28" s="9">
        <f>ROUND(D28,0)</f>
        <v>2</v>
      </c>
      <c r="F28" s="8">
        <f>E28*$F$4</f>
        <v>12620</v>
      </c>
      <c r="G28" s="8">
        <f>F28*$G$4</f>
        <v>151440</v>
      </c>
    </row>
    <row r="29" spans="1:7" ht="24" x14ac:dyDescent="0.25">
      <c r="A29" s="12" t="s">
        <v>4</v>
      </c>
      <c r="B29" s="16">
        <v>55292</v>
      </c>
      <c r="C29" s="15">
        <f>ROUNDDOWN(B29/$C$4,1)</f>
        <v>2.2000000000000002</v>
      </c>
      <c r="D29" s="14">
        <f>IF(C29&lt;2,2,IF(C29&gt;35,35,C29))</f>
        <v>2.2000000000000002</v>
      </c>
      <c r="E29" s="14">
        <f>ROUND(D29,0)</f>
        <v>2</v>
      </c>
      <c r="F29" s="13">
        <f>E29*$F$4</f>
        <v>12620</v>
      </c>
      <c r="G29" s="13">
        <f>F29*$G$4</f>
        <v>151440</v>
      </c>
    </row>
    <row r="30" spans="1:7" ht="24" x14ac:dyDescent="0.25">
      <c r="A30" s="12" t="s">
        <v>3</v>
      </c>
      <c r="B30" s="11">
        <v>198317</v>
      </c>
      <c r="C30" s="10">
        <f>ROUNDDOWN(B30/$C$4,1)</f>
        <v>7.9</v>
      </c>
      <c r="D30" s="9">
        <f>IF(C30&lt;2,2,IF(C30&gt;35,35,C30))</f>
        <v>7.9</v>
      </c>
      <c r="E30" s="9">
        <f>ROUND(D30,0)</f>
        <v>8</v>
      </c>
      <c r="F30" s="8">
        <f>E30*$F$4</f>
        <v>50480</v>
      </c>
      <c r="G30" s="8">
        <f>F30*$G$4</f>
        <v>605760</v>
      </c>
    </row>
    <row r="31" spans="1:7" ht="24" x14ac:dyDescent="0.25">
      <c r="A31" s="12" t="s">
        <v>2</v>
      </c>
      <c r="B31" s="11">
        <v>43224</v>
      </c>
      <c r="C31" s="10">
        <f>ROUNDDOWN(B31/$C$4,1)</f>
        <v>1.7</v>
      </c>
      <c r="D31" s="9">
        <f>IF(C31&lt;2,2,IF(C31&gt;35,35,C31))</f>
        <v>2</v>
      </c>
      <c r="E31" s="9">
        <f>ROUND(D31,0)</f>
        <v>2</v>
      </c>
      <c r="F31" s="8">
        <f>E31*$F$4</f>
        <v>12620</v>
      </c>
      <c r="G31" s="8">
        <f>F31*$G$4</f>
        <v>151440</v>
      </c>
    </row>
    <row r="32" spans="1:7" x14ac:dyDescent="0.25">
      <c r="A32" s="7" t="s">
        <v>1</v>
      </c>
      <c r="B32" s="6">
        <f>SUM(B7:B31)</f>
        <v>2062997</v>
      </c>
      <c r="C32" s="5">
        <f>SUM(C7:C31)</f>
        <v>81.600000000000009</v>
      </c>
      <c r="D32" s="5">
        <f>SUM(D7:D31)</f>
        <v>84.4</v>
      </c>
      <c r="E32" s="5">
        <f>SUM(E7:E31)</f>
        <v>85</v>
      </c>
      <c r="F32" s="5">
        <f>SUM(F7:F31)</f>
        <v>536350</v>
      </c>
      <c r="G32" s="5">
        <f>SUM(G7:G31)</f>
        <v>6436200</v>
      </c>
    </row>
    <row r="33" spans="1:7" x14ac:dyDescent="0.25">
      <c r="B33" s="4"/>
    </row>
    <row r="34" spans="1:7" ht="15.75" customHeight="1" x14ac:dyDescent="0.25">
      <c r="A34" s="3" t="s">
        <v>0</v>
      </c>
      <c r="B34" s="2"/>
      <c r="C34" s="2"/>
      <c r="D34" s="2"/>
      <c r="E34" s="2"/>
      <c r="F34" s="2"/>
      <c r="G34" s="2"/>
    </row>
    <row r="35" spans="1:7" x14ac:dyDescent="0.25">
      <c r="A35" s="1"/>
    </row>
  </sheetData>
  <sheetProtection algorithmName="SHA-512" hashValue="LO1Ylnfs43xy1Hg3ls/JiMs5zEo0ZDFLJ09/6Cnyj0ktJzvkuipuXDJcX6bm0HOpkPXOK/6dm8oXDEByDet2IA==" saltValue="R7FtwgpTihtX2QRfJ8BYsQ==" spinCount="100000" sheet="1" objects="1" scenarios="1"/>
  <mergeCells count="2">
    <mergeCell ref="A34:G34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2025-09-22T11:32:20Z</dcterms:created>
  <dcterms:modified xsi:type="dcterms:W3CDTF">2025-09-22T11:32:32Z</dcterms:modified>
</cp:coreProperties>
</file>