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ichal.sobota\Documents\26\"/>
    </mc:Choice>
  </mc:AlternateContent>
  <xr:revisionPtr revIDLastSave="0" documentId="13_ncr:1_{A1D1FDB5-C7B1-4F15-812D-1C32F1E7537B}" xr6:coauthVersionLast="47" xr6:coauthVersionMax="47" xr10:uidLastSave="{00000000-0000-0000-0000-000000000000}"/>
  <bookViews>
    <workbookView xWindow="-108" yWindow="-108" windowWidth="23256" windowHeight="12576" activeTab="1" xr2:uid="{80A71E9B-88B8-4B30-96C5-ACD8685135A9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2" l="1"/>
  <c r="E9" i="2"/>
  <c r="D3" i="2" l="1"/>
  <c r="F3" i="2"/>
  <c r="D4" i="2" l="1"/>
  <c r="F4" i="2"/>
  <c r="C6" i="1"/>
  <c r="F5" i="2"/>
  <c r="C7" i="1"/>
  <c r="C14" i="1"/>
  <c r="C15" i="1"/>
  <c r="D5" i="2" l="1"/>
  <c r="D6" i="2" l="1"/>
  <c r="F6" i="2"/>
  <c r="C22" i="1"/>
  <c r="C23" i="1"/>
  <c r="D7" i="2" l="1"/>
  <c r="F7" i="2"/>
  <c r="D8" i="2" l="1"/>
  <c r="F8" i="2"/>
  <c r="C28" i="1"/>
  <c r="C29" i="1"/>
  <c r="F9" i="2"/>
  <c r="F32" i="1"/>
  <c r="G9" i="2" s="1"/>
  <c r="F10" i="2"/>
  <c r="F11" i="2"/>
  <c r="E3" i="2" l="1"/>
  <c r="F8" i="1"/>
  <c r="F10" i="1"/>
  <c r="F9" i="1"/>
  <c r="E4" i="2"/>
  <c r="F11" i="1"/>
  <c r="D33" i="1"/>
  <c r="F17" i="1"/>
  <c r="F16" i="1"/>
  <c r="E5" i="2"/>
  <c r="E6" i="2"/>
  <c r="F25" i="1"/>
  <c r="F24" i="1"/>
  <c r="E7" i="2"/>
  <c r="E8" i="2"/>
  <c r="F31" i="1"/>
  <c r="F30" i="1"/>
  <c r="C5" i="2" l="1"/>
  <c r="F20" i="1"/>
  <c r="G5" i="2" s="1"/>
  <c r="B22" i="1"/>
  <c r="C7" i="2"/>
  <c r="F26" i="1"/>
  <c r="G7" i="2" s="1"/>
  <c r="B28" i="1"/>
  <c r="F19" i="1"/>
  <c r="F18" i="1"/>
  <c r="F12" i="1"/>
  <c r="B14" i="1"/>
  <c r="E10" i="2"/>
  <c r="D34" i="1"/>
  <c r="E11" i="2" s="1"/>
  <c r="D35" i="1"/>
  <c r="F13" i="1"/>
  <c r="B33" i="1"/>
  <c r="C8" i="2"/>
  <c r="F27" i="1"/>
  <c r="G8" i="2" s="1"/>
  <c r="C6" i="2"/>
  <c r="F21" i="1"/>
  <c r="G6" i="2" s="1"/>
  <c r="C4" i="2"/>
  <c r="F5" i="1"/>
  <c r="G4" i="2" s="1"/>
  <c r="C3" i="2"/>
  <c r="F4" i="1"/>
  <c r="G3" i="2" s="1"/>
  <c r="B6" i="1"/>
  <c r="C10" i="2" l="1"/>
  <c r="F33" i="1"/>
  <c r="B35" i="1"/>
  <c r="B34" i="1"/>
  <c r="C11" i="2" s="1"/>
  <c r="B7" i="1"/>
  <c r="F7" i="1" s="1"/>
  <c r="F6" i="1"/>
  <c r="B29" i="1"/>
  <c r="F29" i="1" s="1"/>
  <c r="F28" i="1"/>
  <c r="B23" i="1"/>
  <c r="F23" i="1" s="1"/>
  <c r="F22" i="1"/>
  <c r="B15" i="1"/>
  <c r="F15" i="1" s="1"/>
  <c r="F14" i="1"/>
  <c r="G10" i="2" l="1"/>
  <c r="F35" i="1"/>
  <c r="F34" i="1"/>
  <c r="G11" i="2" s="1"/>
</calcChain>
</file>

<file path=xl/sharedStrings.xml><?xml version="1.0" encoding="utf-8"?>
<sst xmlns="http://schemas.openxmlformats.org/spreadsheetml/2006/main" count="70" uniqueCount="41">
  <si>
    <t>Poziom wykorzystania alokacji [%]</t>
  </si>
  <si>
    <t>Zostało alokacji [%]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</si>
  <si>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</si>
  <si>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[PLN]</t>
  </si>
  <si>
    <t>ALOKACJA NABORU [PLN]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</si>
  <si>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</si>
  <si>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</si>
  <si>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</si>
  <si>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t>Liczba pojazdów w wypłaconych wnioskach [szt.]</t>
  </si>
  <si>
    <t xml:space="preserve">Kwota dofinansowania wypłacona [PLN]
</t>
  </si>
  <si>
    <t xml:space="preserve">w przypadku leasingu jest to kwota środków przekazana z NFOŚiGW do BOŚ na podstawie wystąpień przedstawiająch zawarte umowy leasingu korzystające z dotacji </t>
  </si>
  <si>
    <t xml:space="preserve">Liczba wniosków wypłaconych [szt.]
</t>
  </si>
  <si>
    <t>Liczba pojazdów w zatwierdzoncyh wnioskach [szt.]</t>
  </si>
  <si>
    <t>Kwota wniosków zatwierdzonych [PLN]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</si>
  <si>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</si>
  <si>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Liczba wniosków zatwierdzonych [szt.]</t>
  </si>
  <si>
    <t>Kwota wniosków w trakcie uzupełnienia [PLN]</t>
  </si>
  <si>
    <t>Liczba wniosków w trakcie uzupełnienia [szt.]</t>
  </si>
  <si>
    <t>Liczba pojazdów we wnioskach bez odrzuconych [szt.]</t>
  </si>
  <si>
    <t>Kwota wnioskowanego dofinansowania bez odrzuconych [PLN]</t>
  </si>
  <si>
    <t>w ME1 i ME2 bez odrzuconych i bez będących na ścieżce do odrzucenia (procedowanie decyzji negatywnej)</t>
  </si>
  <si>
    <t>Liczba złożonych wniosków  bez odrzuconych [szt.]</t>
  </si>
  <si>
    <t>Kwota odrzuconych wniosków [PLN]</t>
  </si>
  <si>
    <t>Wartość i liczba wniosków odrzuconych w NFOŚiGW</t>
  </si>
  <si>
    <t>Liczba odrzuconych wniosków [szt.]</t>
  </si>
  <si>
    <t>Liczba pojazdów we wnioskach [szt.]</t>
  </si>
  <si>
    <t>Kwota wnioskowanego dofinansowania [PLN]</t>
  </si>
  <si>
    <t xml:space="preserve">tylko przyjęte w funduszu bez wycofoanych i zastąpionych z odrzuconymi i w trakcie odrzucenia. NIE zawiera żadnych statusów roboczych itp. które widnieją w GWD i mogą dawać nieprawdziwy wynik.
</t>
  </si>
  <si>
    <t>Liczba złożonych wniosków [szt.]</t>
  </si>
  <si>
    <t>OPIS</t>
  </si>
  <si>
    <t>RAZEM MÓJ ELEKTRYK</t>
  </si>
  <si>
    <t>Ścieżka bankowa (leasing)</t>
  </si>
  <si>
    <t>Przedsiębiorcy 
i podmioty inne niż osoby fizyczne</t>
  </si>
  <si>
    <t>w tym KDR</t>
  </si>
  <si>
    <t xml:space="preserve">Osoby fizyczne </t>
  </si>
  <si>
    <t>Tytuł pozycji</t>
  </si>
  <si>
    <t>ND</t>
  </si>
  <si>
    <t>Kwota dofinansowania wypłacona [PLN]
W ścieżce leasingowej dotyczy wartości pojazdów we wnioskach pozytywnie rozpatrzonych z uwzględnieniem zwrotów.</t>
  </si>
  <si>
    <t>Liczba wniosków wypłaconych [szt.]
W ścieżce leasingowej dotyczy liczby pojazdów we wnioskach pozytywnie rozpatrzonych z uwzględnieniem zwrotów.</t>
  </si>
  <si>
    <t>nd</t>
  </si>
  <si>
    <t xml:space="preserve">STAN DANYCH NA 01.06.2026 dane z 01.06.2026 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</si>
</sst>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10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9" fontId="2" fillId="0" borderId="2" xfId="1" applyFont="1" applyFill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9" fontId="2" fillId="0" borderId="6" xfId="1" applyFont="1" applyFill="1" applyBorder="1" applyAlignment="1">
      <alignment vertical="center"/>
    </xf>
    <xf numFmtId="9" fontId="0" fillId="0" borderId="6" xfId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vertical="center"/>
    </xf>
    <xf numFmtId="4" fontId="0" fillId="2" borderId="6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2" borderId="16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top" wrapText="1"/>
    </xf>
    <xf numFmtId="3" fontId="0" fillId="2" borderId="14" xfId="0" applyNumberForma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5" fillId="2" borderId="6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top" wrapText="1"/>
    </xf>
    <xf numFmtId="3" fontId="2" fillId="0" borderId="10" xfId="0" applyNumberFormat="1" applyFont="1" applyBorder="1" applyAlignment="1">
      <alignment horizontal="right" vertical="center" wrapText="1"/>
    </xf>
    <xf numFmtId="3" fontId="0" fillId="2" borderId="10" xfId="0" applyNumberFormat="1" applyFill="1" applyBorder="1" applyAlignment="1">
      <alignment horizontal="right" vertical="center" wrapText="1"/>
    </xf>
    <xf numFmtId="3" fontId="0" fillId="0" borderId="10" xfId="0" applyNumberForma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right" vertical="center" wrapText="1"/>
    </xf>
    <xf numFmtId="3" fontId="5" fillId="2" borderId="18" xfId="0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0" fontId="5" fillId="2" borderId="1" xfId="0" quotePrefix="1" applyFont="1" applyFill="1" applyBorder="1" applyAlignment="1">
      <alignment vertical="top" wrapText="1"/>
    </xf>
    <xf numFmtId="3" fontId="0" fillId="2" borderId="2" xfId="0" applyNumberFormat="1" applyFill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0" fontId="5" fillId="2" borderId="5" xfId="0" quotePrefix="1" applyFont="1" applyFill="1" applyBorder="1" applyAlignment="1">
      <alignment vertical="top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0" fontId="5" fillId="2" borderId="9" xfId="0" quotePrefix="1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5" fillId="2" borderId="9" xfId="0" quotePrefix="1" applyFont="1" applyFill="1" applyBorder="1" applyAlignment="1">
      <alignment vertical="center" wrapText="1"/>
    </xf>
    <xf numFmtId="3" fontId="2" fillId="0" borderId="18" xfId="0" applyNumberFormat="1" applyFont="1" applyBorder="1" applyAlignment="1">
      <alignment horizontal="right" vertical="center" wrapText="1"/>
    </xf>
    <xf numFmtId="4" fontId="0" fillId="2" borderId="10" xfId="0" applyNumberFormat="1" applyFill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7" xfId="0" applyFont="1" applyBorder="1" applyAlignment="1">
      <alignment horizontal="right" vertical="center" wrapText="1"/>
    </xf>
    <xf numFmtId="3" fontId="0" fillId="0" borderId="20" xfId="0" applyNumberFormat="1" applyBorder="1" applyAlignment="1">
      <alignment horizontal="right" vertical="center" wrapText="1"/>
    </xf>
    <xf numFmtId="3" fontId="5" fillId="2" borderId="2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2" borderId="6" xfId="1" applyFont="1" applyFill="1" applyBorder="1" applyAlignment="1">
      <alignment horizontal="right" vertical="center"/>
    </xf>
    <xf numFmtId="3" fontId="0" fillId="2" borderId="6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3">
    <cellStyle name="Normalny" xfId="0" builtinId="0"/>
    <cellStyle name="Normalny 2" xfId="2" xr:uid="{35B978C1-F264-4300-BE63-2CCC8E94CF07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2A68-5D08-4516-A0A5-3AC82D2E07FA}">
  <dimension ref="A1:G35"/>
  <sheetViews>
    <sheetView workbookViewId="0">
      <selection activeCell="A2" sqref="A1:A1048576"/>
    </sheetView>
  </sheetViews>
  <sheetFormatPr defaultColWidth="9.109375" defaultRowHeight="14.4" x14ac:dyDescent="0.3"/>
  <cols>
    <col min="1" max="1" width="58.6640625" style="1" customWidth="1"/>
    <col min="2" max="2" width="20.44140625" style="1" customWidth="1"/>
    <col min="3" max="3" width="17.44140625" style="1" customWidth="1"/>
    <col min="4" max="6" width="22" style="1" bestFit="1" customWidth="1"/>
    <col min="7" max="7" width="65.33203125" style="1" customWidth="1"/>
    <col min="8" max="16384" width="9.109375" style="1"/>
  </cols>
  <sheetData>
    <row r="1" spans="1:7" x14ac:dyDescent="0.3">
      <c r="A1" s="102" t="s">
        <v>40</v>
      </c>
      <c r="B1" s="103"/>
      <c r="C1" s="103"/>
      <c r="D1" s="103"/>
      <c r="E1" s="103"/>
      <c r="F1" s="103"/>
      <c r="G1" s="104"/>
    </row>
    <row r="2" spans="1:7" ht="15" customHeight="1" x14ac:dyDescent="0.3">
      <c r="A2" s="105" t="s">
        <v>35</v>
      </c>
      <c r="B2" s="107" t="s">
        <v>34</v>
      </c>
      <c r="C2" s="108"/>
      <c r="D2" s="88"/>
      <c r="E2" s="88"/>
      <c r="F2" s="86"/>
      <c r="G2" s="85"/>
    </row>
    <row r="3" spans="1:7" ht="43.8" thickBot="1" x14ac:dyDescent="0.35">
      <c r="A3" s="106"/>
      <c r="B3" s="88" t="s">
        <v>34</v>
      </c>
      <c r="C3" s="88" t="s">
        <v>33</v>
      </c>
      <c r="D3" s="88" t="s">
        <v>32</v>
      </c>
      <c r="E3" s="87" t="s">
        <v>31</v>
      </c>
      <c r="F3" s="86" t="s">
        <v>30</v>
      </c>
      <c r="G3" s="85" t="s">
        <v>29</v>
      </c>
    </row>
    <row r="4" spans="1:7" ht="63.75" customHeight="1" x14ac:dyDescent="0.3">
      <c r="A4" s="43" t="s">
        <v>28</v>
      </c>
      <c r="B4" s="52">
        <v>5047</v>
      </c>
      <c r="C4" s="42">
        <v>1838</v>
      </c>
      <c r="D4" s="52">
        <v>6329</v>
      </c>
      <c r="E4" s="51">
        <v>15921</v>
      </c>
      <c r="F4" s="50">
        <f t="shared" ref="F4:F33" si="0">SUBTOTAL(9,B4,D4,E4)</f>
        <v>27297</v>
      </c>
      <c r="G4" s="49" t="s">
        <v>27</v>
      </c>
    </row>
    <row r="5" spans="1:7" x14ac:dyDescent="0.3">
      <c r="A5" s="34" t="s">
        <v>26</v>
      </c>
      <c r="B5" s="83">
        <v>109786500</v>
      </c>
      <c r="C5" s="71">
        <v>49626000</v>
      </c>
      <c r="D5" s="71">
        <v>219331860.44</v>
      </c>
      <c r="E5" s="84">
        <v>637069923.46507204</v>
      </c>
      <c r="F5" s="28">
        <f t="shared" si="0"/>
        <v>966188283.90507197</v>
      </c>
      <c r="G5" s="44"/>
    </row>
    <row r="6" spans="1:7" x14ac:dyDescent="0.3">
      <c r="A6" s="34" t="s">
        <v>25</v>
      </c>
      <c r="B6" s="33">
        <f>B4</f>
        <v>5047</v>
      </c>
      <c r="C6" s="32">
        <f>C4</f>
        <v>1838</v>
      </c>
      <c r="D6" s="83">
        <v>8725</v>
      </c>
      <c r="E6" s="23">
        <v>20072</v>
      </c>
      <c r="F6" s="28">
        <f t="shared" si="0"/>
        <v>33844</v>
      </c>
      <c r="G6" s="44"/>
    </row>
    <row r="7" spans="1:7" x14ac:dyDescent="0.3">
      <c r="A7" s="31" t="s">
        <v>7</v>
      </c>
      <c r="B7" s="33">
        <f>B6</f>
        <v>5047</v>
      </c>
      <c r="C7" s="32">
        <f>C4</f>
        <v>1838</v>
      </c>
      <c r="D7" s="33">
        <v>6707</v>
      </c>
      <c r="E7" s="23">
        <v>15962</v>
      </c>
      <c r="F7" s="28">
        <f t="shared" si="0"/>
        <v>27716</v>
      </c>
      <c r="G7" s="44"/>
    </row>
    <row r="8" spans="1:7" x14ac:dyDescent="0.3">
      <c r="A8" s="31" t="s">
        <v>6</v>
      </c>
      <c r="B8" s="30"/>
      <c r="C8" s="82"/>
      <c r="D8" s="33">
        <v>1114</v>
      </c>
      <c r="E8" s="23">
        <v>3774</v>
      </c>
      <c r="F8" s="28">
        <f t="shared" si="0"/>
        <v>4888</v>
      </c>
      <c r="G8" s="44"/>
    </row>
    <row r="9" spans="1:7" ht="15" thickBot="1" x14ac:dyDescent="0.35">
      <c r="A9" s="68" t="s">
        <v>5</v>
      </c>
      <c r="B9" s="67"/>
      <c r="C9" s="5"/>
      <c r="D9" s="66">
        <v>904</v>
      </c>
      <c r="E9" s="65">
        <v>336</v>
      </c>
      <c r="F9" s="55">
        <f t="shared" si="0"/>
        <v>1240</v>
      </c>
      <c r="G9" s="81"/>
    </row>
    <row r="10" spans="1:7" x14ac:dyDescent="0.3">
      <c r="A10" s="53" t="s">
        <v>24</v>
      </c>
      <c r="B10" s="80">
        <v>1262</v>
      </c>
      <c r="C10" s="62">
        <v>417</v>
      </c>
      <c r="D10" s="79">
        <v>1554</v>
      </c>
      <c r="E10" s="78" t="s">
        <v>39</v>
      </c>
      <c r="F10" s="77">
        <f t="shared" si="0"/>
        <v>2816</v>
      </c>
      <c r="G10" s="76" t="s">
        <v>23</v>
      </c>
    </row>
    <row r="11" spans="1:7" ht="15" thickBot="1" x14ac:dyDescent="0.35">
      <c r="A11" s="6" t="s">
        <v>22</v>
      </c>
      <c r="B11" s="75">
        <v>27094500</v>
      </c>
      <c r="C11" s="57">
        <v>11259000</v>
      </c>
      <c r="D11" s="66">
        <v>51402617.579999998</v>
      </c>
      <c r="E11" s="74" t="s">
        <v>39</v>
      </c>
      <c r="F11" s="55">
        <f t="shared" si="0"/>
        <v>78497117.579999998</v>
      </c>
      <c r="G11" s="73"/>
    </row>
    <row r="12" spans="1:7" ht="28.8" x14ac:dyDescent="0.3">
      <c r="A12" s="43" t="s">
        <v>21</v>
      </c>
      <c r="B12" s="52">
        <v>3785</v>
      </c>
      <c r="C12" s="42">
        <v>1421</v>
      </c>
      <c r="D12" s="52">
        <v>4775</v>
      </c>
      <c r="E12" s="51">
        <v>15921</v>
      </c>
      <c r="F12" s="50">
        <f t="shared" si="0"/>
        <v>24481</v>
      </c>
      <c r="G12" s="72" t="s">
        <v>20</v>
      </c>
    </row>
    <row r="13" spans="1:7" x14ac:dyDescent="0.3">
      <c r="A13" s="34" t="s">
        <v>19</v>
      </c>
      <c r="B13" s="33">
        <v>82692000</v>
      </c>
      <c r="C13" s="71">
        <v>38367000</v>
      </c>
      <c r="D13" s="33">
        <v>167929242.86000001</v>
      </c>
      <c r="E13" s="23">
        <v>637069923.46507204</v>
      </c>
      <c r="F13" s="28">
        <f t="shared" si="0"/>
        <v>887691166.32507205</v>
      </c>
      <c r="G13" s="69"/>
    </row>
    <row r="14" spans="1:7" x14ac:dyDescent="0.3">
      <c r="A14" s="34" t="s">
        <v>18</v>
      </c>
      <c r="B14" s="24">
        <f>B12</f>
        <v>3785</v>
      </c>
      <c r="C14" s="70">
        <f>C12</f>
        <v>1421</v>
      </c>
      <c r="D14" s="33">
        <v>6554</v>
      </c>
      <c r="E14" s="23">
        <v>20072</v>
      </c>
      <c r="F14" s="28">
        <f t="shared" si="0"/>
        <v>30411</v>
      </c>
      <c r="G14" s="69"/>
    </row>
    <row r="15" spans="1:7" x14ac:dyDescent="0.3">
      <c r="A15" s="31" t="s">
        <v>7</v>
      </c>
      <c r="B15" s="33">
        <f>B14</f>
        <v>3785</v>
      </c>
      <c r="C15" s="32">
        <f>C12</f>
        <v>1421</v>
      </c>
      <c r="D15" s="33">
        <v>5094</v>
      </c>
      <c r="E15" s="23">
        <v>15962</v>
      </c>
      <c r="F15" s="28">
        <f t="shared" si="0"/>
        <v>24841</v>
      </c>
      <c r="G15" s="69"/>
    </row>
    <row r="16" spans="1:7" x14ac:dyDescent="0.3">
      <c r="A16" s="31" t="s">
        <v>6</v>
      </c>
      <c r="B16" s="30"/>
      <c r="C16" s="10"/>
      <c r="D16" s="33">
        <v>917</v>
      </c>
      <c r="E16" s="23">
        <v>3774</v>
      </c>
      <c r="F16" s="28">
        <f t="shared" si="0"/>
        <v>4691</v>
      </c>
      <c r="G16" s="69"/>
    </row>
    <row r="17" spans="1:7" ht="15" thickBot="1" x14ac:dyDescent="0.35">
      <c r="A17" s="68" t="s">
        <v>5</v>
      </c>
      <c r="B17" s="67"/>
      <c r="C17" s="5"/>
      <c r="D17" s="66">
        <v>543</v>
      </c>
      <c r="E17" s="65">
        <v>336</v>
      </c>
      <c r="F17" s="55">
        <f t="shared" si="0"/>
        <v>879</v>
      </c>
      <c r="G17" s="64"/>
    </row>
    <row r="18" spans="1:7" x14ac:dyDescent="0.3">
      <c r="A18" s="63" t="s">
        <v>17</v>
      </c>
      <c r="B18" s="62">
        <v>0</v>
      </c>
      <c r="C18" s="62" t="e">
        <v>#REF!</v>
      </c>
      <c r="D18" s="62">
        <v>0</v>
      </c>
      <c r="E18" s="61" t="s">
        <v>39</v>
      </c>
      <c r="F18" s="60">
        <f t="shared" si="0"/>
        <v>0</v>
      </c>
      <c r="G18" s="59"/>
    </row>
    <row r="19" spans="1:7" ht="15" thickBot="1" x14ac:dyDescent="0.35">
      <c r="A19" s="58" t="s">
        <v>16</v>
      </c>
      <c r="B19" s="57">
        <v>0</v>
      </c>
      <c r="C19" s="57" t="e">
        <v>#REF!</v>
      </c>
      <c r="D19" s="57">
        <v>0</v>
      </c>
      <c r="E19" s="56" t="s">
        <v>39</v>
      </c>
      <c r="F19" s="55">
        <f t="shared" si="0"/>
        <v>0</v>
      </c>
      <c r="G19" s="54"/>
    </row>
    <row r="20" spans="1:7" ht="69.75" customHeight="1" x14ac:dyDescent="0.3">
      <c r="A20" s="53" t="s">
        <v>15</v>
      </c>
      <c r="B20" s="52">
        <v>3784</v>
      </c>
      <c r="C20" s="42">
        <v>1421</v>
      </c>
      <c r="D20" s="52">
        <v>4770</v>
      </c>
      <c r="E20" s="51">
        <v>15921</v>
      </c>
      <c r="F20" s="50">
        <f t="shared" si="0"/>
        <v>24475</v>
      </c>
      <c r="G20" s="49" t="s">
        <v>14</v>
      </c>
    </row>
    <row r="21" spans="1:7" x14ac:dyDescent="0.3">
      <c r="A21" s="11" t="s">
        <v>13</v>
      </c>
      <c r="B21" s="33">
        <v>82673250</v>
      </c>
      <c r="C21" s="32">
        <v>38367000</v>
      </c>
      <c r="D21" s="32">
        <v>167129503.34</v>
      </c>
      <c r="E21" s="48">
        <v>637069923.46507204</v>
      </c>
      <c r="F21" s="28">
        <f t="shared" si="0"/>
        <v>886872676.80507207</v>
      </c>
      <c r="G21" s="44"/>
    </row>
    <row r="22" spans="1:7" x14ac:dyDescent="0.3">
      <c r="A22" s="11" t="s">
        <v>12</v>
      </c>
      <c r="B22" s="33">
        <f>B20</f>
        <v>3784</v>
      </c>
      <c r="C22" s="32">
        <f>C20</f>
        <v>1421</v>
      </c>
      <c r="D22" s="29">
        <v>6514</v>
      </c>
      <c r="E22" s="23">
        <v>20072</v>
      </c>
      <c r="F22" s="28">
        <f t="shared" si="0"/>
        <v>30370</v>
      </c>
      <c r="G22" s="44"/>
    </row>
    <row r="23" spans="1:7" x14ac:dyDescent="0.3">
      <c r="A23" s="47" t="s">
        <v>7</v>
      </c>
      <c r="B23" s="33">
        <f>B22</f>
        <v>3784</v>
      </c>
      <c r="C23" s="32">
        <f>C20</f>
        <v>1421</v>
      </c>
      <c r="D23" s="29">
        <v>5055</v>
      </c>
      <c r="E23" s="23">
        <v>15962</v>
      </c>
      <c r="F23" s="28">
        <f t="shared" si="0"/>
        <v>24801</v>
      </c>
      <c r="G23" s="44"/>
    </row>
    <row r="24" spans="1:7" x14ac:dyDescent="0.3">
      <c r="A24" s="47" t="s">
        <v>6</v>
      </c>
      <c r="B24" s="30"/>
      <c r="C24" s="10"/>
      <c r="D24" s="29">
        <v>916</v>
      </c>
      <c r="E24" s="23">
        <v>3774</v>
      </c>
      <c r="F24" s="28">
        <f t="shared" si="0"/>
        <v>4690</v>
      </c>
      <c r="G24" s="44"/>
    </row>
    <row r="25" spans="1:7" ht="15" thickBot="1" x14ac:dyDescent="0.35">
      <c r="A25" s="46" t="s">
        <v>5</v>
      </c>
      <c r="B25" s="26"/>
      <c r="C25" s="25"/>
      <c r="D25" s="24">
        <v>543</v>
      </c>
      <c r="E25" s="45">
        <v>336</v>
      </c>
      <c r="F25" s="22">
        <f t="shared" si="0"/>
        <v>879</v>
      </c>
      <c r="G25" s="44"/>
    </row>
    <row r="26" spans="1:7" ht="43.2" x14ac:dyDescent="0.3">
      <c r="A26" s="43" t="s">
        <v>11</v>
      </c>
      <c r="B26" s="42">
        <v>3763</v>
      </c>
      <c r="C26" s="42">
        <v>1414</v>
      </c>
      <c r="D26" s="42">
        <v>4582</v>
      </c>
      <c r="E26" s="41">
        <v>15921</v>
      </c>
      <c r="F26" s="40">
        <f t="shared" si="0"/>
        <v>24266</v>
      </c>
      <c r="G26" s="39" t="s">
        <v>10</v>
      </c>
    </row>
    <row r="27" spans="1:7" customFormat="1" ht="28.8" x14ac:dyDescent="0.3">
      <c r="A27" s="34" t="s">
        <v>9</v>
      </c>
      <c r="B27" s="37">
        <v>82041107.400000006</v>
      </c>
      <c r="C27" s="38">
        <v>38140015.07</v>
      </c>
      <c r="D27" s="37">
        <v>153496853.44</v>
      </c>
      <c r="E27" s="36">
        <v>637069923.46507204</v>
      </c>
      <c r="F27" s="28">
        <f t="shared" si="0"/>
        <v>872607884.30507207</v>
      </c>
      <c r="G27" s="35"/>
    </row>
    <row r="28" spans="1:7" x14ac:dyDescent="0.3">
      <c r="A28" s="34" t="s">
        <v>8</v>
      </c>
      <c r="B28" s="33">
        <f>B26</f>
        <v>3763</v>
      </c>
      <c r="C28" s="32">
        <f>C26</f>
        <v>1414</v>
      </c>
      <c r="D28" s="29">
        <v>5889</v>
      </c>
      <c r="E28" s="23">
        <v>20072</v>
      </c>
      <c r="F28" s="28">
        <f t="shared" si="0"/>
        <v>29724</v>
      </c>
      <c r="G28" s="21"/>
    </row>
    <row r="29" spans="1:7" x14ac:dyDescent="0.3">
      <c r="A29" s="31" t="s">
        <v>7</v>
      </c>
      <c r="B29" s="33">
        <f>B28</f>
        <v>3763</v>
      </c>
      <c r="C29" s="32">
        <f>C26</f>
        <v>1414</v>
      </c>
      <c r="D29" s="29">
        <v>4598</v>
      </c>
      <c r="E29" s="23">
        <v>15962</v>
      </c>
      <c r="F29" s="28">
        <f t="shared" si="0"/>
        <v>24323</v>
      </c>
      <c r="G29" s="21"/>
    </row>
    <row r="30" spans="1:7" x14ac:dyDescent="0.3">
      <c r="A30" s="31" t="s">
        <v>6</v>
      </c>
      <c r="B30" s="30"/>
      <c r="C30" s="10"/>
      <c r="D30" s="29">
        <v>801</v>
      </c>
      <c r="E30" s="23">
        <v>3774</v>
      </c>
      <c r="F30" s="28">
        <f t="shared" si="0"/>
        <v>4575</v>
      </c>
      <c r="G30" s="21"/>
    </row>
    <row r="31" spans="1:7" ht="15" thickBot="1" x14ac:dyDescent="0.35">
      <c r="A31" s="27" t="s">
        <v>5</v>
      </c>
      <c r="B31" s="26"/>
      <c r="C31" s="25"/>
      <c r="D31" s="24">
        <v>490</v>
      </c>
      <c r="E31" s="23">
        <v>336</v>
      </c>
      <c r="F31" s="22">
        <f t="shared" si="0"/>
        <v>826</v>
      </c>
      <c r="G31" s="21"/>
    </row>
    <row r="32" spans="1:7" ht="18" x14ac:dyDescent="0.3">
      <c r="A32" s="20" t="s">
        <v>4</v>
      </c>
      <c r="B32" s="18">
        <v>100000000</v>
      </c>
      <c r="C32" s="19"/>
      <c r="D32" s="18">
        <v>200000000</v>
      </c>
      <c r="E32" s="17">
        <v>660000000</v>
      </c>
      <c r="F32" s="16">
        <f t="shared" si="0"/>
        <v>960000000</v>
      </c>
      <c r="G32" s="15"/>
    </row>
    <row r="33" spans="1:7" ht="110.4" x14ac:dyDescent="0.3">
      <c r="A33" s="11" t="s">
        <v>3</v>
      </c>
      <c r="B33" s="14">
        <f>B32-B13</f>
        <v>17308000</v>
      </c>
      <c r="C33" s="10"/>
      <c r="D33" s="14">
        <f>D32-D13</f>
        <v>32070757.139999986</v>
      </c>
      <c r="E33" s="13">
        <v>22930076.534927964</v>
      </c>
      <c r="F33" s="12">
        <f t="shared" si="0"/>
        <v>72308833.67492795</v>
      </c>
      <c r="G33" s="7" t="s">
        <v>2</v>
      </c>
    </row>
    <row r="34" spans="1:7" ht="42" customHeight="1" x14ac:dyDescent="0.3">
      <c r="A34" s="11" t="s">
        <v>1</v>
      </c>
      <c r="B34" s="9">
        <f>B33/B32</f>
        <v>0.17308000000000001</v>
      </c>
      <c r="C34" s="10"/>
      <c r="D34" s="9">
        <f>D33/D32</f>
        <v>0.16035378569999992</v>
      </c>
      <c r="E34" s="9">
        <v>3.474254020443631E-2</v>
      </c>
      <c r="F34" s="8">
        <f>F33/F32</f>
        <v>7.5321701744716613E-2</v>
      </c>
      <c r="G34" s="7"/>
    </row>
    <row r="35" spans="1:7" ht="31.5" customHeight="1" thickBot="1" x14ac:dyDescent="0.35">
      <c r="A35" s="6" t="s">
        <v>0</v>
      </c>
      <c r="B35" s="4">
        <f>100%-B33/B32</f>
        <v>0.82691999999999999</v>
      </c>
      <c r="C35" s="5"/>
      <c r="D35" s="4">
        <f>100%-D33/D32</f>
        <v>0.83964621430000008</v>
      </c>
      <c r="E35" s="4">
        <v>0.96525745979556365</v>
      </c>
      <c r="F35" s="3">
        <f>100%-F33/F32</f>
        <v>0.92467829825528336</v>
      </c>
      <c r="G35" s="2"/>
    </row>
  </sheetData>
  <mergeCells count="3">
    <mergeCell ref="A1:G1"/>
    <mergeCell ref="A2:A3"/>
    <mergeCell ref="B2:C2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EF73-62CF-4AB2-BAE4-467259E5983B}">
  <dimension ref="B1:G11"/>
  <sheetViews>
    <sheetView tabSelected="1" workbookViewId="0">
      <selection activeCell="F4" sqref="F4"/>
    </sheetView>
  </sheetViews>
  <sheetFormatPr defaultColWidth="9.109375" defaultRowHeight="14.4" x14ac:dyDescent="0.3"/>
  <cols>
    <col min="1" max="1" width="9.109375" style="1"/>
    <col min="2" max="2" width="35.88671875" style="1" customWidth="1"/>
    <col min="3" max="3" width="15" style="1" customWidth="1"/>
    <col min="4" max="4" width="13" style="1" customWidth="1"/>
    <col min="5" max="5" width="18.44140625" style="1" customWidth="1"/>
    <col min="6" max="6" width="19.109375" style="1" bestFit="1" customWidth="1"/>
    <col min="7" max="7" width="21" style="1" customWidth="1"/>
    <col min="8" max="8" width="11.5546875" style="1" bestFit="1" customWidth="1"/>
    <col min="9" max="16384" width="9.109375" style="1"/>
  </cols>
  <sheetData>
    <row r="1" spans="2:7" ht="15" customHeight="1" x14ac:dyDescent="0.3">
      <c r="B1" s="100" t="s">
        <v>35</v>
      </c>
      <c r="C1" s="100" t="s">
        <v>34</v>
      </c>
      <c r="D1" s="100"/>
      <c r="E1" s="99"/>
      <c r="F1" s="99"/>
      <c r="G1" s="98"/>
    </row>
    <row r="2" spans="2:7" ht="43.2" x14ac:dyDescent="0.3">
      <c r="B2" s="101"/>
      <c r="C2" s="99" t="s">
        <v>34</v>
      </c>
      <c r="D2" s="99" t="s">
        <v>33</v>
      </c>
      <c r="E2" s="99" t="s">
        <v>32</v>
      </c>
      <c r="F2" s="99" t="s">
        <v>31</v>
      </c>
      <c r="G2" s="98" t="s">
        <v>30</v>
      </c>
    </row>
    <row r="3" spans="2:7" ht="45" customHeight="1" x14ac:dyDescent="0.3">
      <c r="B3" s="91" t="s">
        <v>28</v>
      </c>
      <c r="C3" s="23">
        <f>ME!B4</f>
        <v>5047</v>
      </c>
      <c r="D3" s="23">
        <f>ME!C4</f>
        <v>1838</v>
      </c>
      <c r="E3" s="23">
        <f>ME!D4</f>
        <v>6329</v>
      </c>
      <c r="F3" s="23">
        <f>ME!E4</f>
        <v>15921</v>
      </c>
      <c r="G3" s="97">
        <f>ME!F4</f>
        <v>27297</v>
      </c>
    </row>
    <row r="4" spans="2:7" ht="45" customHeight="1" x14ac:dyDescent="0.3">
      <c r="B4" s="91" t="s">
        <v>26</v>
      </c>
      <c r="C4" s="23">
        <f>ME!B5</f>
        <v>109786500</v>
      </c>
      <c r="D4" s="23">
        <f>ME!C5</f>
        <v>49626000</v>
      </c>
      <c r="E4" s="23">
        <f>ME!D5</f>
        <v>219331860.44</v>
      </c>
      <c r="F4" s="23">
        <f>ME!E5</f>
        <v>637069923.46507204</v>
      </c>
      <c r="G4" s="97">
        <f>ME!F5</f>
        <v>966188283.90507197</v>
      </c>
    </row>
    <row r="5" spans="2:7" ht="45" customHeight="1" x14ac:dyDescent="0.3">
      <c r="B5" s="91" t="s">
        <v>15</v>
      </c>
      <c r="C5" s="23">
        <f>ME!B20</f>
        <v>3784</v>
      </c>
      <c r="D5" s="23">
        <f>ME!C20</f>
        <v>1421</v>
      </c>
      <c r="E5" s="23">
        <f>ME!D20</f>
        <v>4770</v>
      </c>
      <c r="F5" s="23">
        <f>ME!E6</f>
        <v>20072</v>
      </c>
      <c r="G5" s="97">
        <f>ME!F20</f>
        <v>24475</v>
      </c>
    </row>
    <row r="6" spans="2:7" ht="45" customHeight="1" x14ac:dyDescent="0.3">
      <c r="B6" s="91" t="s">
        <v>13</v>
      </c>
      <c r="C6" s="23">
        <f>ME!B21</f>
        <v>82673250</v>
      </c>
      <c r="D6" s="23">
        <f>ME!C21</f>
        <v>38367000</v>
      </c>
      <c r="E6" s="23">
        <f>ME!D21</f>
        <v>167129503.34</v>
      </c>
      <c r="F6" s="23">
        <f>ME!E21</f>
        <v>637069923.46507204</v>
      </c>
      <c r="G6" s="97">
        <f>ME!F21</f>
        <v>886872676.80507207</v>
      </c>
    </row>
    <row r="7" spans="2:7" ht="72" x14ac:dyDescent="0.3">
      <c r="B7" s="96" t="s">
        <v>38</v>
      </c>
      <c r="C7" s="48">
        <f>ME!B26</f>
        <v>3763</v>
      </c>
      <c r="D7" s="48">
        <f>ME!C26</f>
        <v>1414</v>
      </c>
      <c r="E7" s="48">
        <f>ME!D26</f>
        <v>4582</v>
      </c>
      <c r="F7" s="23">
        <f>ME!E26</f>
        <v>15921</v>
      </c>
      <c r="G7" s="95">
        <f>ME!F26</f>
        <v>24266</v>
      </c>
    </row>
    <row r="8" spans="2:7" ht="72" x14ac:dyDescent="0.3">
      <c r="B8" s="91" t="s">
        <v>37</v>
      </c>
      <c r="C8" s="48">
        <f>ME!B27</f>
        <v>82041107.400000006</v>
      </c>
      <c r="D8" s="48">
        <f>ME!C27</f>
        <v>38140015.07</v>
      </c>
      <c r="E8" s="48">
        <f>ME!D27</f>
        <v>153496853.44</v>
      </c>
      <c r="F8" s="23">
        <f>ME!E27</f>
        <v>637069923.46507204</v>
      </c>
      <c r="G8" s="95">
        <f>ME!F27</f>
        <v>872607884.30507207</v>
      </c>
    </row>
    <row r="9" spans="2:7" ht="18" x14ac:dyDescent="0.3">
      <c r="B9" s="94" t="s">
        <v>4</v>
      </c>
      <c r="C9" s="93">
        <f>ME!B32</f>
        <v>100000000</v>
      </c>
      <c r="D9" s="90" t="s">
        <v>36</v>
      </c>
      <c r="E9" s="93">
        <f>ME!D32</f>
        <v>200000000</v>
      </c>
      <c r="F9" s="93">
        <f>ME!E32</f>
        <v>660000000</v>
      </c>
      <c r="G9" s="92">
        <f>ME!F32</f>
        <v>960000000</v>
      </c>
    </row>
    <row r="10" spans="2:7" x14ac:dyDescent="0.3">
      <c r="B10" s="91" t="s">
        <v>3</v>
      </c>
      <c r="C10" s="93">
        <f>ME!B33</f>
        <v>17308000</v>
      </c>
      <c r="D10" s="90" t="s">
        <v>36</v>
      </c>
      <c r="E10" s="93">
        <f>ME!D33</f>
        <v>32070757.139999986</v>
      </c>
      <c r="F10" s="93">
        <f>ME!E33</f>
        <v>22930076.534927964</v>
      </c>
      <c r="G10" s="92">
        <f>ME!F33</f>
        <v>72308833.67492795</v>
      </c>
    </row>
    <row r="11" spans="2:7" x14ac:dyDescent="0.3">
      <c r="B11" s="91" t="s">
        <v>1</v>
      </c>
      <c r="C11" s="89">
        <f>ME!B34</f>
        <v>0.17308000000000001</v>
      </c>
      <c r="D11" s="90" t="s">
        <v>36</v>
      </c>
      <c r="E11" s="89">
        <f>ME!D34</f>
        <v>0.16035378569999992</v>
      </c>
      <c r="F11" s="89">
        <f>ME!E34</f>
        <v>3.474254020443631E-2</v>
      </c>
      <c r="G11" s="89">
        <f>ME!F34</f>
        <v>7.5321701744716613E-2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programu Mój elektryk - stan na dzień 04.05.2026</dc:title>
  <dc:creator>Sokołow Bartosz</dc:creator>
  <cp:lastModifiedBy>Sobota Michał</cp:lastModifiedBy>
  <dcterms:created xsi:type="dcterms:W3CDTF">2026-06-01T12:43:50Z</dcterms:created>
  <dcterms:modified xsi:type="dcterms:W3CDTF">2026-06-02T09:06:19Z</dcterms:modified>
</cp:coreProperties>
</file>