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N:\BSZ\Statystyki nowe\SZABLONY RAPORTÓW CYKLICZNYCH\meldunek miesięczny\"/>
    </mc:Choice>
  </mc:AlternateContent>
  <xr:revisionPtr revIDLastSave="0" documentId="13_ncr:1_{87145CA6-E2B0-44F1-AF12-E186B90B01C0}" xr6:coauthVersionLast="36" xr6:coauthVersionMax="36" xr10:uidLastSave="{00000000-0000-0000-0000-000000000000}"/>
  <bookViews>
    <workbookView xWindow="0" yWindow="0" windowWidth="28800" windowHeight="1184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  <definedName name="_xlnm.Print_Area" localSheetId="0">'Meldunek tygodniowy'!$A$1:$Y$437</definedName>
  </definedNames>
  <calcPr calcId="191029" iterateDelta="1E-4"/>
</workbook>
</file>

<file path=xl/calcChain.xml><?xml version="1.0" encoding="utf-8"?>
<calcChain xmlns="http://schemas.openxmlformats.org/spreadsheetml/2006/main">
  <c r="T126" i="1" l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S126" i="1"/>
  <c r="T127" i="1" l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12" i="1"/>
  <c r="L113" i="1"/>
  <c r="L114" i="1"/>
  <c r="L115" i="1"/>
  <c r="L116" i="1"/>
  <c r="L117" i="1"/>
  <c r="L118" i="1"/>
  <c r="L119" i="1"/>
  <c r="L120" i="1"/>
  <c r="L121" i="1"/>
  <c r="L123" i="1"/>
  <c r="L124" i="1"/>
  <c r="L125" i="1"/>
  <c r="L126" i="1"/>
  <c r="U126" i="1" l="1"/>
  <c r="V126" i="1" s="1"/>
  <c r="U118" i="1"/>
  <c r="V118" i="1" s="1"/>
  <c r="U114" i="1"/>
  <c r="V114" i="1" s="1"/>
  <c r="U122" i="1"/>
  <c r="V122" i="1" s="1"/>
  <c r="U125" i="1"/>
  <c r="V125" i="1" s="1"/>
  <c r="U121" i="1"/>
  <c r="V121" i="1" s="1"/>
  <c r="U117" i="1"/>
  <c r="V117" i="1" s="1"/>
  <c r="U113" i="1"/>
  <c r="V113" i="1" s="1"/>
  <c r="U116" i="1"/>
  <c r="V116" i="1" s="1"/>
  <c r="U124" i="1"/>
  <c r="V124" i="1" s="1"/>
  <c r="U120" i="1"/>
  <c r="V120" i="1" s="1"/>
  <c r="U112" i="1"/>
  <c r="U123" i="1"/>
  <c r="V123" i="1" s="1"/>
  <c r="U119" i="1"/>
  <c r="V119" i="1" s="1"/>
  <c r="U115" i="1"/>
  <c r="V115" i="1" s="1"/>
  <c r="J392" i="1"/>
  <c r="V393" i="1" l="1"/>
  <c r="S393" i="1"/>
  <c r="P393" i="1"/>
  <c r="M393" i="1"/>
  <c r="J393" i="1"/>
  <c r="O248" i="1" l="1"/>
  <c r="S248" i="1" s="1"/>
  <c r="I246" i="1" l="1"/>
  <c r="M246" i="1" s="1"/>
  <c r="O245" i="1"/>
  <c r="S245" i="1" s="1"/>
  <c r="T332" i="1" l="1"/>
  <c r="T333" i="1"/>
  <c r="T334" i="1"/>
  <c r="T335" i="1"/>
  <c r="T336" i="1"/>
  <c r="T331" i="1"/>
  <c r="R332" i="1"/>
  <c r="R333" i="1"/>
  <c r="R334" i="1"/>
  <c r="R335" i="1"/>
  <c r="R336" i="1"/>
  <c r="R331" i="1"/>
  <c r="P332" i="1"/>
  <c r="P333" i="1"/>
  <c r="P334" i="1"/>
  <c r="P335" i="1"/>
  <c r="P336" i="1"/>
  <c r="P331" i="1"/>
  <c r="M332" i="1"/>
  <c r="M333" i="1"/>
  <c r="M334" i="1"/>
  <c r="M335" i="1"/>
  <c r="M336" i="1"/>
  <c r="M331" i="1"/>
  <c r="H332" i="1"/>
  <c r="H333" i="1"/>
  <c r="H334" i="1"/>
  <c r="H335" i="1"/>
  <c r="H336" i="1"/>
  <c r="F332" i="1"/>
  <c r="F333" i="1"/>
  <c r="F334" i="1"/>
  <c r="F335" i="1"/>
  <c r="F336" i="1"/>
  <c r="D332" i="1"/>
  <c r="D333" i="1"/>
  <c r="D334" i="1"/>
  <c r="D335" i="1"/>
  <c r="D336" i="1"/>
  <c r="A332" i="1"/>
  <c r="A333" i="1"/>
  <c r="A334" i="1"/>
  <c r="A335" i="1"/>
  <c r="A336" i="1"/>
  <c r="R337" i="1" l="1"/>
  <c r="T337" i="1"/>
  <c r="P337" i="1"/>
  <c r="G226" i="1"/>
  <c r="G218" i="1"/>
  <c r="M58" i="1"/>
  <c r="L110" i="1"/>
  <c r="M24" i="1"/>
  <c r="G350" i="1"/>
  <c r="G242" i="1"/>
  <c r="G362" i="1"/>
  <c r="M328" i="1"/>
  <c r="A328" i="1"/>
  <c r="G276" i="1"/>
  <c r="E9" i="1"/>
  <c r="P230" i="1"/>
  <c r="M230" i="1"/>
  <c r="J230" i="1"/>
  <c r="G230" i="1"/>
  <c r="P229" i="1"/>
  <c r="M229" i="1"/>
  <c r="J229" i="1"/>
  <c r="G229" i="1"/>
  <c r="P228" i="1"/>
  <c r="M228" i="1"/>
  <c r="J228" i="1"/>
  <c r="G228" i="1"/>
  <c r="P222" i="1"/>
  <c r="M222" i="1"/>
  <c r="J222" i="1"/>
  <c r="G222" i="1"/>
  <c r="J221" i="1"/>
  <c r="M221" i="1"/>
  <c r="P221" i="1"/>
  <c r="G221" i="1"/>
  <c r="P220" i="1"/>
  <c r="M220" i="1"/>
  <c r="J220" i="1"/>
  <c r="G220" i="1"/>
  <c r="Q156" i="1"/>
  <c r="N156" i="1"/>
  <c r="L156" i="1"/>
  <c r="L112" i="1"/>
  <c r="Q89" i="1"/>
  <c r="O89" i="1"/>
  <c r="Q88" i="1"/>
  <c r="O88" i="1"/>
  <c r="Q87" i="1"/>
  <c r="O87" i="1"/>
  <c r="Q86" i="1"/>
  <c r="O86" i="1"/>
  <c r="Q62" i="1"/>
  <c r="O62" i="1"/>
  <c r="M62" i="1"/>
  <c r="Q61" i="1"/>
  <c r="O61" i="1"/>
  <c r="M61" i="1"/>
  <c r="Q60" i="1"/>
  <c r="O60" i="1"/>
  <c r="M60" i="1"/>
  <c r="Q28" i="1"/>
  <c r="O28" i="1"/>
  <c r="M28" i="1"/>
  <c r="Q27" i="1"/>
  <c r="O27" i="1"/>
  <c r="M27" i="1"/>
  <c r="Q26" i="1"/>
  <c r="O26" i="1"/>
  <c r="M26" i="1"/>
  <c r="Q53" i="1"/>
  <c r="O53" i="1"/>
  <c r="Q52" i="1"/>
  <c r="O52" i="1"/>
  <c r="Q51" i="1"/>
  <c r="O51" i="1"/>
  <c r="Q50" i="1"/>
  <c r="O50" i="1"/>
  <c r="V392" i="1"/>
  <c r="S392" i="1"/>
  <c r="P392" i="1"/>
  <c r="M392" i="1"/>
  <c r="V391" i="1"/>
  <c r="S391" i="1"/>
  <c r="P391" i="1"/>
  <c r="M391" i="1"/>
  <c r="J391" i="1"/>
  <c r="V390" i="1"/>
  <c r="S390" i="1"/>
  <c r="P390" i="1"/>
  <c r="M390" i="1"/>
  <c r="J390" i="1"/>
  <c r="V389" i="1"/>
  <c r="S389" i="1"/>
  <c r="P389" i="1"/>
  <c r="M389" i="1"/>
  <c r="J389" i="1"/>
  <c r="V388" i="1"/>
  <c r="S388" i="1"/>
  <c r="P388" i="1"/>
  <c r="M388" i="1"/>
  <c r="J388" i="1"/>
  <c r="S365" i="1"/>
  <c r="S366" i="1"/>
  <c r="S367" i="1"/>
  <c r="S368" i="1"/>
  <c r="S369" i="1"/>
  <c r="S364" i="1"/>
  <c r="P365" i="1"/>
  <c r="P366" i="1"/>
  <c r="P367" i="1"/>
  <c r="P368" i="1"/>
  <c r="P369" i="1"/>
  <c r="P364" i="1"/>
  <c r="M365" i="1"/>
  <c r="M366" i="1"/>
  <c r="M367" i="1"/>
  <c r="M368" i="1"/>
  <c r="M369" i="1"/>
  <c r="M364" i="1"/>
  <c r="J365" i="1"/>
  <c r="J366" i="1"/>
  <c r="J367" i="1"/>
  <c r="J368" i="1"/>
  <c r="J369" i="1"/>
  <c r="J364" i="1"/>
  <c r="G365" i="1"/>
  <c r="G366" i="1"/>
  <c r="G367" i="1"/>
  <c r="G368" i="1"/>
  <c r="G369" i="1"/>
  <c r="G364" i="1"/>
  <c r="C365" i="1"/>
  <c r="C366" i="1"/>
  <c r="C367" i="1"/>
  <c r="C368" i="1"/>
  <c r="C369" i="1"/>
  <c r="C364" i="1"/>
  <c r="S353" i="1"/>
  <c r="S354" i="1"/>
  <c r="S355" i="1"/>
  <c r="S356" i="1"/>
  <c r="S357" i="1"/>
  <c r="S352" i="1"/>
  <c r="P353" i="1"/>
  <c r="P354" i="1"/>
  <c r="P355" i="1"/>
  <c r="P356" i="1"/>
  <c r="P357" i="1"/>
  <c r="P352" i="1"/>
  <c r="M353" i="1"/>
  <c r="M354" i="1"/>
  <c r="M355" i="1"/>
  <c r="M356" i="1"/>
  <c r="M357" i="1"/>
  <c r="M352" i="1"/>
  <c r="J353" i="1"/>
  <c r="J354" i="1"/>
  <c r="J355" i="1"/>
  <c r="J356" i="1"/>
  <c r="J357" i="1"/>
  <c r="J352" i="1"/>
  <c r="G353" i="1"/>
  <c r="G354" i="1"/>
  <c r="G355" i="1"/>
  <c r="G356" i="1"/>
  <c r="G357" i="1"/>
  <c r="G352" i="1"/>
  <c r="C353" i="1"/>
  <c r="C354" i="1"/>
  <c r="C355" i="1"/>
  <c r="C356" i="1"/>
  <c r="C357" i="1"/>
  <c r="C352" i="1"/>
  <c r="H331" i="1"/>
  <c r="F331" i="1"/>
  <c r="D331" i="1"/>
  <c r="A331" i="1"/>
  <c r="Q280" i="1"/>
  <c r="U280" i="1" s="1"/>
  <c r="Q281" i="1"/>
  <c r="U281" i="1" s="1"/>
  <c r="Q282" i="1"/>
  <c r="U282" i="1" s="1"/>
  <c r="Q283" i="1"/>
  <c r="U283" i="1" s="1"/>
  <c r="Q284" i="1"/>
  <c r="U284" i="1" s="1"/>
  <c r="Q279" i="1"/>
  <c r="U279" i="1" s="1"/>
  <c r="O280" i="1"/>
  <c r="S280" i="1" s="1"/>
  <c r="O281" i="1"/>
  <c r="S281" i="1" s="1"/>
  <c r="O282" i="1"/>
  <c r="S282" i="1" s="1"/>
  <c r="O283" i="1"/>
  <c r="S283" i="1" s="1"/>
  <c r="O284" i="1"/>
  <c r="S284" i="1" s="1"/>
  <c r="O279" i="1"/>
  <c r="S279" i="1" s="1"/>
  <c r="I280" i="1"/>
  <c r="M280" i="1" s="1"/>
  <c r="I281" i="1"/>
  <c r="M281" i="1" s="1"/>
  <c r="I282" i="1"/>
  <c r="M282" i="1" s="1"/>
  <c r="I283" i="1"/>
  <c r="M283" i="1" s="1"/>
  <c r="I284" i="1"/>
  <c r="M284" i="1" s="1"/>
  <c r="I279" i="1"/>
  <c r="M279" i="1" s="1"/>
  <c r="G279" i="1"/>
  <c r="K279" i="1" s="1"/>
  <c r="G280" i="1"/>
  <c r="K280" i="1" s="1"/>
  <c r="G281" i="1"/>
  <c r="K281" i="1" s="1"/>
  <c r="G282" i="1"/>
  <c r="K282" i="1" s="1"/>
  <c r="G283" i="1"/>
  <c r="K283" i="1" s="1"/>
  <c r="G284" i="1"/>
  <c r="K284" i="1" s="1"/>
  <c r="C280" i="1"/>
  <c r="C281" i="1"/>
  <c r="C282" i="1"/>
  <c r="C283" i="1"/>
  <c r="C284" i="1"/>
  <c r="C279" i="1"/>
  <c r="Q246" i="1"/>
  <c r="U246" i="1" s="1"/>
  <c r="Q247" i="1"/>
  <c r="U247" i="1" s="1"/>
  <c r="Q248" i="1"/>
  <c r="U248" i="1" s="1"/>
  <c r="Q249" i="1"/>
  <c r="U249" i="1" s="1"/>
  <c r="Q250" i="1"/>
  <c r="U250" i="1" s="1"/>
  <c r="Q245" i="1"/>
  <c r="U245" i="1" s="1"/>
  <c r="O246" i="1"/>
  <c r="S246" i="1" s="1"/>
  <c r="O247" i="1"/>
  <c r="S247" i="1" s="1"/>
  <c r="O249" i="1"/>
  <c r="S249" i="1" s="1"/>
  <c r="O250" i="1"/>
  <c r="S250" i="1" s="1"/>
  <c r="C246" i="1"/>
  <c r="C247" i="1"/>
  <c r="C248" i="1"/>
  <c r="C249" i="1"/>
  <c r="C250" i="1"/>
  <c r="I247" i="1"/>
  <c r="M247" i="1" s="1"/>
  <c r="I248" i="1"/>
  <c r="M248" i="1" s="1"/>
  <c r="I249" i="1"/>
  <c r="M249" i="1" s="1"/>
  <c r="I250" i="1"/>
  <c r="M250" i="1" s="1"/>
  <c r="I245" i="1"/>
  <c r="M245" i="1" s="1"/>
  <c r="G246" i="1"/>
  <c r="K246" i="1" s="1"/>
  <c r="G247" i="1"/>
  <c r="K247" i="1" s="1"/>
  <c r="G248" i="1"/>
  <c r="K248" i="1" s="1"/>
  <c r="G249" i="1"/>
  <c r="K249" i="1" s="1"/>
  <c r="G250" i="1"/>
  <c r="K250" i="1" s="1"/>
  <c r="G245" i="1"/>
  <c r="K245" i="1" s="1"/>
  <c r="C245" i="1"/>
  <c r="M223" i="1" l="1"/>
  <c r="M63" i="1"/>
  <c r="Q63" i="1"/>
  <c r="G231" i="1"/>
  <c r="J231" i="1"/>
  <c r="M231" i="1"/>
  <c r="P231" i="1"/>
  <c r="M251" i="1"/>
  <c r="K63" i="1"/>
  <c r="J394" i="1"/>
  <c r="V394" i="1"/>
  <c r="S394" i="1"/>
  <c r="V112" i="1"/>
  <c r="P394" i="1"/>
  <c r="M394" i="1"/>
  <c r="O63" i="1"/>
  <c r="G223" i="1"/>
  <c r="J223" i="1"/>
  <c r="Q90" i="1"/>
  <c r="S370" i="1"/>
  <c r="P223" i="1"/>
  <c r="G358" i="1"/>
  <c r="M358" i="1"/>
  <c r="S358" i="1"/>
  <c r="F337" i="1"/>
  <c r="O90" i="1"/>
  <c r="J370" i="1"/>
  <c r="P370" i="1"/>
  <c r="G370" i="1"/>
  <c r="M370" i="1"/>
  <c r="P358" i="1"/>
  <c r="J358" i="1"/>
  <c r="D337" i="1"/>
  <c r="H337" i="1"/>
  <c r="S127" i="1"/>
  <c r="R127" i="1"/>
  <c r="Q127" i="1"/>
  <c r="P127" i="1"/>
  <c r="O127" i="1"/>
  <c r="N127" i="1"/>
  <c r="L127" i="1"/>
  <c r="Q54" i="1"/>
  <c r="O54" i="1"/>
  <c r="Q29" i="1"/>
  <c r="O29" i="1"/>
  <c r="M29" i="1"/>
  <c r="Q285" i="1"/>
  <c r="O285" i="1"/>
  <c r="M285" i="1"/>
  <c r="K285" i="1"/>
  <c r="I285" i="1"/>
  <c r="G285" i="1"/>
  <c r="Q251" i="1"/>
  <c r="O251" i="1"/>
  <c r="I251" i="1"/>
  <c r="G251" i="1"/>
  <c r="U127" i="1" l="1"/>
  <c r="V127" i="1"/>
  <c r="S251" i="1"/>
  <c r="U251" i="1"/>
  <c r="S285" i="1"/>
  <c r="U285" i="1"/>
  <c r="K25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<sst xmlns="http://schemas.openxmlformats.org/spreadsheetml/2006/main" count="1000" uniqueCount="179">
  <si>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</si>
  <si>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</si>
  <si>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</si>
  <si>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</si>
  <si>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</si>
  <si>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</si>
  <si>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</si>
  <si>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</si>
  <si>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</si>
  <si>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</si>
  <si>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</si>
  <si>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</si>
  <si>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</si>
  <si>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</si>
  <si>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</si>
  <si>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</si>
  <si>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</si>
  <si>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</si>
  <si>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</si>
  <si>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</si>
  <si>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</si>
  <si>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</si>
  <si>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</si>
  <si>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</si>
  <si>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</si>
  <si>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</si>
  <si>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</si>
  <si>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</si>
  <si>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</si>
  <si>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</si>
  <si>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</si>
  <si>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</si>
  <si>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</si>
  <si>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</si>
  <si>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</si>
  <si>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</si>
  <si>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</si>
  <si>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</si>
  <si>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</si>
  <si>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</si>
  <si>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</si>
  <si>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</si>
  <si>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</si>
  <si>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</si>
  <si>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</si>
  <si>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</si>
  <si>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</si>
  <si>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</si>
  <si>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</si>
  <si>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</si>
  <si>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</si>
  <si>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</si>
  <si>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</si>
  <si>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</si>
  <si>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</si>
  <si>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</si>
  <si>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</si>
  <si>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</si>
  <si>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</si>
  <si>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</si>
  <si>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</si>
  <si>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</si>
  <si>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</si>
  <si>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</si>
  <si>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</si>
  <si>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</si>
  <si>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</si>
  <si>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</si>
  <si>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</si>
  <si>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</si>
  <si>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</si>
  <si>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</si>
  <si>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</si>
  <si>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</si>
  <si>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</si>
  <si>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</si>
  <si>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</si>
  <si>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</si>
  <si>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</si>
  <si>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</si>
  <si>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</si>
  <si>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</si>
  <si>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</si>
  <si>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</si>
  <si>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</si>
  <si>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</si>
  <si>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</si>
  <si>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</si>
  <si>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</si>
  <si>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</si>
  <si>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</si>
  <si>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</si>
  <si>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</si>
  <si>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</si>
  <si>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</si>
  <si>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</si>
  <si>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</si>
  <si>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</si>
  <si>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</si>
  <si>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</si>
  <si>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</si>
  <si>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</si>
  <si>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</si>
  <si>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</si>
  <si>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</si>
  <si>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</si>
  <si>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</si>
  <si>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</si>
  <si>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</si>
  <si>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</si>
  <si>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</si>
  <si>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</si>
  <si>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</si>
  <si>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</si>
  <si>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</si>
  <si>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</si>
  <si>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</si>
  <si>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</si>
  <si>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</si>
  <si>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</si>
  <si>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</si>
  <si>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</si>
  <si>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</si>
  <si>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</si>
  <si>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</si>
  <si>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</si>
  <si>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</si>
  <si>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</si>
  <si>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</si>
  <si>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</si>
  <si>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</si>
  <si>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</si>
  <si>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</si>
  <si>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</si>
  <si>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</si>
  <si>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</si>
  <si>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</si>
  <si>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WĘGRY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</si>
  <si>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</si>
  <si>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</si>
  <si>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</si>
  <si>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</si>
  <si>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</si>
  <si>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</si>
  <si>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</si>
  <si>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</si>
  <si>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</si>
  <si>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</si>
  <si>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</si>
  <si>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01.02.2025</t>
  </si>
  <si>
    <t>28.02.2025</t>
  </si>
  <si>
    <t>01.01.2025</t>
  </si>
  <si>
    <t>BIAŁORUŚ</t>
  </si>
  <si>
    <t>IRAK</t>
  </si>
  <si>
    <t>SYRIA</t>
  </si>
  <si>
    <t>NIDERLANDY</t>
  </si>
  <si>
    <t>NORWEGIA</t>
  </si>
  <si>
    <t>CHORWACJA</t>
  </si>
  <si>
    <t>LITWA</t>
  </si>
  <si>
    <t>INDIE</t>
  </si>
  <si>
    <t>ETIOPIA</t>
  </si>
  <si>
    <t>22.02.2025 - 28.02.2025</t>
  </si>
  <si>
    <t>15.02.2025 - 21.02.2025</t>
  </si>
  <si>
    <t>08.02.2025 - 14.02.2025</t>
  </si>
  <si>
    <t>01.02.2025 - 07.02.2025</t>
  </si>
  <si>
    <t>25.01.2025 - 31.01.2025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</si>
  <si>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</si>
  <si>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</si>
  <si>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</si>
  <si>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r>
      <t xml:space="preserve">Najwięcej odwołań od decyzji wydanych w I instancji odnosiło się do postępowań o udzielenie zezwolenia na pobyt czasowy (3,4 tys.). W sumie </t>
    </r>
    <r>
      <rPr>
        <b/>
        <sz val="10"/>
        <color theme="1"/>
        <rFont val="Roboto"/>
        <charset val="238"/>
      </rPr>
      <t>od początku 2025 r.</t>
    </r>
    <r>
      <rPr>
        <sz val="10"/>
        <color theme="1"/>
        <rFont val="Roboto"/>
        <charset val="238"/>
      </rPr>
      <t xml:space="preserve"> złożono </t>
    </r>
    <r>
      <rPr>
        <b/>
        <sz val="10"/>
        <color theme="1"/>
        <rFont val="Roboto"/>
        <charset val="238"/>
      </rPr>
      <t>3,9 tys. odwołań</t>
    </r>
    <r>
      <rPr>
        <sz val="10"/>
        <color theme="1"/>
        <rFont val="Roboto"/>
        <charset val="238"/>
      </rPr>
      <t>. Najczęściej dotyczyły one obywateli: Ukrainy (34%), Białorusi (9%), Indii (6%), Wietnamu, Turcji, Gruzji i Uzbekistanu (po 4%). Szef UdSC wydał w sumie 3,6 tys. decyzji w drugiej instancji, z czego 851 (23%) spraw zakończyło się utrzymaniem decyzji, 1,6 tys. (44%) decyzją pozytywną, 646 (18%) uchyleniem decyzji i przekazaniem do ponownego rozpoznania, a 44 (1%) uchyleniem decyzji i umorzeniem postępowania. W przypadku odwołań dotyczących postępowań o udzielenie zezwolenia na pobyt czasowy, spośród 1,7 tys. decyzji w 619 przypadkach (20%) utrzymano decyzję, w 48% (1481) przypadkach zapadła decyzja pozytywna, a w 19% (598) spraw zdecydowano o uchyleniu decyzji i przekazaniu sprawy do ponownego rozpoznania.</t>
    </r>
  </si>
  <si>
    <r>
      <rPr>
        <b/>
        <sz val="10"/>
        <color theme="1"/>
        <rFont val="Roboto"/>
        <charset val="238"/>
      </rPr>
      <t>W lutym br.</t>
    </r>
    <r>
      <rPr>
        <sz val="10"/>
        <color theme="1"/>
        <rFont val="Roboto"/>
        <charset val="238"/>
      </rPr>
      <t xml:space="preserve"> Szef UdSC zrealizował </t>
    </r>
    <r>
      <rPr>
        <b/>
        <sz val="10"/>
        <color theme="1"/>
        <rFont val="Roboto"/>
        <charset val="238"/>
      </rPr>
      <t>2 748 spraw</t>
    </r>
    <r>
      <rPr>
        <sz val="10"/>
        <color theme="1"/>
        <rFont val="Roboto"/>
        <charset val="238"/>
      </rPr>
      <t xml:space="preserve"> dotyczących Wykazu, spośród których do najliczniejszych zaliczały się wpisy SIS (34%), alerty pobytowe (26%) wpisy do Wykazu (13%) i konsultacje (4%).</t>
    </r>
  </si>
  <si>
    <r>
      <rPr>
        <b/>
        <sz val="10"/>
        <color theme="1"/>
        <rFont val="Roboto"/>
        <charset val="238"/>
      </rPr>
      <t>W lutym 2025 r.</t>
    </r>
    <r>
      <rPr>
        <sz val="10"/>
        <color theme="1"/>
        <rFont val="Roboto"/>
        <charset val="238"/>
      </rPr>
      <t xml:space="preserve"> wpłynęło ponad </t>
    </r>
    <r>
      <rPr>
        <b/>
        <sz val="10"/>
        <color theme="1"/>
        <rFont val="Roboto"/>
        <charset val="238"/>
      </rPr>
      <t>70 tys. wniosków</t>
    </r>
    <r>
      <rPr>
        <sz val="10"/>
        <color theme="1"/>
        <rFont val="Roboto"/>
        <charset val="238"/>
      </rPr>
      <t xml:space="preserve"> w sprawie przeprowadzenia konsultacji wizowych, w tym blisko 60 tys. od innych państw obszaru Schengen. W tym czasie wydano blisko 70 tys. decyzji, w tym 59 tys. na podstawie wniosków innych państw.</t>
    </r>
  </si>
  <si>
    <r>
      <rPr>
        <b/>
        <sz val="10"/>
        <color theme="1"/>
        <rFont val="Roboto"/>
        <charset val="238"/>
      </rPr>
      <t xml:space="preserve">W lutym 2025 r. </t>
    </r>
    <r>
      <rPr>
        <sz val="10"/>
        <color theme="1"/>
        <rFont val="Roboto"/>
        <charset val="238"/>
      </rPr>
      <t>konsulat we Lwowie dwukrotnie odmówił wydania zezwolenia w ramach Małego Ruchu Granicznego.</t>
    </r>
  </si>
  <si>
    <r>
      <rPr>
        <b/>
        <sz val="10"/>
        <color theme="1"/>
        <rFont val="Roboto"/>
        <charset val="238"/>
      </rPr>
      <t xml:space="preserve">Do końca lutego 2025 r. </t>
    </r>
    <r>
      <rPr>
        <sz val="10"/>
        <color theme="1"/>
        <rFont val="Roboto"/>
        <charset val="238"/>
      </rPr>
      <t>- w ramach procedur dublińskich - wnioskami IN objętych było 533 cudzoziemców. Z kolei Polska wystąpiła z takim wnioskiem do innych krajów europejskich (OUT) w przypadku 47 osób, z czego 77% wniosków IN oraz wszystkie z wyjątkiem jednego wnioski OUT zostały rozpatrzone pozytywnie. 50% wniosków IN dotyczyło współpracy z Niemcami, 18% - z Francją, 8% z Belgią i 5% z Niderlandami. Procedury OUT kierowane były głównie do Niemiec (47%) i Francji (15%). W podziale na obywatelstwo cudzoziemców, wnioski IN dotyczyły najczęściej ob. Rosji (13%), Tadżykistanu i Somalii (po 8%), natomiast wnioski OUT obywateli Białorusi (32%) i Azerbejdżanu (14%).</t>
    </r>
  </si>
  <si>
    <r>
      <rPr>
        <b/>
        <sz val="10"/>
        <color theme="1"/>
        <rFont val="Roboto"/>
        <charset val="238"/>
      </rPr>
      <t>Według stanu na 28 lutego br</t>
    </r>
    <r>
      <rPr>
        <sz val="10"/>
        <color theme="1"/>
        <rFont val="Roboto"/>
        <charset val="238"/>
      </rPr>
      <t>. pod opieką Szefa UdSC znajdowało się</t>
    </r>
    <r>
      <rPr>
        <i/>
        <sz val="10"/>
        <color theme="1"/>
        <rFont val="Roboto"/>
        <charset val="238"/>
      </rPr>
      <t xml:space="preserve"> </t>
    </r>
    <r>
      <rPr>
        <b/>
        <sz val="10"/>
        <color theme="1"/>
        <rFont val="Roboto"/>
        <charset val="238"/>
      </rPr>
      <t>6 633 os</t>
    </r>
    <r>
      <rPr>
        <sz val="10"/>
        <color theme="1"/>
        <rFont val="Roboto"/>
        <charset val="238"/>
      </rPr>
      <t>. (29.02.2024 r. - 4 881, wzrost o 36%), z czego 859 zamieszkiwało w jednym z dziewięciu ośrodków dla cudzoziemców, a pozostałe 6 224 osób pobierało świadczenie pieniężne na samodzielne funkcjonowanie poza ośrodkiem. W ośrodkach najliczniej przebywali Rosjanie (37%), Ukraincy (7%), Etiopczycy (6%) Hindusi i Białorusini (po 4%). Natomiast wśród osób poza ośrodkiem najwięcej jest obywateli Ukrainy (40%), Białorusi (28%), Rosji (13%) i Tadżykistanu (4%).</t>
    </r>
  </si>
  <si>
    <r>
      <t xml:space="preserve">Sytuację migracyjną w Polsce determinują konsenkwencje wojny w Ukrainie. Według stanu na 28 lutego 2025 r. z ochrony czasowej w Polsce korzystało 995 tys. cudzoziemców, w tym 990 tys. obywateli Ukrainy.                                                                                                                                                                                                                            Ważne zezwolenia na pobyt posiada łącznie </t>
    </r>
    <r>
      <rPr>
        <b/>
        <sz val="10"/>
        <color theme="1"/>
        <rFont val="Roboto"/>
        <charset val="238"/>
      </rPr>
      <t>1,998 mln osób</t>
    </r>
    <r>
      <rPr>
        <sz val="10"/>
        <color theme="1"/>
        <rFont val="Roboto"/>
        <charset val="238"/>
      </rPr>
      <t xml:space="preserve">, o 110 tys. osób więcej niż przed rokiem (+6%). Dominują obywatele Ukrainy (1,6 mln). Poza tym licznie reprezentowani są w Polsce: Białorusini (143 tys.), Gruzini (26 tys.), Hindusi (25 tys.), Rosjanie (22 tys.), Niemcy (15 tys.), Wietnamczycy i Turcy (po 14 tys.), Uzbecy (12 tys.) i Mołdawianie (9 tys.).          </t>
    </r>
  </si>
  <si>
    <r>
      <rPr>
        <b/>
        <sz val="10"/>
        <color theme="1"/>
        <rFont val="Roboto"/>
        <charset val="238"/>
      </rPr>
      <t>W lutym 2025 r.</t>
    </r>
    <r>
      <rPr>
        <sz val="10"/>
        <color theme="1"/>
        <rFont val="Roboto"/>
        <charset val="238"/>
      </rPr>
      <t xml:space="preserve"> cudzoziemcy złożyli </t>
    </r>
    <r>
      <rPr>
        <b/>
        <sz val="10"/>
        <color theme="1"/>
        <rFont val="Roboto"/>
        <charset val="238"/>
      </rPr>
      <t>ponad 45 tys. wniosków</t>
    </r>
    <r>
      <rPr>
        <sz val="10"/>
        <color theme="1"/>
        <rFont val="Roboto"/>
        <charset val="238"/>
      </rPr>
      <t xml:space="preserve"> w sprawach o udzielenie zezwoleń na pobyt. Najwięcej osób (90%) zainteresowanych było zezwoleniem na pobyt czasowy (40,8 tys.), </t>
    </r>
    <r>
      <rPr>
        <sz val="10"/>
        <rFont val="Roboto"/>
        <charset val="238"/>
      </rPr>
      <t>o pobyt stały ubiegało się około 5% (2 tys.),</t>
    </r>
    <r>
      <rPr>
        <sz val="10"/>
        <color theme="1"/>
        <rFont val="Roboto"/>
        <charset val="238"/>
      </rPr>
      <t xml:space="preserve"> a na pobyt rezydenta długoterminowego UE ok. 5% (w sumie 2,4 tys. wniosków). Dominującym państwem pochodzenia wśród wnioskodawców była Ukraina (23,9 tys.). Bardzo liczne wnioski składali również: Białorusini (4,3 tys.), Kolumbijczycy (2,4 tys.), Gruzini (1,7 tys.) oraz Hindusi (1,5 tys.). 44% wnioskodawców to osoby w wieku 18-34 (20 tys.), a kolejne 43% (19,8 tys.) to 35-64 latkowie. Wśród osób małoletnich liczną grupę stanowią dzieci z przedziału wiekowego 0-13 (3,8 tys.). Pod względem płci dominują mężczyźni (64%). Zwyczajowo wnioskodawcy koncentrowali się w województwach z dużymi ośrodkami miejskimi. Najwięcej cudzoziemców złożyło swoje wnioski w Mazowieckim Urzędzie Wojewódzkim (11,5 tys.), Dolnośląskim UW (6,8 tys.), Łódzkim UW ( 4,9 tys.), Wielkopolskim UW (4,7 tys.) oraz Małopolskim UW (4,2 tys.). W tym samym czasie urzędy wojewódzkie wydały 34,7 tys. decyzji, z czego 89% stanowiły zgody na pobyt, dalsze 8% odmowy, a 3% umorzenia postępowania. Spośród blisko 31 tys. decyzji pozytywnych 90% dotyczyło pobytu czasowego (28 tys.), 6% - pobytu rezydenta długoterminowego UE (1,7 tys.) i 4% - pobytu stałego (1,3 tys.).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Roboto"/>
        <charset val="238"/>
      </rPr>
      <t>Od początku roku cudzoziemcy złożyli ponad 87 tys. wniosków w sprawach o udzielenie zezwolenia na pobyt</t>
    </r>
    <r>
      <rPr>
        <sz val="10"/>
        <color theme="1"/>
        <rFont val="Roboto"/>
        <charset val="238"/>
      </rPr>
      <t>, w tym 78,6 tys. wniosków dotyczyło zezwolenia na pobyt czasowy, 5 tys. - pobyt rezydenta długoterminowego UE i 3,8 tys. - zezwolenia na pobyt stały. W tym samym czasie wydano blisko 70 tys. decyzji, 90% z nich (62,3 tys.) dotyczyło zezwolenia na pobyt czasowy. Udzielono 62 tys. zezwoleń, w tym 56 tys. na pobyt czasowy, 3,1 tys. na pobyt rezydenta długoterminowego UE i 2,7 tys. na pobyt stały.</t>
    </r>
  </si>
  <si>
    <r>
      <rPr>
        <b/>
        <sz val="10"/>
        <color theme="1"/>
        <rFont val="Roboto"/>
        <charset val="238"/>
      </rPr>
      <t>W lutym br.</t>
    </r>
    <r>
      <rPr>
        <sz val="10"/>
        <color theme="1"/>
        <rFont val="Roboto"/>
        <charset val="238"/>
      </rPr>
      <t xml:space="preserve"> cudzoziemcy złożyli </t>
    </r>
    <r>
      <rPr>
        <b/>
        <sz val="10"/>
        <color theme="1"/>
        <rFont val="Roboto"/>
        <charset val="238"/>
      </rPr>
      <t>1 237 wniosków</t>
    </r>
    <r>
      <rPr>
        <sz val="10"/>
        <color theme="1"/>
        <rFont val="Roboto"/>
        <charset val="238"/>
      </rPr>
      <t xml:space="preserve"> o udzielenie ochrony międzynarodowej na terytorium RP, które objęły </t>
    </r>
    <r>
      <rPr>
        <b/>
        <sz val="10"/>
        <color theme="1"/>
        <rFont val="Roboto"/>
        <charset val="238"/>
      </rPr>
      <t>1 698 osób</t>
    </r>
    <r>
      <rPr>
        <sz val="10"/>
        <color theme="1"/>
        <rFont val="Roboto"/>
        <charset val="238"/>
      </rPr>
      <t xml:space="preserve">, co oznacza wzrost o 64% (+660) w porównaniu z tym samym okresem w 2024 r. Najliczniej o ochronę ubiegali się obywatele Ukrainy (1 049), Białorusi (297), Rosji (86), Tadzykistanu (28) i Iraku (24). Obywatele tych pięciu państw pochodzenia złożyli w sumie 84% wniosków o ochronę. Najwięcej potencjalnych uchodźców zarejestrowały Placówki Straży Granicznej: Warszawa – 562 (34%), Terespol – (8%) oraz Gańsk i Poznań-Ławica (po 4%). W lutym 2025 r. dominowały wnioski pierwsze (1 002, które dotyczyły 1 243 osób). Wnioski kolejne (198) dotyczyły 406 osób. Najwięcej wniosków złożyli mężczyźni (1 145) - 69%, głównie w przedziale wiekowym 18-34. Natomiast kobiety stanowią mniej liczną grupę (494) - 31%, ale również dominował ten sam przedział wiekowy. Liczba dzieci (17% wszystkich wniosków) obydwu płci w wieku do lat 13 wynosiła - 227, a w wieku 14-17 - 74.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Roboto"/>
        <charset val="238"/>
      </rPr>
      <t>Od początku roku wniosek o udzielenie ochrony międzynarodowej na terytorium RP złożyło 3,4 tys. osób.</t>
    </r>
    <r>
      <rPr>
        <sz val="10"/>
        <color theme="1"/>
        <rFont val="Roboto"/>
        <charset val="238"/>
      </rPr>
      <t xml:space="preserve"> Wśród wnioskodawców dominowali Ukraińcy (2 117 os.), Białorusini (607 os.) i Rosjanie (197 os.). Ukraińcy stanowili 61% wszystkich ubiegających się o ochronę międzynarodową. </t>
    </r>
  </si>
  <si>
    <r>
      <rPr>
        <b/>
        <sz val="10"/>
        <color theme="1"/>
        <rFont val="Roboto"/>
        <charset val="238"/>
      </rPr>
      <t xml:space="preserve">W lutym 2025 r. </t>
    </r>
    <r>
      <rPr>
        <sz val="10"/>
        <color theme="1"/>
        <rFont val="Roboto"/>
        <charset val="238"/>
      </rPr>
      <t xml:space="preserve">Szef UdSC wydał </t>
    </r>
    <r>
      <rPr>
        <b/>
        <sz val="10"/>
        <color theme="1"/>
        <rFont val="Roboto"/>
        <charset val="238"/>
      </rPr>
      <t>1 176 decyzji</t>
    </r>
    <r>
      <rPr>
        <sz val="10"/>
        <color theme="1"/>
        <rFont val="Roboto"/>
        <charset val="238"/>
      </rPr>
      <t xml:space="preserve"> w sprawach o udzielenie ochrony międzynarodowej, w tym 880 pozytywnych: 36 - statusów uchodźcy, 844 - ochrony uzupełniające. Poza tym 93 negatywne i 203 umorzniań. Status uchodźcy nadano głównie obywatelom Białorusi (16), Rosji (9), Afganistanu (4) i Ukrainy (3). Ochronę uzupełniającą udzielano najczęściej obywatelom Ukrainy (694) i Białorusi (129). Decyzję negatywną otrzymało 93 cudzoziemców - głównie z Rosji i Ukrainy (po 22). Postępowania 203 osób (w tym 27 obywateli Ukrainy, 22 - Białorusi i 21 - Rosji) zostały umorzone.                                                                                                                              </t>
    </r>
    <r>
      <rPr>
        <b/>
        <sz val="10"/>
        <color theme="1"/>
        <rFont val="Roboto"/>
        <charset val="238"/>
      </rPr>
      <t>Od początku roku wydano ponad 2 tys. decyzji</t>
    </r>
    <r>
      <rPr>
        <sz val="10"/>
        <color theme="1"/>
        <rFont val="Roboto"/>
        <charset val="238"/>
      </rPr>
      <t xml:space="preserve">, w tym blisko 1,4 tys. pozytywnych: 69 - statusów uchodźcy, 1 315 - ochron uzupełniających. Poza tym 194 negatywne i 460 umorzeń. Status uchodźcy nadano głównie obywatelom Białorusi (33), Rosji (15), Afganistanu, Iranu i Ukrainy (po 4). Ochronę uzupełniającą udzielano najczęściej obywatelom Ukrainy (953) i Białorusi (320). Decyzję negatywną otrzymało 194 cudzoziemców - głównie z Rosji (40), Ukrainy (32) i Białorusi (23). Postępowania 460 osób (w tym 54  obywateli Ukrainy, 50 - Tadżykistanu, 43 - Rosji, 41 - Etiopii i 37 - Białorusi) zostały umorzone. Wskaźnik uznawalności w 2025 r. wynosi 88%.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</si>
</sst>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i/>
      <sz val="10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5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14" fontId="20" fillId="0" borderId="0" xfId="0" applyNumberFormat="1" applyFont="1" applyProtection="1">
      <protection locked="0"/>
    </xf>
    <xf numFmtId="165" fontId="20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43" applyFont="1" applyProtection="1">
      <protection locked="0"/>
    </xf>
    <xf numFmtId="0" fontId="20" fillId="0" borderId="0" xfId="0" applyFont="1" applyFill="1" applyBorder="1" applyProtection="1">
      <protection locked="0"/>
    </xf>
    <xf numFmtId="0" fontId="27" fillId="0" borderId="0" xfId="10" applyFont="1" applyFill="1" applyBorder="1" applyAlignment="1" applyProtection="1">
      <alignment horizontal="left" vertical="center"/>
      <protection locked="0"/>
    </xf>
    <xf numFmtId="0" fontId="27" fillId="0" borderId="0" xfId="1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65" fontId="30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165" fontId="20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0" fontId="20" fillId="0" borderId="50" xfId="0" applyFont="1" applyBorder="1" applyProtection="1"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7" fillId="36" borderId="0" xfId="10" applyFont="1" applyFill="1" applyBorder="1" applyAlignment="1" applyProtection="1">
      <alignment horizontal="center" vertical="center"/>
      <protection locked="0"/>
    </xf>
    <xf numFmtId="3" fontId="27" fillId="36" borderId="0" xfId="10" applyNumberFormat="1" applyFont="1" applyFill="1" applyBorder="1" applyAlignment="1" applyProtection="1">
      <alignment horizontal="center" vertical="center"/>
    </xf>
    <xf numFmtId="0" fontId="27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Border="1" applyAlignment="1" applyProtection="1">
      <protection locked="0"/>
    </xf>
    <xf numFmtId="0" fontId="0" fillId="0" borderId="0" xfId="0" applyBorder="1" applyAlignment="1"/>
    <xf numFmtId="164" fontId="23" fillId="0" borderId="0" xfId="2" applyNumberFormat="1" applyFont="1" applyBorder="1" applyAlignment="1" applyProtection="1">
      <alignment horizontal="center"/>
    </xf>
    <xf numFmtId="0" fontId="20" fillId="0" borderId="0" xfId="0" applyFont="1" applyProtection="1"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3" fontId="28" fillId="35" borderId="17" xfId="0" applyNumberFormat="1" applyFont="1" applyFill="1" applyBorder="1" applyAlignment="1" applyProtection="1">
      <alignment horizontal="right" vertical="center" wrapText="1"/>
    </xf>
    <xf numFmtId="3" fontId="28" fillId="35" borderId="26" xfId="0" applyNumberFormat="1" applyFont="1" applyFill="1" applyBorder="1" applyAlignment="1" applyProtection="1">
      <alignment horizontal="right" vertical="center" wrapText="1"/>
    </xf>
    <xf numFmtId="3" fontId="28" fillId="36" borderId="11" xfId="0" applyNumberFormat="1" applyFont="1" applyFill="1" applyBorder="1" applyAlignment="1" applyProtection="1">
      <alignment horizontal="right" vertical="center" wrapText="1"/>
    </xf>
    <xf numFmtId="3" fontId="28" fillId="36" borderId="35" xfId="0" applyNumberFormat="1" applyFont="1" applyFill="1" applyBorder="1" applyAlignment="1" applyProtection="1">
      <alignment horizontal="right" vertical="center" wrapText="1"/>
    </xf>
    <xf numFmtId="3" fontId="27" fillId="35" borderId="47" xfId="24" applyNumberFormat="1" applyFont="1" applyFill="1" applyBorder="1" applyAlignment="1" applyProtection="1">
      <alignment horizontal="center" vertical="center" wrapText="1"/>
    </xf>
    <xf numFmtId="3" fontId="27" fillId="35" borderId="49" xfId="24" applyNumberFormat="1" applyFont="1" applyFill="1" applyBorder="1" applyAlignment="1" applyProtection="1">
      <alignment horizontal="center" vertical="center" wrapText="1"/>
    </xf>
    <xf numFmtId="3" fontId="28" fillId="36" borderId="17" xfId="0" applyNumberFormat="1" applyFont="1" applyFill="1" applyBorder="1" applyAlignment="1" applyProtection="1">
      <alignment horizontal="right" vertical="center" wrapText="1"/>
    </xf>
    <xf numFmtId="3" fontId="28" fillId="36" borderId="26" xfId="0" applyNumberFormat="1" applyFont="1" applyFill="1" applyBorder="1" applyAlignment="1" applyProtection="1">
      <alignment horizontal="right" vertical="center" wrapText="1"/>
    </xf>
    <xf numFmtId="3" fontId="27" fillId="35" borderId="45" xfId="0" applyNumberFormat="1" applyFont="1" applyFill="1" applyBorder="1" applyAlignment="1" applyProtection="1">
      <alignment horizontal="center" vertical="center"/>
    </xf>
    <xf numFmtId="3" fontId="27" fillId="35" borderId="46" xfId="0" applyNumberFormat="1" applyFont="1" applyFill="1" applyBorder="1" applyAlignment="1" applyProtection="1">
      <alignment horizontal="center" vertical="center"/>
    </xf>
    <xf numFmtId="0" fontId="21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1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6" fillId="0" borderId="40" xfId="0" applyFont="1" applyBorder="1" applyAlignment="1" applyProtection="1">
      <alignment horizontal="center" vertical="center" wrapText="1"/>
    </xf>
    <xf numFmtId="0" fontId="21" fillId="36" borderId="2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0" fontId="21" fillId="36" borderId="1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 textRotation="90"/>
      <protection locked="0"/>
    </xf>
    <xf numFmtId="0" fontId="21" fillId="36" borderId="10" xfId="0" applyFont="1" applyFill="1" applyBorder="1" applyAlignment="1" applyProtection="1">
      <alignment horizontal="center" vertical="center" textRotation="90"/>
      <protection locked="0"/>
    </xf>
    <xf numFmtId="0" fontId="28" fillId="35" borderId="25" xfId="0" applyFont="1" applyFill="1" applyBorder="1" applyAlignment="1" applyProtection="1">
      <alignment horizontal="left" vertical="center"/>
    </xf>
    <xf numFmtId="0" fontId="28" fillId="35" borderId="10" xfId="0" applyFont="1" applyFill="1" applyBorder="1" applyAlignment="1" applyProtection="1">
      <alignment horizontal="left" vertical="center"/>
    </xf>
    <xf numFmtId="3" fontId="28" fillId="35" borderId="10" xfId="0" applyNumberFormat="1" applyFont="1" applyFill="1" applyBorder="1" applyAlignment="1" applyProtection="1">
      <alignment horizontal="right" vertical="center" wrapText="1"/>
    </xf>
    <xf numFmtId="0" fontId="28" fillId="36" borderId="25" xfId="0" applyFont="1" applyFill="1" applyBorder="1" applyAlignment="1" applyProtection="1">
      <alignment horizontal="left" vertical="center"/>
    </xf>
    <xf numFmtId="0" fontId="28" fillId="36" borderId="10" xfId="0" applyFont="1" applyFill="1" applyBorder="1" applyAlignment="1" applyProtection="1">
      <alignment horizontal="left" vertical="center"/>
    </xf>
    <xf numFmtId="3" fontId="28" fillId="36" borderId="10" xfId="0" applyNumberFormat="1" applyFont="1" applyFill="1" applyBorder="1" applyAlignment="1" applyProtection="1">
      <alignment horizontal="right" vertical="center" wrapText="1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0" fontId="27" fillId="36" borderId="21" xfId="0" applyFont="1" applyFill="1" applyBorder="1" applyAlignment="1" applyProtection="1">
      <alignment horizontal="center" vertical="center" wrapText="1"/>
    </xf>
    <xf numFmtId="0" fontId="27" fillId="36" borderId="31" xfId="0" applyFont="1" applyFill="1" applyBorder="1" applyAlignment="1" applyProtection="1">
      <alignment horizontal="center" vertical="center" wrapText="1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0" fontId="28" fillId="34" borderId="17" xfId="43" applyFont="1" applyFill="1" applyBorder="1" applyAlignment="1" applyProtection="1">
      <alignment horizontal="right" vertical="center"/>
    </xf>
    <xf numFmtId="0" fontId="28" fillId="34" borderId="19" xfId="43" applyFont="1" applyFill="1" applyBorder="1" applyAlignment="1" applyProtection="1">
      <alignment horizontal="right" vertical="center"/>
    </xf>
    <xf numFmtId="3" fontId="27" fillId="36" borderId="45" xfId="10" applyNumberFormat="1" applyFont="1" applyFill="1" applyBorder="1" applyAlignment="1" applyProtection="1">
      <alignment horizontal="center" vertical="center"/>
    </xf>
    <xf numFmtId="3" fontId="27" fillId="36" borderId="46" xfId="10" applyNumberFormat="1" applyFont="1" applyFill="1" applyBorder="1" applyAlignment="1" applyProtection="1">
      <alignment horizontal="center" vertical="center"/>
    </xf>
    <xf numFmtId="0" fontId="27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0" borderId="41" xfId="0" applyFont="1" applyFill="1" applyBorder="1" applyAlignment="1" applyProtection="1">
      <alignment horizontal="left" vertical="center" wrapText="1"/>
    </xf>
    <xf numFmtId="0" fontId="28" fillId="0" borderId="42" xfId="0" applyFont="1" applyFill="1" applyBorder="1" applyAlignment="1" applyProtection="1">
      <alignment horizontal="left" vertical="center" wrapText="1"/>
    </xf>
    <xf numFmtId="3" fontId="28" fillId="36" borderId="42" xfId="24" applyNumberFormat="1" applyFont="1" applyFill="1" applyBorder="1" applyAlignment="1" applyProtection="1">
      <alignment horizontal="right" vertical="center" wrapText="1"/>
    </xf>
    <xf numFmtId="0" fontId="28" fillId="36" borderId="41" xfId="0" applyFont="1" applyFill="1" applyBorder="1" applyAlignment="1" applyProtection="1">
      <alignment horizontal="left" vertical="center"/>
    </xf>
    <xf numFmtId="0" fontId="28" fillId="36" borderId="42" xfId="0" applyFont="1" applyFill="1" applyBorder="1" applyAlignment="1" applyProtection="1">
      <alignment horizontal="left" vertical="center"/>
    </xf>
    <xf numFmtId="0" fontId="27" fillId="35" borderId="44" xfId="0" applyFont="1" applyFill="1" applyBorder="1" applyAlignment="1" applyProtection="1">
      <alignment horizontal="center" vertical="center"/>
    </xf>
    <xf numFmtId="0" fontId="27" fillId="35" borderId="45" xfId="0" applyFont="1" applyFill="1" applyBorder="1" applyAlignment="1" applyProtection="1">
      <alignment horizontal="center" vertical="center"/>
    </xf>
    <xf numFmtId="0" fontId="27" fillId="36" borderId="32" xfId="0" applyFont="1" applyFill="1" applyBorder="1" applyAlignment="1" applyProtection="1">
      <alignment horizontal="center" vertical="center" textRotation="90"/>
      <protection locked="0"/>
    </xf>
    <xf numFmtId="3" fontId="28" fillId="35" borderId="10" xfId="0" applyNumberFormat="1" applyFont="1" applyFill="1" applyBorder="1" applyAlignment="1" applyProtection="1">
      <alignment horizontal="right" vertical="center"/>
    </xf>
    <xf numFmtId="0" fontId="28" fillId="35" borderId="17" xfId="43" applyFont="1" applyFill="1" applyBorder="1" applyAlignment="1" applyProtection="1">
      <alignment horizontal="right" vertical="center"/>
    </xf>
    <xf numFmtId="0" fontId="28" fillId="35" borderId="19" xfId="43" applyFont="1" applyFill="1" applyBorder="1" applyAlignment="1" applyProtection="1">
      <alignment horizontal="right" vertical="center"/>
    </xf>
    <xf numFmtId="3" fontId="28" fillId="35" borderId="42" xfId="0" applyNumberFormat="1" applyFont="1" applyFill="1" applyBorder="1" applyAlignment="1" applyProtection="1">
      <alignment horizontal="right" vertical="center"/>
    </xf>
    <xf numFmtId="3" fontId="28" fillId="34" borderId="10" xfId="0" applyNumberFormat="1" applyFont="1" applyFill="1" applyBorder="1" applyAlignment="1" applyProtection="1">
      <alignment horizontal="right" vertical="center"/>
    </xf>
    <xf numFmtId="3" fontId="28" fillId="0" borderId="10" xfId="0" applyNumberFormat="1" applyFont="1" applyBorder="1" applyAlignment="1" applyProtection="1">
      <alignment horizontal="right" vertical="center" wrapText="1"/>
    </xf>
    <xf numFmtId="3" fontId="28" fillId="0" borderId="32" xfId="0" applyNumberFormat="1" applyFont="1" applyBorder="1" applyAlignment="1" applyProtection="1">
      <alignment horizontal="right" vertical="center" wrapText="1"/>
    </xf>
    <xf numFmtId="0" fontId="27" fillId="35" borderId="17" xfId="44" applyFont="1" applyFill="1" applyBorder="1" applyAlignment="1" applyProtection="1">
      <alignment horizontal="center" vertical="center"/>
      <protection locked="0"/>
    </xf>
    <xf numFmtId="0" fontId="27" fillId="35" borderId="26" xfId="44" applyFont="1" applyFill="1" applyBorder="1" applyAlignment="1" applyProtection="1">
      <alignment horizontal="center" vertical="center"/>
      <protection locked="0"/>
    </xf>
    <xf numFmtId="0" fontId="27" fillId="35" borderId="17" xfId="44" applyFont="1" applyFill="1" applyBorder="1" applyAlignment="1" applyProtection="1">
      <alignment horizontal="center" vertical="center" wrapText="1"/>
      <protection locked="0"/>
    </xf>
    <xf numFmtId="0" fontId="27" fillId="35" borderId="19" xfId="44" applyFont="1" applyFill="1" applyBorder="1" applyAlignment="1" applyProtection="1">
      <alignment horizontal="center" vertical="center" wrapText="1"/>
      <protection locked="0"/>
    </xf>
    <xf numFmtId="0" fontId="27" fillId="35" borderId="18" xfId="44" applyFont="1" applyFill="1" applyBorder="1" applyAlignment="1" applyProtection="1">
      <alignment horizontal="center" vertical="center"/>
      <protection locked="0"/>
    </xf>
    <xf numFmtId="0" fontId="28" fillId="34" borderId="26" xfId="43" applyFont="1" applyFill="1" applyBorder="1" applyAlignment="1" applyProtection="1">
      <alignment horizontal="right" vertical="center"/>
    </xf>
    <xf numFmtId="0" fontId="28" fillId="35" borderId="10" xfId="0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7" fillId="35" borderId="20" xfId="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 wrapText="1"/>
      <protection locked="0"/>
    </xf>
    <xf numFmtId="0" fontId="28" fillId="34" borderId="10" xfId="43" applyFont="1" applyFill="1" applyBorder="1" applyAlignment="1" applyProtection="1">
      <alignment horizontal="right" vertical="center"/>
    </xf>
    <xf numFmtId="0" fontId="27" fillId="36" borderId="52" xfId="10" applyFont="1" applyFill="1" applyBorder="1" applyAlignment="1" applyProtection="1">
      <alignment horizontal="center" vertical="center"/>
    </xf>
    <xf numFmtId="0" fontId="27" fillId="36" borderId="53" xfId="10" applyFont="1" applyFill="1" applyBorder="1" applyAlignment="1" applyProtection="1">
      <alignment horizontal="center" vertical="center"/>
    </xf>
    <xf numFmtId="0" fontId="28" fillId="35" borderId="42" xfId="0" applyFont="1" applyFill="1" applyBorder="1" applyAlignment="1" applyProtection="1">
      <alignment horizontal="right" vertical="center"/>
    </xf>
    <xf numFmtId="0" fontId="36" fillId="33" borderId="0" xfId="0" applyFont="1" applyFill="1" applyAlignment="1" applyProtection="1">
      <alignment horizontal="left"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8" fillId="35" borderId="43" xfId="0" applyFont="1" applyFill="1" applyBorder="1" applyAlignment="1" applyProtection="1">
      <alignment horizontal="right" vertical="center"/>
    </xf>
    <xf numFmtId="0" fontId="28" fillId="35" borderId="25" xfId="0" applyFont="1" applyFill="1" applyBorder="1" applyAlignment="1" applyProtection="1">
      <alignment horizontal="left" vertical="center" wrapText="1" indent="1"/>
    </xf>
    <xf numFmtId="0" fontId="28" fillId="35" borderId="10" xfId="0" applyFont="1" applyFill="1" applyBorder="1" applyAlignment="1" applyProtection="1">
      <alignment horizontal="left" vertical="center" wrapText="1" indent="1"/>
    </xf>
    <xf numFmtId="0" fontId="28" fillId="35" borderId="25" xfId="0" applyFont="1" applyFill="1" applyBorder="1" applyAlignment="1" applyProtection="1">
      <alignment horizontal="left" vertical="center" wrapText="1"/>
    </xf>
    <xf numFmtId="0" fontId="28" fillId="35" borderId="10" xfId="0" applyFont="1" applyFill="1" applyBorder="1" applyAlignment="1" applyProtection="1">
      <alignment horizontal="left" vertical="center" wrapText="1"/>
    </xf>
    <xf numFmtId="0" fontId="28" fillId="33" borderId="25" xfId="0" applyFont="1" applyFill="1" applyBorder="1" applyAlignment="1" applyProtection="1">
      <alignment horizontal="left" vertical="center" indent="1"/>
      <protection locked="0"/>
    </xf>
    <xf numFmtId="0" fontId="28" fillId="33" borderId="10" xfId="0" applyFont="1" applyFill="1" applyBorder="1" applyAlignment="1" applyProtection="1">
      <alignment horizontal="left" vertical="center" indent="1"/>
      <protection locked="0"/>
    </xf>
    <xf numFmtId="3" fontId="28" fillId="33" borderId="10" xfId="24" applyNumberFormat="1" applyFont="1" applyFill="1" applyBorder="1" applyAlignment="1" applyProtection="1">
      <alignment horizontal="right" vertical="center"/>
    </xf>
    <xf numFmtId="3" fontId="28" fillId="33" borderId="17" xfId="24" applyNumberFormat="1" applyFont="1" applyFill="1" applyBorder="1" applyAlignment="1" applyProtection="1">
      <alignment horizontal="right" vertical="center"/>
    </xf>
    <xf numFmtId="3" fontId="28" fillId="33" borderId="18" xfId="24" applyNumberFormat="1" applyFont="1" applyFill="1" applyBorder="1" applyAlignment="1" applyProtection="1">
      <alignment horizontal="right" vertical="center"/>
    </xf>
    <xf numFmtId="3" fontId="28" fillId="33" borderId="19" xfId="24" applyNumberFormat="1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/>
    </xf>
    <xf numFmtId="0" fontId="28" fillId="34" borderId="10" xfId="0" applyFont="1" applyFill="1" applyBorder="1" applyAlignment="1" applyProtection="1">
      <alignment horizontal="left" vertical="center"/>
    </xf>
    <xf numFmtId="3" fontId="27" fillId="33" borderId="45" xfId="10" applyNumberFormat="1" applyFont="1" applyFill="1" applyBorder="1" applyAlignment="1" applyProtection="1">
      <alignment horizontal="center" vertical="center"/>
    </xf>
    <xf numFmtId="0" fontId="27" fillId="33" borderId="21" xfId="0" applyFont="1" applyFill="1" applyBorder="1" applyAlignment="1" applyProtection="1">
      <alignment horizontal="center" vertical="center"/>
    </xf>
    <xf numFmtId="0" fontId="27" fillId="33" borderId="31" xfId="0" applyFont="1" applyFill="1" applyBorder="1" applyAlignment="1" applyProtection="1">
      <alignment horizontal="center" vertical="center"/>
    </xf>
    <xf numFmtId="0" fontId="28" fillId="0" borderId="25" xfId="24" applyFont="1" applyFill="1" applyBorder="1" applyAlignment="1" applyProtection="1">
      <alignment horizontal="left" vertical="center" indent="1"/>
      <protection locked="0"/>
    </xf>
    <xf numFmtId="0" fontId="28" fillId="0" borderId="10" xfId="24" applyFont="1" applyFill="1" applyBorder="1" applyAlignment="1" applyProtection="1">
      <alignment horizontal="left" vertical="center" indent="1"/>
      <protection locked="0"/>
    </xf>
    <xf numFmtId="3" fontId="28" fillId="0" borderId="10" xfId="24" applyNumberFormat="1" applyFont="1" applyFill="1" applyBorder="1" applyAlignment="1" applyProtection="1">
      <alignment horizontal="right" vertical="center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7" fillId="33" borderId="44" xfId="10" applyFont="1" applyFill="1" applyBorder="1" applyAlignment="1" applyProtection="1">
      <alignment horizontal="center" vertical="center"/>
      <protection locked="0"/>
    </xf>
    <xf numFmtId="0" fontId="27" fillId="33" borderId="45" xfId="10" applyFont="1" applyFill="1" applyBorder="1" applyAlignment="1" applyProtection="1">
      <alignment horizontal="center" vertical="center"/>
      <protection locked="0"/>
    </xf>
    <xf numFmtId="0" fontId="27" fillId="35" borderId="19" xfId="44" applyFont="1" applyFill="1" applyBorder="1" applyAlignment="1" applyProtection="1">
      <alignment horizontal="center" vertical="center"/>
      <protection locked="0"/>
    </xf>
    <xf numFmtId="0" fontId="27" fillId="35" borderId="22" xfId="0" applyFont="1" applyFill="1" applyBorder="1" applyAlignment="1" applyProtection="1">
      <alignment horizontal="center" vertical="center"/>
    </xf>
    <xf numFmtId="0" fontId="27" fillId="35" borderId="23" xfId="0" applyFont="1" applyFill="1" applyBorder="1" applyAlignment="1" applyProtection="1">
      <alignment horizontal="center" vertical="center"/>
    </xf>
    <xf numFmtId="0" fontId="27" fillId="35" borderId="24" xfId="0" applyFont="1" applyFill="1" applyBorder="1" applyAlignment="1" applyProtection="1">
      <alignment horizontal="center" vertical="center"/>
    </xf>
    <xf numFmtId="0" fontId="28" fillId="35" borderId="26" xfId="43" applyFont="1" applyFill="1" applyBorder="1" applyAlignment="1" applyProtection="1">
      <alignment horizontal="right" vertical="center"/>
    </xf>
    <xf numFmtId="0" fontId="27" fillId="35" borderId="20" xfId="44" applyFont="1" applyFill="1" applyBorder="1" applyAlignment="1" applyProtection="1">
      <alignment horizontal="center" vertical="center"/>
      <protection locked="0"/>
    </xf>
    <xf numFmtId="0" fontId="27" fillId="35" borderId="21" xfId="44" applyFont="1" applyFill="1" applyBorder="1" applyAlignment="1" applyProtection="1">
      <alignment horizontal="center" vertical="center"/>
      <protection locked="0"/>
    </xf>
    <xf numFmtId="0" fontId="27" fillId="35" borderId="25" xfId="44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/>
      <protection locked="0"/>
    </xf>
    <xf numFmtId="0" fontId="27" fillId="33" borderId="32" xfId="0" applyFont="1" applyFill="1" applyBorder="1" applyAlignment="1" applyProtection="1">
      <alignment horizontal="center" vertical="center" wrapText="1"/>
      <protection locked="0"/>
    </xf>
    <xf numFmtId="3" fontId="27" fillId="33" borderId="46" xfId="10" applyNumberFormat="1" applyFont="1" applyFill="1" applyBorder="1" applyAlignment="1" applyProtection="1">
      <alignment horizontal="center" vertical="center"/>
    </xf>
    <xf numFmtId="3" fontId="28" fillId="0" borderId="42" xfId="24" applyNumberFormat="1" applyFont="1" applyFill="1" applyBorder="1" applyAlignment="1" applyProtection="1">
      <alignment horizontal="right" vertical="center"/>
    </xf>
    <xf numFmtId="0" fontId="28" fillId="34" borderId="44" xfId="0" applyFont="1" applyFill="1" applyBorder="1" applyAlignment="1" applyProtection="1">
      <alignment horizontal="left" vertical="center"/>
    </xf>
    <xf numFmtId="0" fontId="28" fillId="34" borderId="45" xfId="0" applyFont="1" applyFill="1" applyBorder="1" applyAlignment="1" applyProtection="1">
      <alignment horizontal="left" vertical="center"/>
    </xf>
    <xf numFmtId="0" fontId="28" fillId="35" borderId="41" xfId="0" applyFont="1" applyFill="1" applyBorder="1" applyAlignment="1" applyProtection="1">
      <alignment horizontal="left" vertical="center"/>
    </xf>
    <xf numFmtId="0" fontId="28" fillId="35" borderId="42" xfId="0" applyFont="1" applyFill="1" applyBorder="1" applyAlignment="1" applyProtection="1">
      <alignment horizontal="left" vertical="center"/>
    </xf>
    <xf numFmtId="3" fontId="28" fillId="0" borderId="10" xfId="0" applyNumberFormat="1" applyFont="1" applyBorder="1" applyAlignment="1" applyProtection="1">
      <alignment horizontal="right" vertical="center"/>
    </xf>
    <xf numFmtId="3" fontId="28" fillId="0" borderId="32" xfId="0" applyNumberFormat="1" applyFont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left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7" fillId="36" borderId="47" xfId="10" applyFont="1" applyFill="1" applyBorder="1" applyAlignment="1" applyProtection="1">
      <alignment horizontal="center" vertical="center"/>
    </xf>
    <xf numFmtId="0" fontId="27" fillId="36" borderId="48" xfId="10" applyFont="1" applyFill="1" applyBorder="1" applyAlignment="1" applyProtection="1">
      <alignment horizontal="center" vertical="center"/>
    </xf>
    <xf numFmtId="0" fontId="27" fillId="36" borderId="31" xfId="0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 applyProtection="1">
      <alignment horizontal="left" vertical="center" indent="1"/>
      <protection locked="0"/>
    </xf>
    <xf numFmtId="0" fontId="28" fillId="0" borderId="10" xfId="0" applyFont="1" applyFill="1" applyBorder="1" applyAlignment="1" applyProtection="1">
      <alignment horizontal="left" vertical="center" indent="1"/>
      <protection locked="0"/>
    </xf>
    <xf numFmtId="0" fontId="28" fillId="36" borderId="25" xfId="24" applyFont="1" applyFill="1" applyBorder="1" applyAlignment="1" applyProtection="1">
      <alignment horizontal="left" vertical="center" indent="1"/>
      <protection locked="0"/>
    </xf>
    <xf numFmtId="0" fontId="28" fillId="36" borderId="10" xfId="24" applyFont="1" applyFill="1" applyBorder="1" applyAlignment="1" applyProtection="1">
      <alignment horizontal="left" vertical="center" indent="1"/>
      <protection locked="0"/>
    </xf>
    <xf numFmtId="0" fontId="28" fillId="34" borderId="25" xfId="24" applyFont="1" applyFill="1" applyBorder="1" applyAlignment="1" applyProtection="1">
      <alignment horizontal="left" vertical="center"/>
      <protection locked="0"/>
    </xf>
    <xf numFmtId="0" fontId="28" fillId="34" borderId="10" xfId="24" applyFont="1" applyFill="1" applyBorder="1" applyAlignment="1" applyProtection="1">
      <alignment horizontal="left" vertical="center"/>
      <protection locked="0"/>
    </xf>
    <xf numFmtId="0" fontId="28" fillId="34" borderId="25" xfId="0" applyFont="1" applyFill="1" applyBorder="1" applyAlignment="1" applyProtection="1">
      <alignment horizontal="left" vertical="center" wrapText="1"/>
    </xf>
    <xf numFmtId="0" fontId="28" fillId="34" borderId="10" xfId="0" applyFont="1" applyFill="1" applyBorder="1" applyAlignment="1" applyProtection="1">
      <alignment horizontal="left" vertical="center" wrapText="1"/>
    </xf>
    <xf numFmtId="3" fontId="28" fillId="0" borderId="10" xfId="0" applyNumberFormat="1" applyFont="1" applyFill="1" applyBorder="1" applyAlignment="1" applyProtection="1">
      <alignment horizontal="right" vertical="center"/>
    </xf>
    <xf numFmtId="0" fontId="27" fillId="36" borderId="44" xfId="10" applyFont="1" applyFill="1" applyBorder="1" applyAlignment="1" applyProtection="1">
      <alignment vertical="center" wrapText="1"/>
    </xf>
    <xf numFmtId="0" fontId="27" fillId="36" borderId="45" xfId="10" applyFont="1" applyFill="1" applyBorder="1" applyAlignment="1" applyProtection="1">
      <alignment vertical="center" wrapText="1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10" xfId="0" applyFont="1" applyFill="1" applyBorder="1" applyAlignment="1" applyProtection="1">
      <alignment horizontal="center" vertical="center" wrapText="1"/>
      <protection locked="0"/>
    </xf>
    <xf numFmtId="0" fontId="27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1" xfId="43" applyFont="1" applyFill="1" applyBorder="1" applyAlignment="1" applyProtection="1">
      <alignment horizontal="right" vertical="center"/>
    </xf>
    <xf numFmtId="0" fontId="28" fillId="35" borderId="13" xfId="43" applyFont="1" applyFill="1" applyBorder="1" applyAlignment="1" applyProtection="1">
      <alignment horizontal="right" vertical="center"/>
    </xf>
    <xf numFmtId="0" fontId="20" fillId="0" borderId="0" xfId="0" applyFont="1" applyProtection="1">
      <protection locked="0"/>
    </xf>
    <xf numFmtId="0" fontId="27" fillId="36" borderId="51" xfId="10" applyFont="1" applyFill="1" applyBorder="1" applyAlignment="1" applyProtection="1">
      <alignment horizontal="left" vertical="center"/>
    </xf>
    <xf numFmtId="0" fontId="27" fillId="36" borderId="52" xfId="10" applyFont="1" applyFill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28" fillId="34" borderId="32" xfId="0" applyFont="1" applyFill="1" applyBorder="1" applyAlignment="1" applyProtection="1">
      <alignment horizontal="right" vertical="center"/>
    </xf>
    <xf numFmtId="0" fontId="28" fillId="35" borderId="32" xfId="0" applyFont="1" applyFill="1" applyBorder="1" applyAlignment="1" applyProtection="1">
      <alignment horizontal="right" vertical="center"/>
    </xf>
    <xf numFmtId="0" fontId="28" fillId="35" borderId="41" xfId="0" applyFont="1" applyFill="1" applyBorder="1" applyAlignment="1" applyProtection="1">
      <alignment horizontal="left" vertical="center" wrapText="1"/>
    </xf>
    <xf numFmtId="0" fontId="28" fillId="35" borderId="42" xfId="0" applyFont="1" applyFill="1" applyBorder="1" applyAlignment="1" applyProtection="1">
      <alignment horizontal="left" vertical="center" wrapText="1"/>
    </xf>
    <xf numFmtId="0" fontId="27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7" fillId="36" borderId="45" xfId="10" applyFont="1" applyFill="1" applyBorder="1" applyAlignment="1" applyProtection="1">
      <alignment horizontal="center" vertical="center"/>
    </xf>
    <xf numFmtId="0" fontId="27" fillId="36" borderId="46" xfId="10" applyFont="1" applyFill="1" applyBorder="1" applyAlignment="1" applyProtection="1">
      <alignment horizontal="center" vertical="center"/>
    </xf>
    <xf numFmtId="0" fontId="27" fillId="35" borderId="21" xfId="0" applyFont="1" applyFill="1" applyBorder="1" applyAlignment="1" applyProtection="1">
      <alignment horizontal="center" vertical="center"/>
    </xf>
    <xf numFmtId="0" fontId="27" fillId="35" borderId="31" xfId="0" applyFont="1" applyFill="1" applyBorder="1" applyAlignment="1" applyProtection="1">
      <alignment horizontal="center" vertical="center"/>
    </xf>
    <xf numFmtId="0" fontId="28" fillId="35" borderId="41" xfId="0" applyFont="1" applyFill="1" applyBorder="1" applyAlignment="1" applyProtection="1">
      <alignment horizontal="left" vertical="center" wrapText="1" indent="1"/>
    </xf>
    <xf numFmtId="0" fontId="28" fillId="35" borderId="42" xfId="0" applyFont="1" applyFill="1" applyBorder="1" applyAlignment="1" applyProtection="1">
      <alignment horizontal="left" vertical="center" wrapText="1" indent="1"/>
    </xf>
    <xf numFmtId="0" fontId="27" fillId="36" borderId="44" xfId="10" applyFont="1" applyFill="1" applyBorder="1" applyAlignment="1" applyProtection="1">
      <alignment horizontal="left" vertical="center" indent="1"/>
    </xf>
    <xf numFmtId="0" fontId="27" fillId="36" borderId="45" xfId="10" applyFont="1" applyFill="1" applyBorder="1" applyAlignment="1" applyProtection="1">
      <alignment horizontal="left" vertical="center" indent="1"/>
    </xf>
    <xf numFmtId="0" fontId="27" fillId="36" borderId="2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  <protection locked="0"/>
    </xf>
    <xf numFmtId="3" fontId="28" fillId="0" borderId="42" xfId="0" applyNumberFormat="1" applyFont="1" applyBorder="1" applyAlignment="1" applyProtection="1">
      <alignment horizontal="right" vertical="center" wrapText="1"/>
    </xf>
    <xf numFmtId="3" fontId="28" fillId="0" borderId="43" xfId="0" applyNumberFormat="1" applyFont="1" applyBorder="1" applyAlignment="1" applyProtection="1">
      <alignment horizontal="right" vertical="center" wrapText="1"/>
    </xf>
    <xf numFmtId="3" fontId="28" fillId="0" borderId="42" xfId="0" applyNumberFormat="1" applyFont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8" fillId="36" borderId="25" xfId="0" applyFont="1" applyFill="1" applyBorder="1" applyAlignment="1" applyProtection="1">
      <alignment vertical="center" wrapText="1"/>
      <protection locked="0"/>
    </xf>
    <xf numFmtId="0" fontId="28" fillId="36" borderId="10" xfId="0" applyFont="1" applyFill="1" applyBorder="1" applyAlignment="1" applyProtection="1">
      <alignment vertical="center" wrapText="1"/>
      <protection locked="0"/>
    </xf>
    <xf numFmtId="3" fontId="28" fillId="35" borderId="28" xfId="0" applyNumberFormat="1" applyFont="1" applyFill="1" applyBorder="1" applyAlignment="1" applyProtection="1">
      <alignment horizontal="right" vertical="center" wrapText="1"/>
    </xf>
    <xf numFmtId="0" fontId="28" fillId="35" borderId="27" xfId="0" applyFont="1" applyFill="1" applyBorder="1" applyAlignment="1" applyProtection="1">
      <alignment horizontal="center" vertical="center"/>
      <protection locked="0"/>
    </xf>
    <xf numFmtId="0" fontId="28" fillId="35" borderId="28" xfId="0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 wrapText="1"/>
      <protection locked="0"/>
    </xf>
    <xf numFmtId="0" fontId="27" fillId="35" borderId="33" xfId="44" applyFont="1" applyFill="1" applyBorder="1" applyAlignment="1" applyProtection="1">
      <alignment horizontal="center" vertical="center" textRotation="90"/>
      <protection locked="0"/>
    </xf>
    <xf numFmtId="0" fontId="27" fillId="35" borderId="12" xfId="44" applyFont="1" applyFill="1" applyBorder="1" applyAlignment="1" applyProtection="1">
      <alignment horizontal="center" vertical="center" textRotation="90"/>
      <protection locked="0"/>
    </xf>
    <xf numFmtId="0" fontId="27" fillId="35" borderId="13" xfId="44" applyFont="1" applyFill="1" applyBorder="1" applyAlignment="1" applyProtection="1">
      <alignment horizontal="center" vertical="center" textRotation="90"/>
      <protection locked="0"/>
    </xf>
    <xf numFmtId="0" fontId="27" fillId="35" borderId="34" xfId="44" applyFont="1" applyFill="1" applyBorder="1" applyAlignment="1" applyProtection="1">
      <alignment horizontal="center" vertical="center" textRotation="90"/>
      <protection locked="0"/>
    </xf>
    <xf numFmtId="0" fontId="27" fillId="35" borderId="15" xfId="44" applyFont="1" applyFill="1" applyBorder="1" applyAlignment="1" applyProtection="1">
      <alignment horizontal="center" vertical="center" textRotation="90"/>
      <protection locked="0"/>
    </xf>
    <xf numFmtId="0" fontId="27" fillId="35" borderId="16" xfId="44" applyFont="1" applyFill="1" applyBorder="1" applyAlignment="1" applyProtection="1">
      <alignment horizontal="center" vertical="center" textRotation="90"/>
      <protection locked="0"/>
    </xf>
    <xf numFmtId="0" fontId="27" fillId="35" borderId="20" xfId="0" applyFont="1" applyFill="1" applyBorder="1" applyAlignment="1" applyProtection="1">
      <alignment horizontal="center"/>
    </xf>
    <xf numFmtId="0" fontId="27" fillId="35" borderId="21" xfId="0" applyFont="1" applyFill="1" applyBorder="1" applyAlignment="1" applyProtection="1">
      <alignment horizontal="center"/>
    </xf>
    <xf numFmtId="0" fontId="27" fillId="35" borderId="31" xfId="0" applyFont="1" applyFill="1" applyBorder="1" applyAlignment="1" applyProtection="1">
      <alignment horizontal="center"/>
    </xf>
    <xf numFmtId="0" fontId="28" fillId="35" borderId="42" xfId="43" applyFont="1" applyFill="1" applyBorder="1" applyAlignment="1" applyProtection="1">
      <alignment horizontal="right" vertical="center"/>
    </xf>
    <xf numFmtId="0" fontId="28" fillId="35" borderId="10" xfId="43" applyFont="1" applyFill="1" applyBorder="1" applyAlignment="1" applyProtection="1">
      <alignment horizontal="right" vertical="center"/>
    </xf>
    <xf numFmtId="0" fontId="28" fillId="34" borderId="32" xfId="43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  <protection locked="0"/>
    </xf>
    <xf numFmtId="0" fontId="27" fillId="35" borderId="32" xfId="44" applyFont="1" applyFill="1" applyBorder="1" applyAlignment="1" applyProtection="1">
      <alignment horizontal="center" vertical="center"/>
      <protection locked="0"/>
    </xf>
    <xf numFmtId="0" fontId="27" fillId="36" borderId="49" xfId="10" applyFont="1" applyFill="1" applyBorder="1" applyAlignment="1" applyProtection="1">
      <alignment horizontal="center" vertical="center"/>
    </xf>
    <xf numFmtId="0" fontId="28" fillId="35" borderId="35" xfId="43" applyFont="1" applyFill="1" applyBorder="1" applyAlignment="1" applyProtection="1">
      <alignment horizontal="right" vertical="center"/>
    </xf>
    <xf numFmtId="0" fontId="28" fillId="35" borderId="32" xfId="43" applyFont="1" applyFill="1" applyBorder="1" applyAlignment="1" applyProtection="1">
      <alignment horizontal="right" vertical="center"/>
    </xf>
    <xf numFmtId="0" fontId="28" fillId="34" borderId="25" xfId="24" applyFont="1" applyFill="1" applyBorder="1" applyAlignment="1" applyProtection="1">
      <alignment horizontal="left" vertical="center" wrapText="1"/>
      <protection locked="0"/>
    </xf>
    <xf numFmtId="0" fontId="28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43" xfId="43" applyFont="1" applyFill="1" applyBorder="1" applyAlignment="1" applyProtection="1">
      <alignment horizontal="right" vertical="center"/>
    </xf>
    <xf numFmtId="0" fontId="27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8" fillId="0" borderId="42" xfId="0" applyNumberFormat="1" applyFont="1" applyFill="1" applyBorder="1" applyAlignment="1" applyProtection="1">
      <alignment horizontal="right" vertical="center"/>
    </xf>
    <xf numFmtId="0" fontId="33" fillId="35" borderId="21" xfId="0" applyFont="1" applyFill="1" applyBorder="1" applyAlignment="1" applyProtection="1">
      <alignment horizontal="center" vertical="center" wrapText="1"/>
    </xf>
    <xf numFmtId="0" fontId="33" fillId="35" borderId="31" xfId="0" applyFont="1" applyFill="1" applyBorder="1" applyAlignment="1" applyProtection="1">
      <alignment horizontal="center" vertical="center" wrapText="1"/>
    </xf>
    <xf numFmtId="3" fontId="27" fillId="34" borderId="45" xfId="0" applyNumberFormat="1" applyFont="1" applyFill="1" applyBorder="1" applyAlignment="1" applyProtection="1">
      <alignment horizontal="center" vertical="center"/>
    </xf>
    <xf numFmtId="0" fontId="27" fillId="34" borderId="44" xfId="24" applyFont="1" applyFill="1" applyBorder="1" applyAlignment="1" applyProtection="1">
      <alignment horizontal="center" vertical="center" wrapText="1"/>
      <protection locked="0"/>
    </xf>
    <xf numFmtId="0" fontId="27" fillId="34" borderId="45" xfId="24" applyFont="1" applyFill="1" applyBorder="1" applyAlignment="1" applyProtection="1">
      <alignment horizontal="center" vertical="center" wrapText="1"/>
      <protection locked="0"/>
    </xf>
    <xf numFmtId="3" fontId="28" fillId="36" borderId="10" xfId="24" applyNumberFormat="1" applyFont="1" applyFill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wrapText="1"/>
    </xf>
    <xf numFmtId="0" fontId="28" fillId="36" borderId="10" xfId="24" applyFont="1" applyFill="1" applyBorder="1" applyAlignment="1" applyProtection="1">
      <alignment horizontal="left" vertical="center" wrapText="1"/>
    </xf>
    <xf numFmtId="3" fontId="27" fillId="36" borderId="45" xfId="0" applyNumberFormat="1" applyFont="1" applyFill="1" applyBorder="1" applyAlignment="1" applyProtection="1">
      <alignment horizontal="center" vertical="center"/>
    </xf>
    <xf numFmtId="3" fontId="27" fillId="36" borderId="46" xfId="0" applyNumberFormat="1" applyFont="1" applyFill="1" applyBorder="1" applyAlignment="1" applyProtection="1">
      <alignment horizontal="center" vertical="center"/>
    </xf>
    <xf numFmtId="3" fontId="28" fillId="36" borderId="10" xfId="24" applyNumberFormat="1" applyFont="1" applyFill="1" applyBorder="1" applyAlignment="1" applyProtection="1">
      <alignment horizontal="right" vertical="center" wrapText="1"/>
    </xf>
    <xf numFmtId="3" fontId="28" fillId="36" borderId="32" xfId="24" applyNumberFormat="1" applyFont="1" applyFill="1" applyBorder="1" applyAlignment="1" applyProtection="1">
      <alignment horizontal="right" vertical="center" wrapText="1"/>
    </xf>
    <xf numFmtId="0" fontId="27" fillId="35" borderId="20" xfId="0" applyFont="1" applyFill="1" applyBorder="1" applyAlignment="1" applyProtection="1">
      <alignment horizontal="center" vertical="center"/>
      <protection locked="0"/>
    </xf>
    <xf numFmtId="0" fontId="27" fillId="35" borderId="21" xfId="0" applyFont="1" applyFill="1" applyBorder="1" applyAlignment="1" applyProtection="1">
      <alignment horizontal="center" vertical="center"/>
      <protection locked="0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28" fillId="0" borderId="41" xfId="24" applyFont="1" applyFill="1" applyBorder="1" applyAlignment="1" applyProtection="1">
      <alignment horizontal="left" vertical="center" indent="1"/>
      <protection locked="0"/>
    </xf>
    <xf numFmtId="0" fontId="28" fillId="0" borderId="42" xfId="24" applyFont="1" applyFill="1" applyBorder="1" applyAlignment="1" applyProtection="1">
      <alignment horizontal="left" vertical="center" indent="1"/>
      <protection locked="0"/>
    </xf>
    <xf numFmtId="3" fontId="27" fillId="34" borderId="46" xfId="0" applyNumberFormat="1" applyFont="1" applyFill="1" applyBorder="1" applyAlignment="1" applyProtection="1">
      <alignment horizontal="center" vertical="center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2" xfId="0" applyFont="1" applyFill="1" applyBorder="1" applyAlignment="1" applyProtection="1">
      <alignment horizontal="left" vertical="center" wrapText="1"/>
      <protection locked="0"/>
    </xf>
    <xf numFmtId="0" fontId="27" fillId="35" borderId="44" xfId="10" applyFont="1" applyFill="1" applyBorder="1" applyAlignment="1" applyProtection="1">
      <alignment horizontal="center" vertical="center" wrapText="1"/>
      <protection locked="0"/>
    </xf>
    <xf numFmtId="0" fontId="27" fillId="35" borderId="45" xfId="10" applyFont="1" applyFill="1" applyBorder="1" applyAlignment="1" applyProtection="1">
      <alignment horizontal="center" vertical="center" wrapText="1"/>
      <protection locked="0"/>
    </xf>
    <xf numFmtId="3" fontId="28" fillId="35" borderId="29" xfId="0" applyNumberFormat="1" applyFont="1" applyFill="1" applyBorder="1" applyAlignment="1" applyProtection="1">
      <alignment horizontal="right" vertical="center" wrapText="1"/>
    </xf>
    <xf numFmtId="3" fontId="28" fillId="35" borderId="37" xfId="0" applyNumberFormat="1" applyFont="1" applyFill="1" applyBorder="1" applyAlignment="1" applyProtection="1">
      <alignment horizontal="right" vertical="center" wrapText="1"/>
    </xf>
    <xf numFmtId="3" fontId="28" fillId="35" borderId="30" xfId="0" applyNumberFormat="1" applyFont="1" applyFill="1" applyBorder="1" applyAlignment="1" applyProtection="1">
      <alignment horizontal="right" vertical="center" wrapText="1"/>
    </xf>
    <xf numFmtId="0" fontId="28" fillId="33" borderId="25" xfId="24" applyFont="1" applyFill="1" applyBorder="1" applyAlignment="1" applyProtection="1">
      <alignment vertical="center" wrapText="1"/>
      <protection locked="0"/>
    </xf>
    <xf numFmtId="0" fontId="28" fillId="33" borderId="10" xfId="24" applyFont="1" applyFill="1" applyBorder="1" applyAlignment="1" applyProtection="1">
      <alignment vertical="center" wrapText="1"/>
      <protection locked="0"/>
    </xf>
    <xf numFmtId="0" fontId="28" fillId="0" borderId="25" xfId="0" applyFont="1" applyFill="1" applyBorder="1" applyAlignment="1" applyProtection="1">
      <alignment vertical="center" wrapText="1"/>
      <protection locked="0"/>
    </xf>
    <xf numFmtId="0" fontId="28" fillId="0" borderId="10" xfId="0" applyFont="1" applyFill="1" applyBorder="1" applyAlignment="1" applyProtection="1">
      <alignment vertical="center" wrapText="1"/>
      <protection locked="0"/>
    </xf>
    <xf numFmtId="0" fontId="28" fillId="36" borderId="25" xfId="24" applyFont="1" applyFill="1" applyBorder="1" applyAlignment="1" applyProtection="1">
      <alignment vertical="center" wrapText="1"/>
      <protection locked="0"/>
    </xf>
    <xf numFmtId="0" fontId="28" fillId="36" borderId="10" xfId="24" applyFont="1" applyFill="1" applyBorder="1" applyAlignment="1" applyProtection="1">
      <alignment vertical="center" wrapText="1"/>
      <protection locked="0"/>
    </xf>
    <xf numFmtId="0" fontId="27" fillId="33" borderId="2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  <protection locked="0"/>
    </xf>
    <xf numFmtId="0" fontId="27" fillId="33" borderId="25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/>
      <protection locked="0"/>
    </xf>
    <xf numFmtId="0" fontId="28" fillId="33" borderId="41" xfId="24" applyFont="1" applyFill="1" applyBorder="1" applyAlignment="1" applyProtection="1">
      <alignment vertical="center" wrapText="1"/>
      <protection locked="0"/>
    </xf>
    <xf numFmtId="0" fontId="28" fillId="33" borderId="42" xfId="24" applyFont="1" applyFill="1" applyBorder="1" applyAlignment="1" applyProtection="1">
      <alignment vertical="center" wrapText="1"/>
      <protection locked="0"/>
    </xf>
    <xf numFmtId="0" fontId="27" fillId="36" borderId="44" xfId="10" applyFont="1" applyFill="1" applyBorder="1" applyAlignment="1" applyProtection="1">
      <alignment horizontal="center" vertical="center"/>
      <protection locked="0"/>
    </xf>
    <xf numFmtId="0" fontId="27" fillId="36" borderId="45" xfId="10" applyFont="1" applyFill="1" applyBorder="1" applyAlignment="1" applyProtection="1">
      <alignment horizontal="center" vertical="center"/>
      <protection locked="0"/>
    </xf>
    <xf numFmtId="0" fontId="28" fillId="0" borderId="41" xfId="0" applyFont="1" applyFill="1" applyBorder="1" applyAlignment="1" applyProtection="1">
      <alignment horizontal="left" vertical="center" indent="1"/>
      <protection locked="0"/>
    </xf>
    <xf numFmtId="0" fontId="28" fillId="0" borderId="42" xfId="0" applyFont="1" applyFill="1" applyBorder="1" applyAlignment="1" applyProtection="1">
      <alignment horizontal="left" vertical="center" indent="1"/>
      <protection locked="0"/>
    </xf>
    <xf numFmtId="0" fontId="27" fillId="36" borderId="44" xfId="0" applyFont="1" applyFill="1" applyBorder="1" applyAlignment="1" applyProtection="1">
      <alignment horizontal="center" vertical="center"/>
    </xf>
    <xf numFmtId="0" fontId="27" fillId="36" borderId="45" xfId="0" applyFont="1" applyFill="1" applyBorder="1" applyAlignment="1" applyProtection="1">
      <alignment horizontal="center" vertical="center"/>
    </xf>
    <xf numFmtId="0" fontId="22" fillId="35" borderId="0" xfId="1" applyFont="1" applyFill="1" applyBorder="1" applyAlignment="1" applyProtection="1">
      <alignment horizontal="center" vertical="center" wrapText="1"/>
      <protection locked="0"/>
    </xf>
    <xf numFmtId="164" fontId="23" fillId="0" borderId="0" xfId="2" applyNumberFormat="1" applyFont="1" applyBorder="1" applyAlignment="1" applyProtection="1">
      <alignment horizontal="center"/>
    </xf>
    <xf numFmtId="0" fontId="28" fillId="34" borderId="41" xfId="0" applyFont="1" applyFill="1" applyBorder="1" applyAlignment="1" applyProtection="1">
      <alignment horizontal="left" vertical="center" wrapText="1"/>
      <protection locked="0"/>
    </xf>
    <xf numFmtId="0" fontId="28" fillId="34" borderId="42" xfId="0" applyFont="1" applyFill="1" applyBorder="1" applyAlignment="1" applyProtection="1">
      <alignment horizontal="left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35" borderId="22" xfId="0" applyFont="1" applyFill="1" applyBorder="1" applyAlignment="1" applyProtection="1">
      <alignment horizontal="center" vertical="center" wrapText="1"/>
      <protection locked="0"/>
    </xf>
    <xf numFmtId="0" fontId="27" fillId="35" borderId="23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3" fontId="27" fillId="35" borderId="46" xfId="10" applyNumberFormat="1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/>
      <protection locked="0"/>
    </xf>
    <xf numFmtId="0" fontId="27" fillId="36" borderId="45" xfId="10" applyFont="1" applyFill="1" applyBorder="1" applyAlignment="1" applyProtection="1">
      <alignment horizontal="left" vertical="center"/>
      <protection locked="0"/>
    </xf>
    <xf numFmtId="0" fontId="27" fillId="35" borderId="0" xfId="0" applyFont="1" applyFill="1" applyBorder="1" applyAlignment="1" applyProtection="1">
      <alignment horizontal="center" vertical="center"/>
    </xf>
    <xf numFmtId="3" fontId="27" fillId="35" borderId="0" xfId="0" applyNumberFormat="1" applyFont="1" applyFill="1" applyBorder="1" applyAlignment="1" applyProtection="1">
      <alignment horizontal="center" vertical="center"/>
    </xf>
    <xf numFmtId="0" fontId="27" fillId="35" borderId="0" xfId="10" applyFont="1" applyFill="1" applyBorder="1" applyAlignment="1" applyProtection="1">
      <alignment horizontal="center" vertical="center" wrapText="1"/>
      <protection locked="0"/>
    </xf>
    <xf numFmtId="3" fontId="27" fillId="35" borderId="0" xfId="10" applyNumberFormat="1" applyFont="1" applyFill="1" applyBorder="1" applyAlignment="1" applyProtection="1">
      <alignment horizontal="center" vertical="center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right" vertical="center" wrapText="1"/>
    </xf>
    <xf numFmtId="0" fontId="28" fillId="34" borderId="0" xfId="0" applyFont="1" applyFill="1" applyBorder="1" applyAlignment="1" applyProtection="1">
      <alignment horizontal="left" vertical="center"/>
    </xf>
    <xf numFmtId="0" fontId="27" fillId="36" borderId="0" xfId="10" applyFont="1" applyFill="1" applyBorder="1" applyAlignment="1" applyProtection="1">
      <alignment horizontal="center" vertical="center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tygodniowy'!$C$279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tygodniowy'!$G$277:$J$278,'Meldunek tygodniowy'!$K$277:$N$278,'Meldunek tygodniowy'!$O$277:$R$278)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tygodniowy'!$G$279:$R$279</c:f>
              <c:numCache>
                <c:formatCode>General</c:formatCode>
                <c:ptCount val="12"/>
                <c:pt idx="0">
                  <c:v>1418</c:v>
                </c:pt>
                <c:pt idx="2">
                  <c:v>1731</c:v>
                </c:pt>
                <c:pt idx="4">
                  <c:v>142</c:v>
                </c:pt>
                <c:pt idx="6">
                  <c:v>385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tygodniowy'!$C$280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tygodniowy'!$G$277:$J$278,'Meldunek tygodniowy'!$K$277:$N$278,'Meldunek tygodniowy'!$O$277:$R$278)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tygodniowy'!$G$280:$R$280</c:f>
              <c:numCache>
                <c:formatCode>General</c:formatCode>
                <c:ptCount val="12"/>
                <c:pt idx="0">
                  <c:v>380</c:v>
                </c:pt>
                <c:pt idx="2">
                  <c:v>525</c:v>
                </c:pt>
                <c:pt idx="4">
                  <c:v>22</c:v>
                </c:pt>
                <c:pt idx="6">
                  <c:v>79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tygodniowy'!$G$277:$J$278,'Meldunek tygodniowy'!$K$277:$N$278,'Meldunek tygodniowy'!$O$277:$R$278)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General</c:formatCode>
                <c:ptCount val="12"/>
                <c:pt idx="0">
                  <c:v>57</c:v>
                </c:pt>
                <c:pt idx="2">
                  <c:v>78</c:v>
                </c:pt>
                <c:pt idx="4">
                  <c:v>46</c:v>
                </c:pt>
                <c:pt idx="6">
                  <c:v>108</c:v>
                </c:pt>
                <c:pt idx="8">
                  <c:v>3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tygodniowy'!$C$282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tygodniowy'!$G$277:$J$278,'Meldunek tygodniowy'!$K$277:$N$278,'Meldunek tygodniowy'!$O$277:$R$278)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tygodniowy'!$G$282:$R$282</c:f>
              <c:numCache>
                <c:formatCode>General</c:formatCode>
                <c:ptCount val="12"/>
                <c:pt idx="0">
                  <c:v>18</c:v>
                </c:pt>
                <c:pt idx="2">
                  <c:v>44</c:v>
                </c:pt>
                <c:pt idx="4">
                  <c:v>4</c:v>
                </c:pt>
                <c:pt idx="6">
                  <c:v>10</c:v>
                </c:pt>
                <c:pt idx="8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tygodniowy'!$C$283</c:f>
              <c:strCache>
                <c:ptCount val="1"/>
                <c:pt idx="0">
                  <c:v>SYRIA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tygodniowy'!$G$283:$R$283</c:f>
              <c:numCache>
                <c:formatCode>General</c:formatCode>
                <c:ptCount val="12"/>
                <c:pt idx="0">
                  <c:v>6</c:v>
                </c:pt>
                <c:pt idx="2">
                  <c:v>7</c:v>
                </c:pt>
                <c:pt idx="4">
                  <c:v>7</c:v>
                </c:pt>
                <c:pt idx="6">
                  <c:v>10</c:v>
                </c:pt>
                <c:pt idx="8">
                  <c:v>21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tygodniowy'!$G$277:$J$278,'Meldunek tygodniowy'!$K$277:$N$278,'Meldunek tygodniowy'!$O$277:$R$278)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tygodniowy'!$G$284:$R$284</c:f>
              <c:numCache>
                <c:formatCode>General</c:formatCode>
                <c:ptCount val="12"/>
                <c:pt idx="0">
                  <c:v>283</c:v>
                </c:pt>
                <c:pt idx="2">
                  <c:v>322</c:v>
                </c:pt>
                <c:pt idx="4">
                  <c:v>38</c:v>
                </c:pt>
                <c:pt idx="6">
                  <c:v>52</c:v>
                </c:pt>
                <c:pt idx="8">
                  <c:v>63</c:v>
                </c:pt>
                <c:pt idx="10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27046816"/>
        <c:axId val="627048776"/>
        <c:axId val="0"/>
      </c:bar3DChart>
      <c:catAx>
        <c:axId val="62704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627048776"/>
        <c:crosses val="autoZero"/>
        <c:auto val="1"/>
        <c:lblAlgn val="ctr"/>
        <c:lblOffset val="100"/>
        <c:noMultiLvlLbl val="0"/>
      </c:catAx>
      <c:valAx>
        <c:axId val="627048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6270468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tygodniowy'!$B$389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25.01.2025 - 31.01.2025</c:v>
                </c:pt>
                <c:pt idx="1">
                  <c:v>01.02.2025 - 07.02.2025</c:v>
                </c:pt>
                <c:pt idx="2">
                  <c:v>08.02.2025 - 14.02.2025</c:v>
                </c:pt>
                <c:pt idx="3">
                  <c:v>15.02.2025 - 21.02.2025</c:v>
                </c:pt>
                <c:pt idx="4">
                  <c:v>22.02.2025 - 28.02.2025</c:v>
                </c:pt>
              </c:strCache>
            </c:strRef>
          </c:cat>
          <c:val>
            <c:numRef>
              <c:f>('Meldunek tygodniowy'!$J$389,'Meldunek tygodniowy'!$M$389,'Meldunek tygodniowy'!$P$389,'Meldunek tygodniowy'!$S$389,'Meldunek tygodniowy'!$V$389)</c:f>
              <c:numCache>
                <c:formatCode>#,##0</c:formatCode>
                <c:ptCount val="5"/>
                <c:pt idx="0">
                  <c:v>803</c:v>
                </c:pt>
                <c:pt idx="1">
                  <c:v>821</c:v>
                </c:pt>
                <c:pt idx="2">
                  <c:v>831</c:v>
                </c:pt>
                <c:pt idx="3">
                  <c:v>836</c:v>
                </c:pt>
                <c:pt idx="4">
                  <c:v>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25.01.2025 - 31.01.2025</c:v>
                </c:pt>
                <c:pt idx="1">
                  <c:v>01.02.2025 - 07.02.2025</c:v>
                </c:pt>
                <c:pt idx="2">
                  <c:v>08.02.2025 - 14.02.2025</c:v>
                </c:pt>
                <c:pt idx="3">
                  <c:v>15.02.2025 - 21.02.2025</c:v>
                </c:pt>
                <c:pt idx="4">
                  <c:v>22.02.2025 - 28.02.2025</c:v>
                </c:pt>
              </c:strCache>
            </c:strRef>
          </c:cat>
          <c:val>
            <c:numRef>
              <c:f>('Meldunek tygodniowy'!$J$390,'Meldunek tygodniowy'!$M$390,'Meldunek tygodniowy'!$P$390,'Meldunek tygodniowy'!$S$390,'Meldunek tygodniowy'!$V$390)</c:f>
              <c:numCache>
                <c:formatCode>#,##0</c:formatCode>
                <c:ptCount val="5"/>
                <c:pt idx="0">
                  <c:v>5707</c:v>
                </c:pt>
                <c:pt idx="1">
                  <c:v>5712</c:v>
                </c:pt>
                <c:pt idx="2">
                  <c:v>5745</c:v>
                </c:pt>
                <c:pt idx="3">
                  <c:v>5782</c:v>
                </c:pt>
                <c:pt idx="4">
                  <c:v>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tygodniowy'!$B$393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25.01.2025 - 31.01.2025</c:v>
                </c:pt>
                <c:pt idx="1">
                  <c:v>01.02.2025 - 07.02.2025</c:v>
                </c:pt>
                <c:pt idx="2">
                  <c:v>08.02.2025 - 14.02.2025</c:v>
                </c:pt>
                <c:pt idx="3">
                  <c:v>15.02.2025 - 21.02.2025</c:v>
                </c:pt>
                <c:pt idx="4">
                  <c:v>22.02.2025 - 28.02.2025</c:v>
                </c:pt>
              </c:strCache>
            </c:strRef>
          </c:cat>
          <c:val>
            <c:numRef>
              <c:f>('Meldunek tygodniowy'!$J$393,'Meldunek tygodniowy'!$M$393,'Meldunek tygodniowy'!$P$393,'Meldunek tygodniowy'!$S$393,'Meldunek tygodniowy'!$V$393)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627050344"/>
        <c:axId val="627050736"/>
        <c:axId val="0"/>
      </c:bar3DChart>
      <c:catAx>
        <c:axId val="6270503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7050736"/>
        <c:crosses val="autoZero"/>
        <c:auto val="1"/>
        <c:lblAlgn val="ctr"/>
        <c:lblOffset val="100"/>
        <c:noMultiLvlLbl val="0"/>
      </c:catAx>
      <c:valAx>
        <c:axId val="62705073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627050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3491</c:v>
                </c:pt>
                <c:pt idx="2">
                  <c:v>619</c:v>
                </c:pt>
                <c:pt idx="3">
                  <c:v>1481</c:v>
                </c:pt>
                <c:pt idx="4">
                  <c:v>598</c:v>
                </c:pt>
                <c:pt idx="5">
                  <c:v>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138</c:v>
                </c:pt>
                <c:pt idx="2">
                  <c:v>119</c:v>
                </c:pt>
                <c:pt idx="3">
                  <c:v>88</c:v>
                </c:pt>
                <c:pt idx="4">
                  <c:v>29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220</c:v>
                </c:pt>
                <c:pt idx="2">
                  <c:v>95</c:v>
                </c:pt>
                <c:pt idx="3">
                  <c:v>26</c:v>
                </c:pt>
                <c:pt idx="4">
                  <c:v>17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tygodniowy'!$C$120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24</c:v>
                </c:pt>
                <c:pt idx="2">
                  <c:v>10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tygodniowy'!$L$126:$U$126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27049560"/>
        <c:axId val="627049952"/>
        <c:axId val="0"/>
      </c:bar3DChart>
      <c:catAx>
        <c:axId val="62704956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049952"/>
        <c:crosses val="autoZero"/>
        <c:auto val="1"/>
        <c:lblAlgn val="ctr"/>
        <c:lblOffset val="100"/>
        <c:noMultiLvlLbl val="0"/>
      </c:catAx>
      <c:valAx>
        <c:axId val="62704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049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tygodniowy'!$G$245:$R$245</c:f>
              <c:numCache>
                <c:formatCode>General</c:formatCode>
                <c:ptCount val="12"/>
                <c:pt idx="0">
                  <c:v>650</c:v>
                </c:pt>
                <c:pt idx="2">
                  <c:v>768</c:v>
                </c:pt>
                <c:pt idx="4">
                  <c:v>131</c:v>
                </c:pt>
                <c:pt idx="6">
                  <c:v>281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tygodniowy'!$C$246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tygodniowy'!$G$246:$R$246</c:f>
              <c:numCache>
                <c:formatCode>General</c:formatCode>
                <c:ptCount val="12"/>
                <c:pt idx="0">
                  <c:v>173</c:v>
                </c:pt>
                <c:pt idx="2">
                  <c:v>248</c:v>
                </c:pt>
                <c:pt idx="4">
                  <c:v>19</c:v>
                </c:pt>
                <c:pt idx="6">
                  <c:v>46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tygodniowy'!$C$247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tygodniowy'!$G$247:$R$247</c:f>
              <c:numCache>
                <c:formatCode>General</c:formatCode>
                <c:ptCount val="12"/>
                <c:pt idx="0">
                  <c:v>26</c:v>
                </c:pt>
                <c:pt idx="2">
                  <c:v>41</c:v>
                </c:pt>
                <c:pt idx="4">
                  <c:v>22</c:v>
                </c:pt>
                <c:pt idx="6">
                  <c:v>43</c:v>
                </c:pt>
                <c:pt idx="8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tygodniowy'!$C$248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tygodniowy'!$G$248:$R$248</c:f>
              <c:numCache>
                <c:formatCode>General</c:formatCode>
                <c:ptCount val="12"/>
                <c:pt idx="0">
                  <c:v>12</c:v>
                </c:pt>
                <c:pt idx="2">
                  <c:v>28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tygodniowy'!$C$249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tygodniowy'!$G$249:$R$249</c:f>
              <c:numCache>
                <c:formatCode>General</c:formatCode>
                <c:ptCount val="12"/>
                <c:pt idx="0">
                  <c:v>6</c:v>
                </c:pt>
                <c:pt idx="2">
                  <c:v>12</c:v>
                </c:pt>
                <c:pt idx="4">
                  <c:v>0</c:v>
                </c:pt>
                <c:pt idx="6">
                  <c:v>0</c:v>
                </c:pt>
                <c:pt idx="8">
                  <c:v>2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tygodniowy'!$C$250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tygodniowy'!$G$250:$R$250</c:f>
              <c:numCache>
                <c:formatCode>General</c:formatCode>
                <c:ptCount val="12"/>
                <c:pt idx="0">
                  <c:v>135</c:v>
                </c:pt>
                <c:pt idx="2">
                  <c:v>146</c:v>
                </c:pt>
                <c:pt idx="4">
                  <c:v>26</c:v>
                </c:pt>
                <c:pt idx="6">
                  <c:v>36</c:v>
                </c:pt>
                <c:pt idx="8">
                  <c:v>31</c:v>
                </c:pt>
                <c:pt idx="1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46050224"/>
        <c:axId val="546046304"/>
        <c:axId val="0"/>
      </c:bar3DChart>
      <c:catAx>
        <c:axId val="546050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546046304"/>
        <c:crosses val="autoZero"/>
        <c:auto val="1"/>
        <c:lblAlgn val="ctr"/>
        <c:lblOffset val="100"/>
        <c:noMultiLvlLbl val="0"/>
      </c:catAx>
      <c:valAx>
        <c:axId val="546046304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546050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tygodniowy'!$K$24:$K$25,'Meldunek tygodniowy'!$M$24:$M$25,'Meldunek tygodniowy'!$O$24:$O$25,'Meldunek tygodniowy'!$Q$24:$Q$25)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01.02.2025 - 28.02.2025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40812</c:v>
                </c:pt>
                <c:pt idx="1">
                  <c:v>27986</c:v>
                </c:pt>
                <c:pt idx="2">
                  <c:v>2081</c:v>
                </c:pt>
                <c:pt idx="3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tygodniowy'!$K$24:$K$25,'Meldunek tygodniowy'!$M$24:$M$25,'Meldunek tygodniowy'!$O$24:$O$25,'Meldunek tygodniowy'!$Q$24:$Q$25)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01.02.2025 - 28.02.2025 r.</c:v>
                  </c:pt>
                </c:lvl>
              </c:multiLvlStrCache>
            </c:multiLvlStrRef>
          </c:cat>
          <c:val>
            <c:numRef>
              <c:f>('Meldunek tygodniowy'!$K$27,'Meldunek tygodniowy'!$M$27,'Meldunek tygodniowy'!$O$27,'Meldunek tygodniowy'!$Q$27)</c:f>
              <c:numCache>
                <c:formatCode>#,##0</c:formatCode>
                <c:ptCount val="4"/>
                <c:pt idx="0">
                  <c:v>2058</c:v>
                </c:pt>
                <c:pt idx="1">
                  <c:v>1302</c:v>
                </c:pt>
                <c:pt idx="2">
                  <c:v>230</c:v>
                </c:pt>
                <c:pt idx="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tygodniowy'!$G$28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tygodniowy'!$K$24:$K$25,'Meldunek tygodniowy'!$M$24:$M$25,'Meldunek tygodniowy'!$O$24:$O$25,'Meldunek tygodniowy'!$Q$24:$Q$25)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01.02.2025 - 28.02.2025 r.</c:v>
                  </c:pt>
                </c:lvl>
              </c:multiLvlStrCache>
            </c:multiLvlStrRef>
          </c:cat>
          <c:val>
            <c:numRef>
              <c:f>('Meldunek tygodniowy'!$K$28,'Meldunek tygodniowy'!$M$28,'Meldunek tygodniowy'!$O$28,'Meldunek tygodniowy'!$Q$28)</c:f>
              <c:numCache>
                <c:formatCode>#,##0</c:formatCode>
                <c:ptCount val="4"/>
                <c:pt idx="0">
                  <c:v>2408</c:v>
                </c:pt>
                <c:pt idx="1">
                  <c:v>1703</c:v>
                </c:pt>
                <c:pt idx="2">
                  <c:v>312</c:v>
                </c:pt>
                <c:pt idx="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6047480"/>
        <c:axId val="546040816"/>
        <c:axId val="0"/>
      </c:bar3DChart>
      <c:catAx>
        <c:axId val="546047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46040816"/>
        <c:crosses val="autoZero"/>
        <c:auto val="1"/>
        <c:lblAlgn val="ctr"/>
        <c:lblOffset val="100"/>
        <c:noMultiLvlLbl val="0"/>
      </c:catAx>
      <c:valAx>
        <c:axId val="546040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460474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tygodniowy'!$D$190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tygodniowy'!$H$189:$K$189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  <c:pt idx="0">
                  <c:v>59607</c:v>
                </c:pt>
                <c:pt idx="3">
                  <c:v>59043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tygodniowy'!$D$191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tygodniowy'!$H$189:$K$189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tygodniowy'!$H$191:$K$191</c:f>
              <c:numCache>
                <c:formatCode>#,##0</c:formatCode>
                <c:ptCount val="4"/>
                <c:pt idx="0">
                  <c:v>4458</c:v>
                </c:pt>
                <c:pt idx="3">
                  <c:v>4340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tygodniowy'!$D$192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tygodniowy'!$H$189:$K$189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tygodniowy'!$H$192:$K$192</c:f>
              <c:numCache>
                <c:formatCode>#,##0</c:formatCode>
                <c:ptCount val="4"/>
                <c:pt idx="0">
                  <c:v>6372</c:v>
                </c:pt>
                <c:pt idx="3">
                  <c:v>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6046696"/>
        <c:axId val="546038856"/>
        <c:axId val="539992288"/>
      </c:bar3DChart>
      <c:catAx>
        <c:axId val="54604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038856"/>
        <c:crosses val="autoZero"/>
        <c:auto val="1"/>
        <c:lblAlgn val="ctr"/>
        <c:lblOffset val="100"/>
        <c:noMultiLvlLbl val="0"/>
      </c:catAx>
      <c:valAx>
        <c:axId val="546038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046696"/>
        <c:crosses val="autoZero"/>
        <c:crossBetween val="between"/>
      </c:valAx>
      <c:serAx>
        <c:axId val="539992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03885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tygodniowy'!$G$60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tygodniowy'!$K$58:$K$59,'Meldunek tygodniowy'!$M$58:$M$59,'Meldunek tygodniowy'!$O$58:$O$59,'Meldunek tygodniowy'!$Q$58:$Q$59)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01.01.2025 - 28.02.2025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78660</c:v>
                </c:pt>
                <c:pt idx="1">
                  <c:v>56064</c:v>
                </c:pt>
                <c:pt idx="2">
                  <c:v>4536</c:v>
                </c:pt>
                <c:pt idx="3">
                  <c:v>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tygodniowy'!$G$61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tygodniowy'!$K$58:$K$59,'Meldunek tygodniowy'!$M$58:$M$59,'Meldunek tygodniowy'!$O$58:$O$59,'Meldunek tygodniowy'!$Q$58:$Q$59)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01.01.2025 - 28.02.2025 r.</c:v>
                  </c:pt>
                </c:lvl>
              </c:multiLvlStrCache>
            </c:multiLvlStrRef>
          </c:cat>
          <c:val>
            <c:numRef>
              <c:f>('Meldunek tygodniowy'!$K$61,'Meldunek tygodniowy'!$M$61,'Meldunek tygodniowy'!$O$61,'Meldunek tygodniowy'!$Q$61)</c:f>
              <c:numCache>
                <c:formatCode>#,##0</c:formatCode>
                <c:ptCount val="4"/>
                <c:pt idx="0">
                  <c:v>3812</c:v>
                </c:pt>
                <c:pt idx="1">
                  <c:v>2715</c:v>
                </c:pt>
                <c:pt idx="2">
                  <c:v>391</c:v>
                </c:pt>
                <c:pt idx="3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tygodniowy'!$G$62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tygodniowy'!$K$58:$K$59,'Meldunek tygodniowy'!$M$58:$M$59,'Meldunek tygodniowy'!$O$58:$O$59,'Meldunek tygodniowy'!$Q$58:$Q$59)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01.01.2025 - 28.02.2025 r.</c:v>
                  </c:pt>
                </c:lvl>
              </c:multiLvlStrCache>
            </c:multiLvlStrRef>
          </c:cat>
          <c:val>
            <c:numRef>
              <c:f>('Meldunek tygodniowy'!$K$62,'Meldunek tygodniowy'!$M$62,'Meldunek tygodniowy'!$O$62,'Meldunek tygodniowy'!$Q$62)</c:f>
              <c:numCache>
                <c:formatCode>#,##0</c:formatCode>
                <c:ptCount val="4"/>
                <c:pt idx="0">
                  <c:v>5040</c:v>
                </c:pt>
                <c:pt idx="1">
                  <c:v>3153</c:v>
                </c:pt>
                <c:pt idx="2">
                  <c:v>534</c:v>
                </c:pt>
                <c:pt idx="3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6049048"/>
        <c:axId val="546047872"/>
        <c:axId val="0"/>
      </c:bar3DChart>
      <c:catAx>
        <c:axId val="546049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46047872"/>
        <c:crosses val="autoZero"/>
        <c:auto val="1"/>
        <c:lblAlgn val="ctr"/>
        <c:lblOffset val="100"/>
        <c:noMultiLvlLbl val="0"/>
      </c:catAx>
      <c:valAx>
        <c:axId val="546047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46049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290</xdr:row>
      <xdr:rowOff>52389</xdr:rowOff>
    </xdr:from>
    <xdr:to>
      <xdr:col>24</xdr:col>
      <xdr:colOff>19051</xdr:colOff>
      <xdr:row>311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400</xdr:row>
      <xdr:rowOff>65086</xdr:rowOff>
    </xdr:from>
    <xdr:to>
      <xdr:col>23</xdr:col>
      <xdr:colOff>9525</xdr:colOff>
      <xdr:row>414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130</xdr:row>
      <xdr:rowOff>69397</xdr:rowOff>
    </xdr:from>
    <xdr:to>
      <xdr:col>23</xdr:col>
      <xdr:colOff>1</xdr:colOff>
      <xdr:row>152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252</xdr:row>
      <xdr:rowOff>142193</xdr:rowOff>
    </xdr:from>
    <xdr:to>
      <xdr:col>23</xdr:col>
      <xdr:colOff>238126</xdr:colOff>
      <xdr:row>271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30</xdr:row>
      <xdr:rowOff>9526</xdr:rowOff>
    </xdr:from>
    <xdr:to>
      <xdr:col>23</xdr:col>
      <xdr:colOff>9525</xdr:colOff>
      <xdr:row>44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193</xdr:row>
      <xdr:rowOff>1</xdr:rowOff>
    </xdr:from>
    <xdr:to>
      <xdr:col>21</xdr:col>
      <xdr:colOff>238125</xdr:colOff>
      <xdr:row>208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343</xdr:row>
      <xdr:rowOff>0</xdr:rowOff>
    </xdr:from>
    <xdr:to>
      <xdr:col>20</xdr:col>
      <xdr:colOff>234084</xdr:colOff>
      <xdr:row>343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281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80</xdr:row>
      <xdr:rowOff>158750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313</xdr:row>
      <xdr:rowOff>31751</xdr:rowOff>
    </xdr:from>
    <xdr:to>
      <xdr:col>25</xdr:col>
      <xdr:colOff>21167</xdr:colOff>
      <xdr:row>321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338</xdr:row>
      <xdr:rowOff>0</xdr:rowOff>
    </xdr:from>
    <xdr:to>
      <xdr:col>25</xdr:col>
      <xdr:colOff>10584</xdr:colOff>
      <xdr:row>343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371</xdr:row>
      <xdr:rowOff>190499</xdr:rowOff>
    </xdr:from>
    <xdr:to>
      <xdr:col>25</xdr:col>
      <xdr:colOff>10584</xdr:colOff>
      <xdr:row>380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418</xdr:row>
      <xdr:rowOff>0</xdr:rowOff>
    </xdr:from>
    <xdr:to>
      <xdr:col>25</xdr:col>
      <xdr:colOff>10584</xdr:colOff>
      <xdr:row>423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91</xdr:row>
      <xdr:rowOff>190499</xdr:rowOff>
    </xdr:from>
    <xdr:to>
      <xdr:col>25</xdr:col>
      <xdr:colOff>10584</xdr:colOff>
      <xdr:row>104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158</xdr:row>
      <xdr:rowOff>0</xdr:rowOff>
    </xdr:from>
    <xdr:to>
      <xdr:col>24</xdr:col>
      <xdr:colOff>603250</xdr:colOff>
      <xdr:row>163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7960300"/>
          <a:ext cx="9632950" cy="110066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182</xdr:row>
      <xdr:rowOff>0</xdr:rowOff>
    </xdr:from>
    <xdr:to>
      <xdr:col>25</xdr:col>
      <xdr:colOff>10584</xdr:colOff>
      <xdr:row>184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210</xdr:row>
      <xdr:rowOff>0</xdr:rowOff>
    </xdr:from>
    <xdr:to>
      <xdr:col>25</xdr:col>
      <xdr:colOff>10584</xdr:colOff>
      <xdr:row>213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232</xdr:row>
      <xdr:rowOff>0</xdr:rowOff>
    </xdr:from>
    <xdr:to>
      <xdr:col>25</xdr:col>
      <xdr:colOff>10584</xdr:colOff>
      <xdr:row>233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427</xdr:row>
      <xdr:rowOff>190499</xdr:rowOff>
    </xdr:from>
    <xdr:to>
      <xdr:col>25</xdr:col>
      <xdr:colOff>10584</xdr:colOff>
      <xdr:row>433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37"/>
  <sheetViews>
    <sheetView showGridLines="0" tabSelected="1" zoomScaleNormal="100" zoomScalePageLayoutView="70" workbookViewId="0"/>
  </sheetViews>
  <sheetFormatPr defaultColWidth="4.1796875" defaultRowHeight="14.5" x14ac:dyDescent="0.35"/>
  <cols>
    <col min="1" max="9" width="5" style="3" customWidth="1"/>
    <col min="10" max="10" width="6.26953125" style="3" customWidth="1"/>
    <col min="11" max="12" width="5" style="3" customWidth="1"/>
    <col min="13" max="13" width="5.26953125" style="3" customWidth="1"/>
    <col min="14" max="14" width="5" style="3" customWidth="1"/>
    <col min="15" max="15" width="5.453125" style="3" customWidth="1"/>
    <col min="16" max="18" width="5" style="3" customWidth="1"/>
    <col min="19" max="19" width="6.7265625" style="3" customWidth="1"/>
    <col min="20" max="20" width="5.453125" style="3" customWidth="1"/>
    <col min="21" max="21" width="6.81640625" style="3" customWidth="1"/>
    <col min="22" max="22" width="7.1796875" style="3" customWidth="1"/>
    <col min="23" max="24" width="5.54296875" style="3" customWidth="1"/>
    <col min="25" max="25" width="8.7265625" style="6" customWidth="1"/>
    <col min="26" max="26" width="11.26953125" style="3" bestFit="1" customWidth="1"/>
    <col min="27" max="16384" width="4.1796875" style="3"/>
  </cols>
  <sheetData>
    <row r="1" spans="1:29" x14ac:dyDescent="0.35">
      <c r="T1" s="42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35">
      <c r="Q2" s="5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35"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35"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35">
      <c r="E5" s="285" t="s">
        <v>66</v>
      </c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35"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x14ac:dyDescent="0.35"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T7" s="43"/>
      <c r="U7" s="43"/>
      <c r="V7" s="43"/>
      <c r="W7" s="43"/>
      <c r="X7" s="43"/>
      <c r="Y7" s="43"/>
      <c r="Z7" s="43"/>
      <c r="AA7" s="43"/>
      <c r="AB7" s="43"/>
      <c r="AC7" s="43"/>
    </row>
    <row r="8" spans="1:29" x14ac:dyDescent="0.35"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T8" s="43"/>
      <c r="U8" s="43"/>
      <c r="V8" s="43"/>
      <c r="W8" s="43"/>
      <c r="X8" s="43"/>
      <c r="Y8" s="43"/>
      <c r="Z8" s="43"/>
      <c r="AA8" s="43"/>
      <c r="AB8" s="43"/>
      <c r="AC8" s="43"/>
    </row>
    <row r="9" spans="1:29" ht="19.5" x14ac:dyDescent="0.45">
      <c r="E9" s="286" t="str">
        <f>CONCATENATE("w okresie ",Arkusz18!A2," - ",Arkusz18!B2," r.")</f>
        <v>w okresie 01.02.2025 - 28.02.2025 r.</v>
      </c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29" s="45" customFormat="1" ht="19.5" x14ac:dyDescent="0.45"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T10" s="43"/>
      <c r="U10" s="43"/>
      <c r="V10" s="43"/>
      <c r="W10" s="43"/>
      <c r="X10" s="43"/>
      <c r="Y10" s="43"/>
      <c r="Z10" s="43"/>
      <c r="AA10" s="43"/>
      <c r="AB10" s="43"/>
      <c r="AC10" s="43"/>
    </row>
    <row r="11" spans="1:29" s="45" customFormat="1" ht="19.5" x14ac:dyDescent="0.45"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T11" s="43"/>
      <c r="U11" s="43"/>
      <c r="V11" s="43"/>
      <c r="W11" s="43"/>
      <c r="X11" s="43"/>
      <c r="Y11" s="43"/>
      <c r="Z11" s="43"/>
      <c r="AA11" s="43"/>
      <c r="AB11" s="43"/>
      <c r="AC11" s="43"/>
    </row>
    <row r="12" spans="1:29" s="45" customFormat="1" ht="19.5" x14ac:dyDescent="0.45"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T12" s="43"/>
      <c r="U12" s="43"/>
      <c r="V12" s="43"/>
      <c r="W12" s="43"/>
      <c r="X12" s="43"/>
      <c r="Y12" s="43"/>
      <c r="Z12" s="43"/>
      <c r="AA12" s="43"/>
      <c r="AB12" s="43"/>
      <c r="AC12" s="43"/>
    </row>
    <row r="13" spans="1:29" s="45" customFormat="1" ht="19.5" x14ac:dyDescent="0.45"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T13" s="43"/>
      <c r="U13" s="43"/>
      <c r="V13" s="43"/>
      <c r="W13" s="43"/>
      <c r="X13" s="43"/>
      <c r="Y13" s="43"/>
      <c r="Z13" s="43"/>
      <c r="AA13" s="43"/>
      <c r="AB13" s="43"/>
      <c r="AC13" s="43"/>
    </row>
    <row r="14" spans="1:29" x14ac:dyDescent="0.35">
      <c r="T14" s="43"/>
      <c r="U14" s="43"/>
      <c r="V14" s="43"/>
      <c r="W14" s="43"/>
      <c r="X14" s="43"/>
      <c r="Y14" s="43"/>
      <c r="Z14" s="43"/>
      <c r="AA14" s="43"/>
      <c r="AB14" s="43"/>
      <c r="AC14" s="43"/>
    </row>
    <row r="15" spans="1:29" ht="18" x14ac:dyDescent="0.35">
      <c r="A15" s="8" t="s">
        <v>70</v>
      </c>
      <c r="T15" s="43"/>
      <c r="U15" s="43"/>
      <c r="V15" s="43"/>
      <c r="W15" s="43"/>
      <c r="X15" s="43"/>
      <c r="Y15" s="43"/>
      <c r="Z15" s="43"/>
      <c r="AA15" s="43"/>
      <c r="AB15" s="43"/>
      <c r="AC15" s="43"/>
    </row>
    <row r="16" spans="1:29" ht="18" x14ac:dyDescent="0.35">
      <c r="A16" s="8"/>
    </row>
    <row r="17" spans="1:25" s="45" customFormat="1" ht="18" x14ac:dyDescent="0.35">
      <c r="A17" s="8"/>
      <c r="Y17" s="6"/>
    </row>
    <row r="19" spans="1:25" x14ac:dyDescent="0.35">
      <c r="A19" s="122" t="s">
        <v>140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</row>
    <row r="20" spans="1:25" x14ac:dyDescent="0.3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</row>
    <row r="21" spans="1:25" s="45" customFormat="1" x14ac:dyDescent="0.35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Y21" s="6"/>
    </row>
    <row r="22" spans="1:25" x14ac:dyDescent="0.35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</row>
    <row r="23" spans="1:25" ht="15" thickBot="1" x14ac:dyDescent="0.4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5" ht="28.5" customHeight="1" x14ac:dyDescent="0.35">
      <c r="G24" s="74" t="s">
        <v>2</v>
      </c>
      <c r="H24" s="75"/>
      <c r="I24" s="75"/>
      <c r="J24" s="75"/>
      <c r="K24" s="75" t="s">
        <v>3</v>
      </c>
      <c r="L24" s="75"/>
      <c r="M24" s="78" t="str">
        <f>CONCATENATE("decyzje ",Arkusz18!A2," - ",Arkusz18!B2," r.")</f>
        <v>decyzje 01.02.2025 - 28.02.2025 r.</v>
      </c>
      <c r="N24" s="78"/>
      <c r="O24" s="78"/>
      <c r="P24" s="78"/>
      <c r="Q24" s="78"/>
      <c r="R24" s="79"/>
    </row>
    <row r="25" spans="1:25" ht="60" customHeight="1" x14ac:dyDescent="0.35">
      <c r="G25" s="76"/>
      <c r="H25" s="77"/>
      <c r="I25" s="77"/>
      <c r="J25" s="77"/>
      <c r="K25" s="77"/>
      <c r="L25" s="77"/>
      <c r="M25" s="80" t="s">
        <v>25</v>
      </c>
      <c r="N25" s="80"/>
      <c r="O25" s="80" t="s">
        <v>26</v>
      </c>
      <c r="P25" s="80"/>
      <c r="Q25" s="80" t="s">
        <v>27</v>
      </c>
      <c r="R25" s="95"/>
    </row>
    <row r="26" spans="1:25" x14ac:dyDescent="0.35">
      <c r="G26" s="211" t="s">
        <v>34</v>
      </c>
      <c r="H26" s="212"/>
      <c r="I26" s="212"/>
      <c r="J26" s="212"/>
      <c r="K26" s="161">
        <v>40812</v>
      </c>
      <c r="L26" s="161"/>
      <c r="M26" s="101">
        <f>Arkusz9!B3</f>
        <v>27986</v>
      </c>
      <c r="N26" s="101"/>
      <c r="O26" s="101">
        <f>Arkusz9!B2</f>
        <v>2081</v>
      </c>
      <c r="P26" s="101"/>
      <c r="Q26" s="101">
        <f>Arkusz9!B4</f>
        <v>822</v>
      </c>
      <c r="R26" s="102"/>
      <c r="T26" s="41"/>
      <c r="U26" s="41"/>
    </row>
    <row r="27" spans="1:25" x14ac:dyDescent="0.35">
      <c r="G27" s="248" t="s">
        <v>35</v>
      </c>
      <c r="H27" s="249"/>
      <c r="I27" s="249"/>
      <c r="J27" s="249"/>
      <c r="K27" s="247">
        <v>2058</v>
      </c>
      <c r="L27" s="247"/>
      <c r="M27" s="252">
        <f>Arkusz9!B11</f>
        <v>1302</v>
      </c>
      <c r="N27" s="252"/>
      <c r="O27" s="252">
        <f>Arkusz9!B10</f>
        <v>230</v>
      </c>
      <c r="P27" s="252"/>
      <c r="Q27" s="252">
        <f>Arkusz9!B12</f>
        <v>98</v>
      </c>
      <c r="R27" s="253"/>
      <c r="T27" s="41"/>
      <c r="U27" s="41"/>
    </row>
    <row r="28" spans="1:25" ht="15" thickBot="1" x14ac:dyDescent="0.4">
      <c r="G28" s="88" t="s">
        <v>24</v>
      </c>
      <c r="H28" s="89"/>
      <c r="I28" s="89"/>
      <c r="J28" s="89"/>
      <c r="K28" s="210">
        <v>2408</v>
      </c>
      <c r="L28" s="210"/>
      <c r="M28" s="208">
        <f>Arkusz9!B7</f>
        <v>1703</v>
      </c>
      <c r="N28" s="208"/>
      <c r="O28" s="208">
        <f>Arkusz9!B6</f>
        <v>312</v>
      </c>
      <c r="P28" s="208"/>
      <c r="Q28" s="208">
        <f>Arkusz9!B8</f>
        <v>191</v>
      </c>
      <c r="R28" s="209"/>
      <c r="T28" s="41"/>
      <c r="U28" s="41"/>
    </row>
    <row r="29" spans="1:25" ht="15" thickBot="1" x14ac:dyDescent="0.4">
      <c r="G29" s="283" t="s">
        <v>72</v>
      </c>
      <c r="H29" s="284"/>
      <c r="I29" s="284"/>
      <c r="J29" s="284"/>
      <c r="K29" s="250">
        <v>45278</v>
      </c>
      <c r="L29" s="250"/>
      <c r="M29" s="250">
        <f>SUM(M26:M28)</f>
        <v>30991</v>
      </c>
      <c r="N29" s="250"/>
      <c r="O29" s="250">
        <f>SUM(O26:O28)</f>
        <v>2623</v>
      </c>
      <c r="P29" s="250"/>
      <c r="Q29" s="250">
        <f>SUM(Q26:Q28)</f>
        <v>1111</v>
      </c>
      <c r="R29" s="251"/>
      <c r="T29" s="41"/>
      <c r="U29" s="41"/>
    </row>
    <row r="33" spans="7:26" x14ac:dyDescent="0.35">
      <c r="V33" s="11"/>
      <c r="W33" s="11"/>
      <c r="Z33" s="11"/>
    </row>
    <row r="39" spans="7:26" x14ac:dyDescent="0.35">
      <c r="V39" s="24"/>
      <c r="W39" s="24"/>
      <c r="X39" s="24"/>
      <c r="Y39" s="26"/>
      <c r="Z39" s="24"/>
    </row>
    <row r="40" spans="7:26" x14ac:dyDescent="0.35">
      <c r="V40" s="24"/>
      <c r="W40" s="24"/>
      <c r="X40" s="24"/>
      <c r="Y40" s="26"/>
      <c r="Z40" s="24"/>
    </row>
    <row r="41" spans="7:26" x14ac:dyDescent="0.35">
      <c r="V41" s="24"/>
      <c r="W41" s="24"/>
      <c r="X41" s="24"/>
      <c r="Y41" s="26"/>
      <c r="Z41" s="24"/>
    </row>
    <row r="42" spans="7:26" x14ac:dyDescent="0.35">
      <c r="V42" s="24"/>
      <c r="W42" s="24"/>
      <c r="X42" s="24"/>
      <c r="Y42" s="26"/>
      <c r="Z42" s="24"/>
    </row>
    <row r="43" spans="7:26" x14ac:dyDescent="0.35">
      <c r="V43" s="24"/>
      <c r="W43" s="24"/>
      <c r="X43" s="24"/>
      <c r="Y43" s="26"/>
      <c r="Z43" s="24"/>
    </row>
    <row r="44" spans="7:26" x14ac:dyDescent="0.35">
      <c r="V44" s="24"/>
      <c r="W44" s="24"/>
      <c r="X44" s="24"/>
      <c r="Y44" s="26"/>
      <c r="Z44" s="24"/>
    </row>
    <row r="45" spans="7:26" x14ac:dyDescent="0.35">
      <c r="V45" s="24"/>
      <c r="W45" s="24"/>
      <c r="X45" s="24"/>
      <c r="Y45" s="26"/>
      <c r="Z45" s="24"/>
    </row>
    <row r="46" spans="7:26" x14ac:dyDescent="0.35">
      <c r="V46" s="24"/>
      <c r="W46" s="24"/>
      <c r="X46" s="24"/>
      <c r="Y46" s="26"/>
      <c r="Z46" s="24"/>
    </row>
    <row r="47" spans="7:26" ht="15" thickBot="1" x14ac:dyDescent="0.4">
      <c r="V47" s="24"/>
      <c r="W47" s="24"/>
      <c r="X47" s="24"/>
      <c r="Y47" s="26"/>
      <c r="Z47" s="24"/>
    </row>
    <row r="48" spans="7:26" ht="63.75" customHeight="1" x14ac:dyDescent="0.35">
      <c r="G48" s="62" t="s">
        <v>2</v>
      </c>
      <c r="H48" s="63"/>
      <c r="I48" s="63"/>
      <c r="J48" s="63"/>
      <c r="K48" s="63"/>
      <c r="L48" s="63"/>
      <c r="M48" s="63"/>
      <c r="N48" s="63"/>
      <c r="O48" s="66" t="s">
        <v>3</v>
      </c>
      <c r="P48" s="66"/>
      <c r="Q48" s="57" t="s">
        <v>77</v>
      </c>
      <c r="R48" s="58"/>
      <c r="U48" s="24"/>
      <c r="V48" s="24"/>
      <c r="W48" s="24"/>
      <c r="X48" s="24"/>
      <c r="Y48" s="26"/>
    </row>
    <row r="49" spans="7:26" x14ac:dyDescent="0.35">
      <c r="G49" s="64"/>
      <c r="H49" s="65"/>
      <c r="I49" s="65"/>
      <c r="J49" s="65"/>
      <c r="K49" s="65"/>
      <c r="L49" s="65"/>
      <c r="M49" s="65"/>
      <c r="N49" s="65"/>
      <c r="O49" s="67"/>
      <c r="P49" s="67"/>
      <c r="Q49" s="59"/>
      <c r="R49" s="60"/>
      <c r="U49" s="24"/>
      <c r="V49" s="24"/>
      <c r="W49" s="24"/>
      <c r="X49" s="24"/>
      <c r="Y49" s="26"/>
    </row>
    <row r="50" spans="7:26" x14ac:dyDescent="0.35">
      <c r="G50" s="68" t="s">
        <v>73</v>
      </c>
      <c r="H50" s="69"/>
      <c r="I50" s="69"/>
      <c r="J50" s="69"/>
      <c r="K50" s="69"/>
      <c r="L50" s="69"/>
      <c r="M50" s="69"/>
      <c r="N50" s="69"/>
      <c r="O50" s="70">
        <f>Arkusz10!A2</f>
        <v>423</v>
      </c>
      <c r="P50" s="70"/>
      <c r="Q50" s="47">
        <f>Arkusz10!A3</f>
        <v>267</v>
      </c>
      <c r="R50" s="48"/>
      <c r="U50" s="24"/>
      <c r="V50" s="24"/>
      <c r="W50" s="24"/>
      <c r="X50" s="24"/>
      <c r="Y50" s="26"/>
    </row>
    <row r="51" spans="7:26" x14ac:dyDescent="0.35">
      <c r="G51" s="71" t="s">
        <v>74</v>
      </c>
      <c r="H51" s="72"/>
      <c r="I51" s="72"/>
      <c r="J51" s="72"/>
      <c r="K51" s="72"/>
      <c r="L51" s="72"/>
      <c r="M51" s="72"/>
      <c r="N51" s="72"/>
      <c r="O51" s="73">
        <f>Arkusz10!A4</f>
        <v>46</v>
      </c>
      <c r="P51" s="73"/>
      <c r="Q51" s="53">
        <f>Arkusz10!A5</f>
        <v>26</v>
      </c>
      <c r="R51" s="54"/>
      <c r="U51" s="24"/>
      <c r="V51" s="24"/>
      <c r="W51" s="24"/>
      <c r="X51" s="24"/>
      <c r="Y51" s="26"/>
    </row>
    <row r="52" spans="7:26" x14ac:dyDescent="0.35">
      <c r="G52" s="68" t="s">
        <v>75</v>
      </c>
      <c r="H52" s="69"/>
      <c r="I52" s="69"/>
      <c r="J52" s="69"/>
      <c r="K52" s="69"/>
      <c r="L52" s="69"/>
      <c r="M52" s="69"/>
      <c r="N52" s="69"/>
      <c r="O52" s="70">
        <f>Arkusz10!A6</f>
        <v>0</v>
      </c>
      <c r="P52" s="70"/>
      <c r="Q52" s="47">
        <f>Arkusz10!A7</f>
        <v>0</v>
      </c>
      <c r="R52" s="48"/>
      <c r="U52" s="24"/>
      <c r="V52" s="24"/>
      <c r="W52" s="24"/>
      <c r="X52" s="24"/>
      <c r="Y52" s="26"/>
    </row>
    <row r="53" spans="7:26" ht="15" thickBot="1" x14ac:dyDescent="0.4">
      <c r="G53" s="91" t="s">
        <v>76</v>
      </c>
      <c r="H53" s="92"/>
      <c r="I53" s="92"/>
      <c r="J53" s="92"/>
      <c r="K53" s="92"/>
      <c r="L53" s="92"/>
      <c r="M53" s="92"/>
      <c r="N53" s="92"/>
      <c r="O53" s="90">
        <f>Arkusz10!A8</f>
        <v>8</v>
      </c>
      <c r="P53" s="90"/>
      <c r="Q53" s="49">
        <f>Arkusz10!A9</f>
        <v>6</v>
      </c>
      <c r="R53" s="50"/>
      <c r="U53" s="24"/>
      <c r="V53" s="24"/>
      <c r="W53" s="24"/>
      <c r="X53" s="24"/>
      <c r="Y53" s="26"/>
    </row>
    <row r="54" spans="7:26" ht="15" thickBot="1" x14ac:dyDescent="0.4">
      <c r="G54" s="93" t="s">
        <v>72</v>
      </c>
      <c r="H54" s="94"/>
      <c r="I54" s="94"/>
      <c r="J54" s="94"/>
      <c r="K54" s="94"/>
      <c r="L54" s="94"/>
      <c r="M54" s="94"/>
      <c r="N54" s="94"/>
      <c r="O54" s="55">
        <f>SUM(O50:O53)</f>
        <v>477</v>
      </c>
      <c r="P54" s="55"/>
      <c r="Q54" s="51">
        <f>SUM(Q50:Q53)</f>
        <v>299</v>
      </c>
      <c r="R54" s="52"/>
      <c r="U54" s="24"/>
      <c r="V54" s="24"/>
      <c r="W54" s="24"/>
      <c r="X54" s="24"/>
      <c r="Y54" s="26"/>
    </row>
    <row r="55" spans="7:26" x14ac:dyDescent="0.35">
      <c r="V55" s="24"/>
      <c r="W55" s="24"/>
      <c r="X55" s="24"/>
      <c r="Y55" s="26"/>
      <c r="Z55" s="24"/>
    </row>
    <row r="56" spans="7:26" x14ac:dyDescent="0.35">
      <c r="V56" s="24"/>
      <c r="W56" s="24"/>
      <c r="X56" s="24"/>
      <c r="Y56" s="26"/>
      <c r="Z56" s="24"/>
    </row>
    <row r="57" spans="7:26" ht="15" thickBot="1" x14ac:dyDescent="0.4">
      <c r="V57" s="24"/>
      <c r="W57" s="24"/>
      <c r="X57" s="24"/>
      <c r="Y57" s="26"/>
      <c r="Z57" s="24"/>
    </row>
    <row r="58" spans="7:26" ht="33" customHeight="1" x14ac:dyDescent="0.35">
      <c r="G58" s="74" t="s">
        <v>2</v>
      </c>
      <c r="H58" s="75"/>
      <c r="I58" s="75"/>
      <c r="J58" s="75"/>
      <c r="K58" s="75" t="s">
        <v>3</v>
      </c>
      <c r="L58" s="75"/>
      <c r="M58" s="78" t="str">
        <f>CONCATENATE("decyzje ",Arkusz18!C2," - ",Arkusz18!B2," r.")</f>
        <v>decyzje 01.01.2025 - 28.02.2025 r.</v>
      </c>
      <c r="N58" s="78"/>
      <c r="O58" s="78"/>
      <c r="P58" s="78"/>
      <c r="Q58" s="78"/>
      <c r="R58" s="79"/>
      <c r="V58" s="24"/>
      <c r="W58" s="24"/>
      <c r="X58" s="24"/>
      <c r="Y58" s="26"/>
      <c r="Z58" s="24"/>
    </row>
    <row r="59" spans="7:26" ht="63.75" customHeight="1" x14ac:dyDescent="0.35">
      <c r="G59" s="76"/>
      <c r="H59" s="77"/>
      <c r="I59" s="77"/>
      <c r="J59" s="77"/>
      <c r="K59" s="77"/>
      <c r="L59" s="77"/>
      <c r="M59" s="80" t="s">
        <v>25</v>
      </c>
      <c r="N59" s="80"/>
      <c r="O59" s="80" t="s">
        <v>26</v>
      </c>
      <c r="P59" s="80"/>
      <c r="Q59" s="80" t="s">
        <v>27</v>
      </c>
      <c r="R59" s="95"/>
      <c r="V59" s="24"/>
      <c r="W59" s="24"/>
      <c r="X59" s="24"/>
      <c r="Y59" s="26"/>
      <c r="Z59" s="24"/>
    </row>
    <row r="60" spans="7:26" x14ac:dyDescent="0.35">
      <c r="G60" s="211" t="s">
        <v>34</v>
      </c>
      <c r="H60" s="212"/>
      <c r="I60" s="212"/>
      <c r="J60" s="212"/>
      <c r="K60" s="161">
        <v>78660</v>
      </c>
      <c r="L60" s="161"/>
      <c r="M60" s="101">
        <f>Arkusz11!B3</f>
        <v>56064</v>
      </c>
      <c r="N60" s="101"/>
      <c r="O60" s="101">
        <f>Arkusz11!B2</f>
        <v>4536</v>
      </c>
      <c r="P60" s="101"/>
      <c r="Q60" s="101">
        <f>Arkusz11!B4</f>
        <v>1741</v>
      </c>
      <c r="R60" s="102"/>
      <c r="V60" s="24"/>
      <c r="W60" s="24"/>
      <c r="X60" s="24"/>
      <c r="Y60" s="26"/>
      <c r="Z60" s="24"/>
    </row>
    <row r="61" spans="7:26" x14ac:dyDescent="0.35">
      <c r="G61" s="248" t="s">
        <v>35</v>
      </c>
      <c r="H61" s="249"/>
      <c r="I61" s="249"/>
      <c r="J61" s="249"/>
      <c r="K61" s="247">
        <v>3812</v>
      </c>
      <c r="L61" s="247"/>
      <c r="M61" s="252">
        <f>Arkusz11!B11</f>
        <v>2715</v>
      </c>
      <c r="N61" s="252"/>
      <c r="O61" s="252">
        <f>Arkusz11!B10</f>
        <v>391</v>
      </c>
      <c r="P61" s="252"/>
      <c r="Q61" s="252">
        <f>Arkusz11!B12</f>
        <v>190</v>
      </c>
      <c r="R61" s="253"/>
      <c r="V61" s="24"/>
      <c r="W61" s="24"/>
      <c r="X61" s="24"/>
      <c r="Y61" s="26"/>
      <c r="Z61" s="24"/>
    </row>
    <row r="62" spans="7:26" ht="15" thickBot="1" x14ac:dyDescent="0.4">
      <c r="G62" s="88" t="s">
        <v>24</v>
      </c>
      <c r="H62" s="89"/>
      <c r="I62" s="89"/>
      <c r="J62" s="89"/>
      <c r="K62" s="210">
        <v>5040</v>
      </c>
      <c r="L62" s="210"/>
      <c r="M62" s="208">
        <f>Arkusz11!B7</f>
        <v>3153</v>
      </c>
      <c r="N62" s="208"/>
      <c r="O62" s="208">
        <f>Arkusz11!B6</f>
        <v>534</v>
      </c>
      <c r="P62" s="208"/>
      <c r="Q62" s="208">
        <f>Arkusz11!B8</f>
        <v>343</v>
      </c>
      <c r="R62" s="209"/>
      <c r="V62" s="24"/>
      <c r="W62" s="24"/>
      <c r="X62" s="24"/>
      <c r="Y62" s="26"/>
      <c r="Z62" s="24"/>
    </row>
    <row r="63" spans="7:26" ht="15" thickBot="1" x14ac:dyDescent="0.4">
      <c r="G63" s="283" t="s">
        <v>72</v>
      </c>
      <c r="H63" s="284"/>
      <c r="I63" s="284"/>
      <c r="J63" s="284"/>
      <c r="K63" s="250">
        <f>SUM(K60:L62)</f>
        <v>87512</v>
      </c>
      <c r="L63" s="250"/>
      <c r="M63" s="250">
        <f t="shared" ref="M63" si="0">SUM(M60:N62)</f>
        <v>61932</v>
      </c>
      <c r="N63" s="250"/>
      <c r="O63" s="250">
        <f t="shared" ref="O63" si="1">SUM(O60:P62)</f>
        <v>5461</v>
      </c>
      <c r="P63" s="250"/>
      <c r="Q63" s="250">
        <f t="shared" ref="Q63" si="2">SUM(Q60:R62)</f>
        <v>2274</v>
      </c>
      <c r="R63" s="251"/>
      <c r="V63" s="24"/>
      <c r="W63" s="24"/>
      <c r="X63" s="24"/>
      <c r="Y63" s="26"/>
      <c r="Z63" s="24"/>
    </row>
    <row r="64" spans="7:26" x14ac:dyDescent="0.35">
      <c r="V64" s="24"/>
      <c r="W64" s="24"/>
      <c r="X64" s="24"/>
      <c r="Y64" s="26"/>
      <c r="Z64" s="24"/>
    </row>
    <row r="65" spans="22:26" s="45" customFormat="1" x14ac:dyDescent="0.35">
      <c r="V65" s="24"/>
      <c r="W65" s="24"/>
      <c r="X65" s="24"/>
      <c r="Y65" s="26"/>
      <c r="Z65" s="24"/>
    </row>
    <row r="66" spans="22:26" s="45" customFormat="1" x14ac:dyDescent="0.35">
      <c r="V66" s="24"/>
      <c r="W66" s="24"/>
      <c r="X66" s="24"/>
      <c r="Y66" s="26"/>
      <c r="Z66" s="24"/>
    </row>
    <row r="81" spans="1:25" s="45" customFormat="1" x14ac:dyDescent="0.35">
      <c r="Y81" s="6"/>
    </row>
    <row r="82" spans="1:25" s="45" customFormat="1" x14ac:dyDescent="0.35">
      <c r="Y82" s="6"/>
    </row>
    <row r="83" spans="1:25" ht="15" thickBot="1" x14ac:dyDescent="0.4"/>
    <row r="84" spans="1:25" ht="57.75" customHeight="1" x14ac:dyDescent="0.35">
      <c r="G84" s="62" t="s">
        <v>2</v>
      </c>
      <c r="H84" s="63"/>
      <c r="I84" s="63"/>
      <c r="J84" s="63"/>
      <c r="K84" s="63"/>
      <c r="L84" s="63"/>
      <c r="M84" s="63"/>
      <c r="N84" s="63"/>
      <c r="O84" s="66" t="s">
        <v>3</v>
      </c>
      <c r="P84" s="66"/>
      <c r="Q84" s="57" t="s">
        <v>77</v>
      </c>
      <c r="R84" s="58"/>
    </row>
    <row r="85" spans="1:25" x14ac:dyDescent="0.35">
      <c r="G85" s="64"/>
      <c r="H85" s="65"/>
      <c r="I85" s="65"/>
      <c r="J85" s="65"/>
      <c r="K85" s="65"/>
      <c r="L85" s="65"/>
      <c r="M85" s="65"/>
      <c r="N85" s="65"/>
      <c r="O85" s="67"/>
      <c r="P85" s="67"/>
      <c r="Q85" s="59"/>
      <c r="R85" s="60"/>
    </row>
    <row r="86" spans="1:25" x14ac:dyDescent="0.35">
      <c r="G86" s="68" t="s">
        <v>73</v>
      </c>
      <c r="H86" s="69"/>
      <c r="I86" s="69"/>
      <c r="J86" s="69"/>
      <c r="K86" s="69"/>
      <c r="L86" s="69"/>
      <c r="M86" s="69"/>
      <c r="N86" s="69"/>
      <c r="O86" s="70">
        <f>Arkusz12!A2</f>
        <v>854</v>
      </c>
      <c r="P86" s="70"/>
      <c r="Q86" s="47">
        <f>Arkusz12!A3</f>
        <v>647</v>
      </c>
      <c r="R86" s="48"/>
    </row>
    <row r="87" spans="1:25" x14ac:dyDescent="0.35">
      <c r="G87" s="71" t="s">
        <v>74</v>
      </c>
      <c r="H87" s="72"/>
      <c r="I87" s="72"/>
      <c r="J87" s="72"/>
      <c r="K87" s="72"/>
      <c r="L87" s="72"/>
      <c r="M87" s="72"/>
      <c r="N87" s="72"/>
      <c r="O87" s="73">
        <f>Arkusz12!A4</f>
        <v>104</v>
      </c>
      <c r="P87" s="73"/>
      <c r="Q87" s="53">
        <f>Arkusz12!A5</f>
        <v>70</v>
      </c>
      <c r="R87" s="54"/>
    </row>
    <row r="88" spans="1:25" x14ac:dyDescent="0.35">
      <c r="G88" s="68" t="s">
        <v>75</v>
      </c>
      <c r="H88" s="69"/>
      <c r="I88" s="69"/>
      <c r="J88" s="69"/>
      <c r="K88" s="69"/>
      <c r="L88" s="69"/>
      <c r="M88" s="69"/>
      <c r="N88" s="69"/>
      <c r="O88" s="70">
        <f>Arkusz12!A6</f>
        <v>0</v>
      </c>
      <c r="P88" s="70"/>
      <c r="Q88" s="47">
        <f>Arkusz12!A7</f>
        <v>2</v>
      </c>
      <c r="R88" s="48"/>
    </row>
    <row r="89" spans="1:25" ht="15" thickBot="1" x14ac:dyDescent="0.4">
      <c r="G89" s="91" t="s">
        <v>76</v>
      </c>
      <c r="H89" s="92"/>
      <c r="I89" s="92"/>
      <c r="J89" s="92"/>
      <c r="K89" s="92"/>
      <c r="L89" s="92"/>
      <c r="M89" s="92"/>
      <c r="N89" s="92"/>
      <c r="O89" s="90">
        <f>Arkusz12!A8</f>
        <v>16</v>
      </c>
      <c r="P89" s="90"/>
      <c r="Q89" s="49">
        <f>Arkusz12!A9</f>
        <v>11</v>
      </c>
      <c r="R89" s="50"/>
    </row>
    <row r="90" spans="1:25" ht="15" thickBot="1" x14ac:dyDescent="0.4">
      <c r="G90" s="93" t="s">
        <v>72</v>
      </c>
      <c r="H90" s="94"/>
      <c r="I90" s="94"/>
      <c r="J90" s="94"/>
      <c r="K90" s="94"/>
      <c r="L90" s="94"/>
      <c r="M90" s="94"/>
      <c r="N90" s="94"/>
      <c r="O90" s="55">
        <f>SUM(O86:P89)</f>
        <v>974</v>
      </c>
      <c r="P90" s="55"/>
      <c r="Q90" s="55">
        <f>SUM(Q86:R89)</f>
        <v>730</v>
      </c>
      <c r="R90" s="56"/>
    </row>
    <row r="91" spans="1:25" s="45" customFormat="1" x14ac:dyDescent="0.35">
      <c r="G91" s="297"/>
      <c r="H91" s="297"/>
      <c r="I91" s="297"/>
      <c r="J91" s="297"/>
      <c r="K91" s="297"/>
      <c r="L91" s="297"/>
      <c r="M91" s="297"/>
      <c r="N91" s="297"/>
      <c r="O91" s="298"/>
      <c r="P91" s="298"/>
      <c r="Q91" s="298"/>
      <c r="R91" s="298"/>
      <c r="Y91" s="6"/>
    </row>
    <row r="93" spans="1:25" x14ac:dyDescent="0.35">
      <c r="A93" s="121" t="s">
        <v>176</v>
      </c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</row>
    <row r="94" spans="1:25" x14ac:dyDescent="0.35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</row>
    <row r="95" spans="1:25" x14ac:dyDescent="0.35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</row>
    <row r="96" spans="1:25" x14ac:dyDescent="0.35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</row>
    <row r="97" spans="1:26" x14ac:dyDescent="0.35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</row>
    <row r="98" spans="1:26" x14ac:dyDescent="0.35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</row>
    <row r="99" spans="1:26" x14ac:dyDescent="0.35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</row>
    <row r="100" spans="1:26" x14ac:dyDescent="0.35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</row>
    <row r="101" spans="1:26" s="45" customFormat="1" x14ac:dyDescent="0.35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</row>
    <row r="102" spans="1:26" s="45" customFormat="1" x14ac:dyDescent="0.35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</row>
    <row r="103" spans="1:26" s="45" customFormat="1" x14ac:dyDescent="0.35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</row>
    <row r="104" spans="1:26" s="45" customFormat="1" x14ac:dyDescent="0.35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</row>
    <row r="106" spans="1:26" s="45" customFormat="1" x14ac:dyDescent="0.35">
      <c r="Y106" s="6"/>
    </row>
    <row r="108" spans="1:26" ht="36" customHeight="1" x14ac:dyDescent="0.35">
      <c r="A108" s="122" t="s">
        <v>141</v>
      </c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</row>
    <row r="109" spans="1:26" x14ac:dyDescent="0.35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</row>
    <row r="110" spans="1:26" ht="15" thickBot="1" x14ac:dyDescent="0.4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61" t="str">
        <f>CONCATENATE(Arkusz18!C2," - ",Arkusz18!B2," r.")</f>
        <v>01.01.2025 - 28.02.2025 r.</v>
      </c>
      <c r="M110" s="61"/>
      <c r="N110" s="61"/>
      <c r="O110" s="61"/>
      <c r="P110" s="61"/>
      <c r="Q110" s="61"/>
      <c r="R110" s="61"/>
      <c r="S110" s="61"/>
      <c r="T110" s="61"/>
      <c r="U110" s="61"/>
      <c r="V110" s="61"/>
    </row>
    <row r="111" spans="1:26" ht="188" x14ac:dyDescent="0.35">
      <c r="C111" s="206" t="s">
        <v>2</v>
      </c>
      <c r="D111" s="207"/>
      <c r="E111" s="207"/>
      <c r="F111" s="207"/>
      <c r="G111" s="207"/>
      <c r="H111" s="207"/>
      <c r="I111" s="207"/>
      <c r="J111" s="207"/>
      <c r="K111" s="207"/>
      <c r="L111" s="289" t="s">
        <v>79</v>
      </c>
      <c r="M111" s="289"/>
      <c r="N111" s="27" t="s">
        <v>12</v>
      </c>
      <c r="O111" s="27" t="s">
        <v>94</v>
      </c>
      <c r="P111" s="27" t="s">
        <v>84</v>
      </c>
      <c r="Q111" s="27" t="s">
        <v>53</v>
      </c>
      <c r="R111" s="27" t="s">
        <v>39</v>
      </c>
      <c r="S111" s="27" t="s">
        <v>4</v>
      </c>
      <c r="T111" s="27" t="s">
        <v>42</v>
      </c>
      <c r="U111" s="27" t="s">
        <v>83</v>
      </c>
      <c r="V111" s="289" t="s">
        <v>78</v>
      </c>
      <c r="W111" s="290"/>
      <c r="Y111" s="3"/>
      <c r="Z111" s="6"/>
    </row>
    <row r="112" spans="1:26" x14ac:dyDescent="0.35">
      <c r="C112" s="165" t="s">
        <v>34</v>
      </c>
      <c r="D112" s="166"/>
      <c r="E112" s="166"/>
      <c r="F112" s="166"/>
      <c r="G112" s="166"/>
      <c r="H112" s="166"/>
      <c r="I112" s="166"/>
      <c r="J112" s="166"/>
      <c r="K112" s="166"/>
      <c r="L112" s="101">
        <f>Arkusz13!C2</f>
        <v>3491</v>
      </c>
      <c r="M112" s="101"/>
      <c r="N112" s="28">
        <f>Arkusz13!C18</f>
        <v>619</v>
      </c>
      <c r="O112" s="28">
        <v>1481</v>
      </c>
      <c r="P112" s="28">
        <f>Arkusz13!C50</f>
        <v>598</v>
      </c>
      <c r="Q112" s="28">
        <f>Arkusz13!C66</f>
        <v>33</v>
      </c>
      <c r="R112" s="28">
        <f>Arkusz13!C82</f>
        <v>0</v>
      </c>
      <c r="S112" s="28">
        <f>Arkusz13!C98</f>
        <v>0</v>
      </c>
      <c r="T112" s="28">
        <f>Arkusz13!C114</f>
        <v>0</v>
      </c>
      <c r="U112" s="28">
        <f>Arkusz13!C130-SUM(N112:T112)</f>
        <v>377</v>
      </c>
      <c r="V112" s="161">
        <f t="shared" ref="V112:V126" si="3">SUM(N112:U112)</f>
        <v>3108</v>
      </c>
      <c r="W112" s="162"/>
      <c r="Y112" s="3"/>
      <c r="Z112" s="6"/>
    </row>
    <row r="113" spans="3:26" x14ac:dyDescent="0.35">
      <c r="C113" s="163" t="s">
        <v>35</v>
      </c>
      <c r="D113" s="164"/>
      <c r="E113" s="164"/>
      <c r="F113" s="164"/>
      <c r="G113" s="164"/>
      <c r="H113" s="164"/>
      <c r="I113" s="164"/>
      <c r="J113" s="164"/>
      <c r="K113" s="164"/>
      <c r="L113" s="101">
        <f>Arkusz13!C3</f>
        <v>138</v>
      </c>
      <c r="M113" s="101"/>
      <c r="N113" s="28">
        <f>Arkusz13!C19</f>
        <v>119</v>
      </c>
      <c r="O113" s="28">
        <f>Arkusz13!C35</f>
        <v>88</v>
      </c>
      <c r="P113" s="28">
        <f>Arkusz13!C51</f>
        <v>29</v>
      </c>
      <c r="Q113" s="28">
        <f>Arkusz13!C67</f>
        <v>8</v>
      </c>
      <c r="R113" s="28">
        <f>Arkusz13!C83</f>
        <v>0</v>
      </c>
      <c r="S113" s="28">
        <f>Arkusz13!C99</f>
        <v>0</v>
      </c>
      <c r="T113" s="28">
        <f>Arkusz13!C115</f>
        <v>0</v>
      </c>
      <c r="U113" s="28">
        <f>Arkusz13!C131-SUM(N113:T113)</f>
        <v>38</v>
      </c>
      <c r="V113" s="161">
        <f t="shared" si="3"/>
        <v>282</v>
      </c>
      <c r="W113" s="162"/>
      <c r="Y113" s="3"/>
      <c r="Z113" s="6"/>
    </row>
    <row r="114" spans="3:26" x14ac:dyDescent="0.35">
      <c r="C114" s="165" t="s">
        <v>36</v>
      </c>
      <c r="D114" s="166"/>
      <c r="E114" s="166"/>
      <c r="F114" s="166"/>
      <c r="G114" s="166"/>
      <c r="H114" s="166"/>
      <c r="I114" s="166"/>
      <c r="J114" s="166"/>
      <c r="K114" s="166"/>
      <c r="L114" s="101">
        <f>Arkusz13!C4</f>
        <v>220</v>
      </c>
      <c r="M114" s="101"/>
      <c r="N114" s="28">
        <f>Arkusz13!C20</f>
        <v>95</v>
      </c>
      <c r="O114" s="28">
        <f>Arkusz13!C36</f>
        <v>26</v>
      </c>
      <c r="P114" s="28">
        <f>Arkusz13!C52</f>
        <v>17</v>
      </c>
      <c r="Q114" s="28">
        <f>Arkusz13!C68</f>
        <v>3</v>
      </c>
      <c r="R114" s="28">
        <f>Arkusz13!C84</f>
        <v>0</v>
      </c>
      <c r="S114" s="28">
        <f>Arkusz13!C100</f>
        <v>0</v>
      </c>
      <c r="T114" s="28">
        <f>Arkusz13!C116</f>
        <v>0</v>
      </c>
      <c r="U114" s="28">
        <f>Arkusz13!C132-SUM(N114:T114)</f>
        <v>21</v>
      </c>
      <c r="V114" s="161">
        <f t="shared" si="3"/>
        <v>162</v>
      </c>
      <c r="W114" s="162"/>
      <c r="Y114" s="3"/>
      <c r="Z114" s="6"/>
    </row>
    <row r="115" spans="3:26" x14ac:dyDescent="0.35">
      <c r="C115" s="163" t="s">
        <v>37</v>
      </c>
      <c r="D115" s="164"/>
      <c r="E115" s="164"/>
      <c r="F115" s="164"/>
      <c r="G115" s="164"/>
      <c r="H115" s="164"/>
      <c r="I115" s="164"/>
      <c r="J115" s="164"/>
      <c r="K115" s="164"/>
      <c r="L115" s="101">
        <f>Arkusz13!C5</f>
        <v>1</v>
      </c>
      <c r="M115" s="101"/>
      <c r="N115" s="28">
        <f>Arkusz13!C21</f>
        <v>4</v>
      </c>
      <c r="O115" s="28">
        <f>Arkusz13!C37</f>
        <v>2</v>
      </c>
      <c r="P115" s="28">
        <f>Arkusz13!C53</f>
        <v>0</v>
      </c>
      <c r="Q115" s="28">
        <f>Arkusz13!C69</f>
        <v>0</v>
      </c>
      <c r="R115" s="28">
        <f>Arkusz13!C85</f>
        <v>0</v>
      </c>
      <c r="S115" s="28">
        <f>Arkusz13!C101</f>
        <v>0</v>
      </c>
      <c r="T115" s="28">
        <f>Arkusz13!C117</f>
        <v>0</v>
      </c>
      <c r="U115" s="28">
        <f>Arkusz13!C133-SUM(N115:T115)</f>
        <v>1</v>
      </c>
      <c r="V115" s="161">
        <f t="shared" si="3"/>
        <v>7</v>
      </c>
      <c r="W115" s="162"/>
      <c r="Y115" s="3"/>
      <c r="Z115" s="6"/>
    </row>
    <row r="116" spans="3:26" x14ac:dyDescent="0.35">
      <c r="C116" s="165" t="s">
        <v>38</v>
      </c>
      <c r="D116" s="166"/>
      <c r="E116" s="166"/>
      <c r="F116" s="166"/>
      <c r="G116" s="166"/>
      <c r="H116" s="166"/>
      <c r="I116" s="166"/>
      <c r="J116" s="166"/>
      <c r="K116" s="166"/>
      <c r="L116" s="101">
        <f>Arkusz13!C6</f>
        <v>0</v>
      </c>
      <c r="M116" s="101"/>
      <c r="N116" s="28">
        <f>Arkusz13!C22</f>
        <v>1</v>
      </c>
      <c r="O116" s="28">
        <f>Arkusz13!C38</f>
        <v>0</v>
      </c>
      <c r="P116" s="28">
        <f>Arkusz13!C54</f>
        <v>0</v>
      </c>
      <c r="Q116" s="28">
        <f>Arkusz13!C70</f>
        <v>0</v>
      </c>
      <c r="R116" s="28">
        <f>Arkusz13!C86</f>
        <v>0</v>
      </c>
      <c r="S116" s="28">
        <f>Arkusz13!C102</f>
        <v>0</v>
      </c>
      <c r="T116" s="28">
        <f>Arkusz13!C118</f>
        <v>0</v>
      </c>
      <c r="U116" s="28">
        <f>Arkusz13!C134-SUM(N116:T116)</f>
        <v>0</v>
      </c>
      <c r="V116" s="161">
        <f t="shared" si="3"/>
        <v>1</v>
      </c>
      <c r="W116" s="162"/>
      <c r="Y116" s="3"/>
      <c r="Z116" s="6"/>
    </row>
    <row r="117" spans="3:26" x14ac:dyDescent="0.35">
      <c r="C117" s="163" t="s">
        <v>46</v>
      </c>
      <c r="D117" s="164"/>
      <c r="E117" s="164"/>
      <c r="F117" s="164"/>
      <c r="G117" s="164"/>
      <c r="H117" s="164"/>
      <c r="I117" s="164"/>
      <c r="J117" s="164"/>
      <c r="K117" s="164"/>
      <c r="L117" s="101">
        <f>Arkusz13!C7</f>
        <v>1</v>
      </c>
      <c r="M117" s="101"/>
      <c r="N117" s="28">
        <f>Arkusz13!C23</f>
        <v>1</v>
      </c>
      <c r="O117" s="28">
        <f>Arkusz13!C39</f>
        <v>2</v>
      </c>
      <c r="P117" s="28">
        <f>Arkusz13!C55</f>
        <v>0</v>
      </c>
      <c r="Q117" s="28">
        <f>Arkusz13!C71</f>
        <v>0</v>
      </c>
      <c r="R117" s="28">
        <f>Arkusz13!C87</f>
        <v>0</v>
      </c>
      <c r="S117" s="28">
        <f>Arkusz13!C103</f>
        <v>0</v>
      </c>
      <c r="T117" s="28">
        <f>Arkusz13!C119</f>
        <v>0</v>
      </c>
      <c r="U117" s="28">
        <f>Arkusz13!C135-SUM(N117:T117)</f>
        <v>0</v>
      </c>
      <c r="V117" s="161">
        <f t="shared" si="3"/>
        <v>3</v>
      </c>
      <c r="W117" s="162"/>
      <c r="Y117" s="3"/>
      <c r="Z117" s="6"/>
    </row>
    <row r="118" spans="3:26" x14ac:dyDescent="0.35">
      <c r="C118" s="165" t="s">
        <v>47</v>
      </c>
      <c r="D118" s="166"/>
      <c r="E118" s="166"/>
      <c r="F118" s="166"/>
      <c r="G118" s="166"/>
      <c r="H118" s="166"/>
      <c r="I118" s="166"/>
      <c r="J118" s="166"/>
      <c r="K118" s="166"/>
      <c r="L118" s="101">
        <f>Arkusz13!C8</f>
        <v>0</v>
      </c>
      <c r="M118" s="101"/>
      <c r="N118" s="28">
        <f>Arkusz13!C24</f>
        <v>1</v>
      </c>
      <c r="O118" s="28">
        <f>Arkusz13!C40</f>
        <v>0</v>
      </c>
      <c r="P118" s="28">
        <f>Arkusz13!C56</f>
        <v>0</v>
      </c>
      <c r="Q118" s="28">
        <f>Arkusz13!C72</f>
        <v>0</v>
      </c>
      <c r="R118" s="28">
        <f>Arkusz13!C88</f>
        <v>0</v>
      </c>
      <c r="S118" s="28">
        <f>Arkusz13!C104</f>
        <v>0</v>
      </c>
      <c r="T118" s="28">
        <f>Arkusz13!C120</f>
        <v>0</v>
      </c>
      <c r="U118" s="28">
        <f>Arkusz13!C136-SUM(N118:T118)</f>
        <v>0</v>
      </c>
      <c r="V118" s="161">
        <f t="shared" si="3"/>
        <v>1</v>
      </c>
      <c r="W118" s="162"/>
      <c r="Y118" s="3"/>
      <c r="Z118" s="6"/>
    </row>
    <row r="119" spans="3:26" x14ac:dyDescent="0.35">
      <c r="C119" s="163" t="s">
        <v>4</v>
      </c>
      <c r="D119" s="164"/>
      <c r="E119" s="164"/>
      <c r="F119" s="164"/>
      <c r="G119" s="164"/>
      <c r="H119" s="164"/>
      <c r="I119" s="164"/>
      <c r="J119" s="164"/>
      <c r="K119" s="164"/>
      <c r="L119" s="101">
        <f>Arkusz13!C9</f>
        <v>0</v>
      </c>
      <c r="M119" s="101"/>
      <c r="N119" s="28">
        <f>Arkusz13!C25</f>
        <v>0</v>
      </c>
      <c r="O119" s="28">
        <f>Arkusz13!C41</f>
        <v>0</v>
      </c>
      <c r="P119" s="28">
        <f>Arkusz13!C57</f>
        <v>0</v>
      </c>
      <c r="Q119" s="28">
        <f>Arkusz13!C73</f>
        <v>0</v>
      </c>
      <c r="R119" s="28">
        <f>Arkusz13!C89</f>
        <v>0</v>
      </c>
      <c r="S119" s="28">
        <f>Arkusz13!C105</f>
        <v>0</v>
      </c>
      <c r="T119" s="28">
        <f>Arkusz13!C121</f>
        <v>0</v>
      </c>
      <c r="U119" s="28">
        <f>Arkusz13!C137-SUM(N119:T119)</f>
        <v>0</v>
      </c>
      <c r="V119" s="161">
        <f t="shared" si="3"/>
        <v>0</v>
      </c>
      <c r="W119" s="162"/>
      <c r="Y119" s="3"/>
      <c r="Z119" s="6"/>
    </row>
    <row r="120" spans="3:26" x14ac:dyDescent="0.35">
      <c r="C120" s="165" t="s">
        <v>39</v>
      </c>
      <c r="D120" s="166"/>
      <c r="E120" s="166"/>
      <c r="F120" s="166"/>
      <c r="G120" s="166"/>
      <c r="H120" s="166"/>
      <c r="I120" s="166"/>
      <c r="J120" s="166"/>
      <c r="K120" s="166"/>
      <c r="L120" s="101">
        <f>Arkusz13!C10</f>
        <v>0</v>
      </c>
      <c r="M120" s="101"/>
      <c r="N120" s="28">
        <f>Arkusz13!C26</f>
        <v>0</v>
      </c>
      <c r="O120" s="28">
        <f>Arkusz13!C42</f>
        <v>0</v>
      </c>
      <c r="P120" s="28">
        <f>Arkusz13!C58</f>
        <v>0</v>
      </c>
      <c r="Q120" s="28">
        <f>Arkusz13!C74</f>
        <v>0</v>
      </c>
      <c r="R120" s="28">
        <f>Arkusz13!C90</f>
        <v>0</v>
      </c>
      <c r="S120" s="28">
        <f>Arkusz13!C106</f>
        <v>0</v>
      </c>
      <c r="T120" s="28">
        <f>Arkusz13!C122</f>
        <v>0</v>
      </c>
      <c r="U120" s="28">
        <f>Arkusz13!C138-SUM(N120:T120)</f>
        <v>0</v>
      </c>
      <c r="V120" s="161">
        <f t="shared" si="3"/>
        <v>0</v>
      </c>
      <c r="W120" s="162"/>
      <c r="Y120" s="3"/>
      <c r="Z120" s="6"/>
    </row>
    <row r="121" spans="3:26" x14ac:dyDescent="0.35">
      <c r="C121" s="163" t="s">
        <v>40</v>
      </c>
      <c r="D121" s="164"/>
      <c r="E121" s="164"/>
      <c r="F121" s="164"/>
      <c r="G121" s="164"/>
      <c r="H121" s="164"/>
      <c r="I121" s="164"/>
      <c r="J121" s="164"/>
      <c r="K121" s="164"/>
      <c r="L121" s="101">
        <f>Arkusz13!C11</f>
        <v>0</v>
      </c>
      <c r="M121" s="101"/>
      <c r="N121" s="28">
        <f>Arkusz13!C27</f>
        <v>0</v>
      </c>
      <c r="O121" s="28">
        <f>Arkusz13!C43</f>
        <v>0</v>
      </c>
      <c r="P121" s="28">
        <f>Arkusz13!C59</f>
        <v>0</v>
      </c>
      <c r="Q121" s="28">
        <f>Arkusz13!C75</f>
        <v>0</v>
      </c>
      <c r="R121" s="28">
        <f>Arkusz13!C91</f>
        <v>0</v>
      </c>
      <c r="S121" s="28">
        <f>Arkusz13!C107</f>
        <v>0</v>
      </c>
      <c r="T121" s="28">
        <f>Arkusz13!C123</f>
        <v>0</v>
      </c>
      <c r="U121" s="28">
        <f>Arkusz13!C139-SUM(N121:T121)</f>
        <v>3</v>
      </c>
      <c r="V121" s="161">
        <f t="shared" si="3"/>
        <v>3</v>
      </c>
      <c r="W121" s="162"/>
      <c r="Y121" s="3"/>
      <c r="Z121" s="6"/>
    </row>
    <row r="122" spans="3:26" x14ac:dyDescent="0.35">
      <c r="C122" s="165" t="s">
        <v>41</v>
      </c>
      <c r="D122" s="166"/>
      <c r="E122" s="166"/>
      <c r="F122" s="166"/>
      <c r="G122" s="166"/>
      <c r="H122" s="166"/>
      <c r="I122" s="166"/>
      <c r="J122" s="166"/>
      <c r="K122" s="166"/>
      <c r="L122" s="101">
        <v>0</v>
      </c>
      <c r="M122" s="101"/>
      <c r="N122" s="28">
        <f>Arkusz13!C28</f>
        <v>1</v>
      </c>
      <c r="O122" s="28">
        <f>Arkusz13!C44</f>
        <v>0</v>
      </c>
      <c r="P122" s="28">
        <f>Arkusz13!C60</f>
        <v>0</v>
      </c>
      <c r="Q122" s="28">
        <f>Arkusz13!C76</f>
        <v>0</v>
      </c>
      <c r="R122" s="28">
        <f>Arkusz13!C92</f>
        <v>0</v>
      </c>
      <c r="S122" s="28">
        <f>Arkusz13!C108</f>
        <v>0</v>
      </c>
      <c r="T122" s="28">
        <f>Arkusz13!C124</f>
        <v>0</v>
      </c>
      <c r="U122" s="28">
        <f>Arkusz13!C140-SUM(N122:T122)</f>
        <v>7</v>
      </c>
      <c r="V122" s="161">
        <f t="shared" si="3"/>
        <v>8</v>
      </c>
      <c r="W122" s="162"/>
      <c r="Y122" s="3"/>
      <c r="Z122" s="6"/>
    </row>
    <row r="123" spans="3:26" x14ac:dyDescent="0.35">
      <c r="C123" s="165" t="s">
        <v>11</v>
      </c>
      <c r="D123" s="166"/>
      <c r="E123" s="166"/>
      <c r="F123" s="166"/>
      <c r="G123" s="166"/>
      <c r="H123" s="166"/>
      <c r="I123" s="166"/>
      <c r="J123" s="166"/>
      <c r="K123" s="166"/>
      <c r="L123" s="101">
        <f>Arkusz13!C14</f>
        <v>2</v>
      </c>
      <c r="M123" s="101"/>
      <c r="N123" s="28">
        <f>Arkusz13!C30</f>
        <v>0</v>
      </c>
      <c r="O123" s="28">
        <f>Arkusz13!C46</f>
        <v>0</v>
      </c>
      <c r="P123" s="28">
        <f>Arkusz13!C62</f>
        <v>0</v>
      </c>
      <c r="Q123" s="28">
        <f>Arkusz13!C78</f>
        <v>0</v>
      </c>
      <c r="R123" s="28">
        <f>Arkusz13!C94</f>
        <v>0</v>
      </c>
      <c r="S123" s="28">
        <f>Arkusz13!C110</f>
        <v>0</v>
      </c>
      <c r="T123" s="28">
        <f>Arkusz13!C126</f>
        <v>0</v>
      </c>
      <c r="U123" s="28">
        <f>Arkusz13!C142-SUM(N123:T123)</f>
        <v>8</v>
      </c>
      <c r="V123" s="161">
        <f t="shared" si="3"/>
        <v>8</v>
      </c>
      <c r="W123" s="162"/>
      <c r="Y123" s="3"/>
      <c r="Z123" s="6"/>
    </row>
    <row r="124" spans="3:26" x14ac:dyDescent="0.35">
      <c r="C124" s="163" t="s">
        <v>43</v>
      </c>
      <c r="D124" s="164"/>
      <c r="E124" s="164"/>
      <c r="F124" s="164"/>
      <c r="G124" s="164"/>
      <c r="H124" s="164"/>
      <c r="I124" s="164"/>
      <c r="J124" s="164"/>
      <c r="K124" s="164"/>
      <c r="L124" s="101">
        <f>Arkusz13!C15</f>
        <v>24</v>
      </c>
      <c r="M124" s="101"/>
      <c r="N124" s="28">
        <f>Arkusz13!C31</f>
        <v>10</v>
      </c>
      <c r="O124" s="28">
        <f>Arkusz13!C47</f>
        <v>0</v>
      </c>
      <c r="P124" s="28">
        <f>Arkusz13!C63</f>
        <v>2</v>
      </c>
      <c r="Q124" s="28">
        <f>Arkusz13!C79</f>
        <v>0</v>
      </c>
      <c r="R124" s="28">
        <f>Arkusz13!C95</f>
        <v>0</v>
      </c>
      <c r="S124" s="28">
        <f>Arkusz13!C111</f>
        <v>0</v>
      </c>
      <c r="T124" s="28">
        <f>Arkusz13!C127</f>
        <v>0</v>
      </c>
      <c r="U124" s="28">
        <f>Arkusz13!C143-SUM(N124:T124)</f>
        <v>19</v>
      </c>
      <c r="V124" s="161">
        <f t="shared" si="3"/>
        <v>31</v>
      </c>
      <c r="W124" s="162"/>
      <c r="Y124" s="3"/>
      <c r="Z124" s="6"/>
    </row>
    <row r="125" spans="3:26" x14ac:dyDescent="0.35">
      <c r="C125" s="165" t="s">
        <v>44</v>
      </c>
      <c r="D125" s="166"/>
      <c r="E125" s="166"/>
      <c r="F125" s="166"/>
      <c r="G125" s="166"/>
      <c r="H125" s="166"/>
      <c r="I125" s="166"/>
      <c r="J125" s="166"/>
      <c r="K125" s="166"/>
      <c r="L125" s="101">
        <f>Arkusz13!C16</f>
        <v>0</v>
      </c>
      <c r="M125" s="101"/>
      <c r="N125" s="28">
        <f>Arkusz13!C32</f>
        <v>0</v>
      </c>
      <c r="O125" s="28">
        <f>Arkusz13!C48</f>
        <v>0</v>
      </c>
      <c r="P125" s="28">
        <f>Arkusz13!C64</f>
        <v>0</v>
      </c>
      <c r="Q125" s="28">
        <f>Arkusz13!C80</f>
        <v>0</v>
      </c>
      <c r="R125" s="28">
        <f>Arkusz13!C96</f>
        <v>0</v>
      </c>
      <c r="S125" s="28">
        <f>Arkusz13!C112</f>
        <v>0</v>
      </c>
      <c r="T125" s="28">
        <f>Arkusz13!C128</f>
        <v>0</v>
      </c>
      <c r="U125" s="28">
        <f>Arkusz13!C144-SUM(N125:T125)</f>
        <v>2</v>
      </c>
      <c r="V125" s="161">
        <f t="shared" si="3"/>
        <v>2</v>
      </c>
      <c r="W125" s="162"/>
      <c r="Y125" s="3"/>
      <c r="Z125" s="6"/>
    </row>
    <row r="126" spans="3:26" ht="15" thickBot="1" x14ac:dyDescent="0.4">
      <c r="C126" s="287" t="s">
        <v>45</v>
      </c>
      <c r="D126" s="288"/>
      <c r="E126" s="288"/>
      <c r="F126" s="288"/>
      <c r="G126" s="288"/>
      <c r="H126" s="288"/>
      <c r="I126" s="288"/>
      <c r="J126" s="288"/>
      <c r="K126" s="288"/>
      <c r="L126" s="101">
        <f>Arkusz13!C17</f>
        <v>1</v>
      </c>
      <c r="M126" s="101"/>
      <c r="N126" s="28">
        <f>Arkusz13!C33</f>
        <v>0</v>
      </c>
      <c r="O126" s="28">
        <f>Arkusz13!C49</f>
        <v>0</v>
      </c>
      <c r="P126" s="28">
        <f>Arkusz13!C65</f>
        <v>0</v>
      </c>
      <c r="Q126" s="28">
        <f>Arkusz13!C81</f>
        <v>0</v>
      </c>
      <c r="R126" s="28">
        <f>Arkusz13!C97</f>
        <v>0</v>
      </c>
      <c r="S126" s="28">
        <f>Arkusz13!C113</f>
        <v>0</v>
      </c>
      <c r="T126" s="28">
        <f>Arkusz13!C129</f>
        <v>0</v>
      </c>
      <c r="U126" s="28">
        <f>Arkusz13!C145-SUM(N126:T126)</f>
        <v>2</v>
      </c>
      <c r="V126" s="161">
        <f t="shared" si="3"/>
        <v>2</v>
      </c>
      <c r="W126" s="162"/>
      <c r="Y126" s="3"/>
      <c r="Z126" s="6"/>
    </row>
    <row r="127" spans="3:26" ht="15" thickBot="1" x14ac:dyDescent="0.4">
      <c r="C127" s="262" t="s">
        <v>1</v>
      </c>
      <c r="D127" s="263"/>
      <c r="E127" s="263"/>
      <c r="F127" s="263"/>
      <c r="G127" s="263"/>
      <c r="H127" s="263"/>
      <c r="I127" s="263"/>
      <c r="J127" s="263"/>
      <c r="K127" s="263"/>
      <c r="L127" s="256">
        <f>SUM(L112:L126)</f>
        <v>3878</v>
      </c>
      <c r="M127" s="256"/>
      <c r="N127" s="29">
        <f t="shared" ref="N127:V127" si="4">SUM(N112:N126)</f>
        <v>851</v>
      </c>
      <c r="O127" s="29">
        <f t="shared" si="4"/>
        <v>1599</v>
      </c>
      <c r="P127" s="29">
        <f t="shared" si="4"/>
        <v>646</v>
      </c>
      <c r="Q127" s="29">
        <f t="shared" si="4"/>
        <v>44</v>
      </c>
      <c r="R127" s="29">
        <f t="shared" si="4"/>
        <v>0</v>
      </c>
      <c r="S127" s="29">
        <f t="shared" si="4"/>
        <v>0</v>
      </c>
      <c r="T127" s="29">
        <f t="shared" si="4"/>
        <v>0</v>
      </c>
      <c r="U127" s="29">
        <f t="shared" si="4"/>
        <v>478</v>
      </c>
      <c r="V127" s="256">
        <f t="shared" si="4"/>
        <v>3618</v>
      </c>
      <c r="W127" s="294"/>
      <c r="Y127" s="3"/>
      <c r="Z127" s="6"/>
    </row>
    <row r="128" spans="3:26" s="45" customFormat="1" x14ac:dyDescent="0.35">
      <c r="C128" s="299"/>
      <c r="D128" s="299"/>
      <c r="E128" s="299"/>
      <c r="F128" s="299"/>
      <c r="G128" s="299"/>
      <c r="H128" s="299"/>
      <c r="I128" s="299"/>
      <c r="J128" s="299"/>
      <c r="K128" s="299"/>
      <c r="L128" s="300"/>
      <c r="M128" s="300"/>
      <c r="N128" s="300"/>
      <c r="O128" s="300"/>
      <c r="P128" s="300"/>
      <c r="Q128" s="300"/>
      <c r="R128" s="300"/>
      <c r="S128" s="300"/>
      <c r="T128" s="300"/>
      <c r="U128" s="300"/>
      <c r="V128" s="300"/>
      <c r="W128" s="300"/>
      <c r="Z128" s="6"/>
    </row>
    <row r="129" spans="3:26" s="45" customFormat="1" x14ac:dyDescent="0.35">
      <c r="C129" s="299"/>
      <c r="D129" s="299"/>
      <c r="E129" s="299"/>
      <c r="F129" s="299"/>
      <c r="G129" s="299"/>
      <c r="H129" s="299"/>
      <c r="I129" s="299"/>
      <c r="J129" s="299"/>
      <c r="K129" s="299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Z129" s="6"/>
    </row>
    <row r="130" spans="3:26" s="45" customFormat="1" x14ac:dyDescent="0.35">
      <c r="C130" s="299"/>
      <c r="D130" s="299"/>
      <c r="E130" s="299"/>
      <c r="F130" s="299"/>
      <c r="G130" s="299"/>
      <c r="H130" s="299"/>
      <c r="I130" s="299"/>
      <c r="J130" s="299"/>
      <c r="K130" s="299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  <c r="Z130" s="6"/>
    </row>
    <row r="154" spans="1:25" ht="15" thickBot="1" x14ac:dyDescent="0.4"/>
    <row r="155" spans="1:25" ht="31.5" customHeight="1" x14ac:dyDescent="0.35">
      <c r="D155" s="254" t="s">
        <v>2</v>
      </c>
      <c r="E155" s="255"/>
      <c r="F155" s="255"/>
      <c r="G155" s="255"/>
      <c r="H155" s="255"/>
      <c r="I155" s="255"/>
      <c r="J155" s="255"/>
      <c r="K155" s="255"/>
      <c r="L155" s="255" t="s">
        <v>3</v>
      </c>
      <c r="M155" s="255"/>
      <c r="N155" s="116" t="s">
        <v>86</v>
      </c>
      <c r="O155" s="116"/>
      <c r="P155" s="116"/>
      <c r="Q155" s="291" t="s">
        <v>87</v>
      </c>
      <c r="R155" s="292"/>
      <c r="S155" s="293"/>
    </row>
    <row r="156" spans="1:25" ht="15" thickBot="1" x14ac:dyDescent="0.4">
      <c r="D156" s="216" t="s">
        <v>85</v>
      </c>
      <c r="E156" s="217"/>
      <c r="F156" s="217"/>
      <c r="G156" s="217"/>
      <c r="H156" s="217"/>
      <c r="I156" s="217"/>
      <c r="J156" s="217"/>
      <c r="K156" s="217"/>
      <c r="L156" s="215">
        <f>Arkusz14!B2</f>
        <v>2</v>
      </c>
      <c r="M156" s="215"/>
      <c r="N156" s="215">
        <f>Arkusz14!B3</f>
        <v>0</v>
      </c>
      <c r="O156" s="215"/>
      <c r="P156" s="215"/>
      <c r="Q156" s="264">
        <f>Arkusz14!B4</f>
        <v>0</v>
      </c>
      <c r="R156" s="265"/>
      <c r="S156" s="266"/>
    </row>
    <row r="157" spans="1:25" s="45" customFormat="1" x14ac:dyDescent="0.35">
      <c r="D157" s="301"/>
      <c r="E157" s="301"/>
      <c r="F157" s="301"/>
      <c r="G157" s="301"/>
      <c r="H157" s="301"/>
      <c r="I157" s="301"/>
      <c r="J157" s="301"/>
      <c r="K157" s="301"/>
      <c r="L157" s="302"/>
      <c r="M157" s="302"/>
      <c r="N157" s="302"/>
      <c r="O157" s="302"/>
      <c r="P157" s="302"/>
      <c r="Q157" s="302"/>
      <c r="R157" s="302"/>
      <c r="S157" s="302"/>
      <c r="Y157" s="6"/>
    </row>
    <row r="158" spans="1:25" x14ac:dyDescent="0.3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</row>
    <row r="159" spans="1:25" x14ac:dyDescent="0.35">
      <c r="A159" s="121" t="s">
        <v>169</v>
      </c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</row>
    <row r="160" spans="1:25" x14ac:dyDescent="0.35">
      <c r="A160" s="121"/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</row>
    <row r="161" spans="1:25" x14ac:dyDescent="0.35">
      <c r="A161" s="121"/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</row>
    <row r="162" spans="1:25" x14ac:dyDescent="0.35">
      <c r="A162" s="121"/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</row>
    <row r="163" spans="1:25" x14ac:dyDescent="0.35">
      <c r="A163" s="121"/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</row>
    <row r="164" spans="1:25" x14ac:dyDescent="0.35">
      <c r="A164" s="121"/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</row>
    <row r="166" spans="1:25" s="45" customFormat="1" x14ac:dyDescent="0.35">
      <c r="Y166" s="6"/>
    </row>
    <row r="167" spans="1:25" x14ac:dyDescent="0.35">
      <c r="A167" s="122" t="s">
        <v>142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</row>
    <row r="168" spans="1:25" ht="15" thickBot="1" x14ac:dyDescent="0.4"/>
    <row r="169" spans="1:25" x14ac:dyDescent="0.35">
      <c r="G169" s="206" t="s">
        <v>23</v>
      </c>
      <c r="H169" s="207"/>
      <c r="I169" s="207"/>
      <c r="J169" s="207"/>
      <c r="K169" s="75" t="s">
        <v>8</v>
      </c>
      <c r="L169" s="169"/>
    </row>
    <row r="170" spans="1:25" x14ac:dyDescent="0.35">
      <c r="G170" s="269" t="s">
        <v>13</v>
      </c>
      <c r="H170" s="270"/>
      <c r="I170" s="270"/>
      <c r="J170" s="270"/>
      <c r="K170" s="161">
        <v>353</v>
      </c>
      <c r="L170" s="162"/>
    </row>
    <row r="171" spans="1:25" x14ac:dyDescent="0.35">
      <c r="G171" s="271" t="s">
        <v>14</v>
      </c>
      <c r="H171" s="272"/>
      <c r="I171" s="272"/>
      <c r="J171" s="272"/>
      <c r="K171" s="161">
        <v>929</v>
      </c>
      <c r="L171" s="162"/>
      <c r="M171" s="41"/>
    </row>
    <row r="172" spans="1:25" x14ac:dyDescent="0.35">
      <c r="G172" s="269" t="s">
        <v>15</v>
      </c>
      <c r="H172" s="270"/>
      <c r="I172" s="270"/>
      <c r="J172" s="270"/>
      <c r="K172" s="161">
        <v>80</v>
      </c>
      <c r="L172" s="162"/>
      <c r="M172" s="41"/>
    </row>
    <row r="173" spans="1:25" x14ac:dyDescent="0.35">
      <c r="G173" s="271" t="s">
        <v>80</v>
      </c>
      <c r="H173" s="272"/>
      <c r="I173" s="272"/>
      <c r="J173" s="272"/>
      <c r="K173" s="161">
        <v>405</v>
      </c>
      <c r="L173" s="162"/>
      <c r="M173" s="41"/>
    </row>
    <row r="174" spans="1:25" x14ac:dyDescent="0.35">
      <c r="G174" s="269" t="s">
        <v>81</v>
      </c>
      <c r="H174" s="270"/>
      <c r="I174" s="270"/>
      <c r="J174" s="270"/>
      <c r="K174" s="161">
        <v>0</v>
      </c>
      <c r="L174" s="162"/>
      <c r="M174" s="41"/>
    </row>
    <row r="175" spans="1:25" x14ac:dyDescent="0.35">
      <c r="G175" s="213" t="s">
        <v>91</v>
      </c>
      <c r="H175" s="214"/>
      <c r="I175" s="214"/>
      <c r="J175" s="214"/>
      <c r="K175" s="161">
        <v>23</v>
      </c>
      <c r="L175" s="162"/>
      <c r="M175" s="41"/>
    </row>
    <row r="176" spans="1:25" x14ac:dyDescent="0.35">
      <c r="G176" s="267" t="s">
        <v>16</v>
      </c>
      <c r="H176" s="268"/>
      <c r="I176" s="268"/>
      <c r="J176" s="268"/>
      <c r="K176" s="161">
        <v>15</v>
      </c>
      <c r="L176" s="162"/>
      <c r="M176" s="41"/>
    </row>
    <row r="177" spans="1:25" x14ac:dyDescent="0.35">
      <c r="G177" s="213" t="s">
        <v>17</v>
      </c>
      <c r="H177" s="214"/>
      <c r="I177" s="214"/>
      <c r="J177" s="214"/>
      <c r="K177" s="161">
        <v>98</v>
      </c>
      <c r="L177" s="162"/>
      <c r="M177" s="41"/>
    </row>
    <row r="178" spans="1:25" x14ac:dyDescent="0.35">
      <c r="G178" s="267" t="s">
        <v>18</v>
      </c>
      <c r="H178" s="268"/>
      <c r="I178" s="268"/>
      <c r="J178" s="268"/>
      <c r="K178" s="161">
        <v>103</v>
      </c>
      <c r="L178" s="162"/>
      <c r="M178" s="41"/>
    </row>
    <row r="179" spans="1:25" x14ac:dyDescent="0.35">
      <c r="G179" s="213" t="s">
        <v>19</v>
      </c>
      <c r="H179" s="214"/>
      <c r="I179" s="214"/>
      <c r="J179" s="214"/>
      <c r="K179" s="161">
        <v>36</v>
      </c>
      <c r="L179" s="162"/>
      <c r="M179" s="41"/>
    </row>
    <row r="180" spans="1:25" ht="15" thickBot="1" x14ac:dyDescent="0.4">
      <c r="G180" s="277" t="s">
        <v>82</v>
      </c>
      <c r="H180" s="278"/>
      <c r="I180" s="278"/>
      <c r="J180" s="278"/>
      <c r="K180" s="161">
        <v>706</v>
      </c>
      <c r="L180" s="162"/>
      <c r="M180" s="41"/>
    </row>
    <row r="181" spans="1:25" ht="15" thickBot="1" x14ac:dyDescent="0.4">
      <c r="G181" s="295" t="s">
        <v>1</v>
      </c>
      <c r="H181" s="296"/>
      <c r="I181" s="296"/>
      <c r="J181" s="296"/>
      <c r="K181" s="83">
        <v>2748</v>
      </c>
      <c r="L181" s="84"/>
    </row>
    <row r="183" spans="1:25" x14ac:dyDescent="0.35">
      <c r="A183" s="121" t="s">
        <v>170</v>
      </c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</row>
    <row r="184" spans="1:25" x14ac:dyDescent="0.35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</row>
    <row r="187" spans="1:25" x14ac:dyDescent="0.35">
      <c r="A187" s="10" t="s">
        <v>143</v>
      </c>
      <c r="B187" s="10"/>
      <c r="C187" s="10"/>
      <c r="D187" s="10"/>
      <c r="E187" s="10"/>
      <c r="F187" s="10"/>
    </row>
    <row r="188" spans="1:25" ht="15" thickBot="1" x14ac:dyDescent="0.4"/>
    <row r="189" spans="1:25" x14ac:dyDescent="0.35">
      <c r="D189" s="74" t="s">
        <v>28</v>
      </c>
      <c r="E189" s="75"/>
      <c r="F189" s="75"/>
      <c r="G189" s="75"/>
      <c r="H189" s="75" t="s">
        <v>3</v>
      </c>
      <c r="I189" s="75"/>
      <c r="J189" s="75"/>
      <c r="K189" s="75" t="s">
        <v>22</v>
      </c>
      <c r="L189" s="75"/>
      <c r="M189" s="169"/>
    </row>
    <row r="190" spans="1:25" x14ac:dyDescent="0.35">
      <c r="D190" s="170" t="s">
        <v>20</v>
      </c>
      <c r="E190" s="171"/>
      <c r="F190" s="171"/>
      <c r="G190" s="171"/>
      <c r="H190" s="161">
        <v>59607</v>
      </c>
      <c r="I190" s="161"/>
      <c r="J190" s="161"/>
      <c r="K190" s="161">
        <v>59043</v>
      </c>
      <c r="L190" s="161"/>
      <c r="M190" s="162"/>
    </row>
    <row r="191" spans="1:25" x14ac:dyDescent="0.35">
      <c r="D191" s="172" t="s">
        <v>139</v>
      </c>
      <c r="E191" s="173"/>
      <c r="F191" s="173"/>
      <c r="G191" s="173"/>
      <c r="H191" s="161">
        <v>4458</v>
      </c>
      <c r="I191" s="161"/>
      <c r="J191" s="161"/>
      <c r="K191" s="161">
        <v>4340</v>
      </c>
      <c r="L191" s="161"/>
      <c r="M191" s="162"/>
    </row>
    <row r="192" spans="1:25" ht="15" thickBot="1" x14ac:dyDescent="0.4">
      <c r="D192" s="281" t="s">
        <v>21</v>
      </c>
      <c r="E192" s="282"/>
      <c r="F192" s="282"/>
      <c r="G192" s="282"/>
      <c r="H192" s="161">
        <v>6372</v>
      </c>
      <c r="I192" s="161"/>
      <c r="J192" s="161"/>
      <c r="K192" s="161">
        <v>6068</v>
      </c>
      <c r="L192" s="161"/>
      <c r="M192" s="162"/>
    </row>
    <row r="193" spans="4:29" ht="15" thickBot="1" x14ac:dyDescent="0.4">
      <c r="D193" s="279" t="s">
        <v>1</v>
      </c>
      <c r="E193" s="280"/>
      <c r="F193" s="280"/>
      <c r="G193" s="280"/>
      <c r="H193" s="83">
        <v>70437</v>
      </c>
      <c r="I193" s="83"/>
      <c r="J193" s="83"/>
      <c r="K193" s="83">
        <v>69451</v>
      </c>
      <c r="L193" s="83"/>
      <c r="M193" s="84"/>
    </row>
    <row r="194" spans="4:29" x14ac:dyDescent="0.35">
      <c r="D194" s="31"/>
      <c r="E194" s="31"/>
      <c r="F194" s="31"/>
      <c r="G194" s="31"/>
      <c r="H194" s="32"/>
      <c r="I194" s="32"/>
      <c r="J194" s="32"/>
      <c r="K194" s="32"/>
      <c r="L194" s="32"/>
      <c r="M194" s="32"/>
    </row>
    <row r="195" spans="4:29" x14ac:dyDescent="0.35">
      <c r="D195" s="31"/>
      <c r="E195" s="31"/>
      <c r="F195" s="31"/>
      <c r="G195" s="31"/>
      <c r="H195" s="32"/>
      <c r="I195" s="32"/>
      <c r="J195" s="32"/>
      <c r="K195" s="32"/>
      <c r="L195" s="32"/>
      <c r="M195" s="32"/>
    </row>
    <row r="196" spans="4:29" x14ac:dyDescent="0.35">
      <c r="D196" s="33"/>
      <c r="E196" s="33"/>
      <c r="F196" s="33"/>
      <c r="G196" s="33"/>
      <c r="H196" s="33"/>
      <c r="I196" s="33"/>
      <c r="J196" s="33"/>
      <c r="K196" s="33"/>
      <c r="L196" s="33"/>
      <c r="M196" s="33"/>
    </row>
    <row r="197" spans="4:29" x14ac:dyDescent="0.35">
      <c r="D197" s="33"/>
      <c r="E197" s="33"/>
      <c r="F197" s="33"/>
      <c r="G197" s="33"/>
      <c r="H197" s="33"/>
      <c r="I197" s="33"/>
      <c r="J197" s="33"/>
      <c r="K197" s="33"/>
      <c r="L197" s="33"/>
      <c r="M197" s="33"/>
    </row>
    <row r="198" spans="4:29" x14ac:dyDescent="0.35">
      <c r="D198" s="33"/>
      <c r="E198" s="33"/>
      <c r="F198" s="33"/>
      <c r="G198" s="33"/>
      <c r="H198" s="33"/>
      <c r="I198" s="33"/>
      <c r="J198" s="33"/>
      <c r="K198" s="33"/>
      <c r="L198" s="33"/>
      <c r="M198" s="33"/>
    </row>
    <row r="199" spans="4:29" x14ac:dyDescent="0.35">
      <c r="D199" s="33"/>
      <c r="E199" s="33"/>
      <c r="F199" s="33"/>
      <c r="G199" s="33"/>
      <c r="H199" s="33"/>
      <c r="I199" s="33"/>
      <c r="J199" s="33"/>
      <c r="K199" s="33"/>
      <c r="L199" s="33"/>
      <c r="M199" s="33"/>
    </row>
    <row r="200" spans="4:29" x14ac:dyDescent="0.35">
      <c r="D200" s="33"/>
      <c r="E200" s="33"/>
      <c r="F200" s="33"/>
      <c r="G200" s="33"/>
      <c r="H200" s="33"/>
      <c r="I200" s="33"/>
      <c r="J200" s="33"/>
      <c r="K200" s="33"/>
      <c r="L200" s="33"/>
      <c r="M200" s="33"/>
    </row>
    <row r="201" spans="4:29" x14ac:dyDescent="0.35">
      <c r="D201" s="33"/>
      <c r="E201" s="33"/>
      <c r="F201" s="33"/>
      <c r="G201" s="33"/>
      <c r="H201" s="33"/>
      <c r="I201" s="33"/>
      <c r="J201" s="33"/>
      <c r="K201" s="33"/>
      <c r="L201" s="33"/>
      <c r="M201" s="33"/>
    </row>
    <row r="202" spans="4:29" x14ac:dyDescent="0.35">
      <c r="D202" s="33"/>
      <c r="E202" s="33"/>
      <c r="F202" s="33"/>
      <c r="G202" s="33"/>
      <c r="H202" s="33"/>
      <c r="I202" s="33"/>
      <c r="J202" s="33"/>
      <c r="K202" s="33"/>
      <c r="L202" s="33"/>
      <c r="M202" s="33"/>
    </row>
    <row r="203" spans="4:29" x14ac:dyDescent="0.35">
      <c r="D203" s="33"/>
      <c r="E203" s="33"/>
      <c r="F203" s="33"/>
      <c r="G203" s="33"/>
      <c r="H203" s="33"/>
      <c r="I203" s="33"/>
      <c r="J203" s="33"/>
      <c r="K203" s="33"/>
      <c r="L203" s="33"/>
      <c r="M203" s="33"/>
    </row>
    <row r="204" spans="4:29" x14ac:dyDescent="0.35">
      <c r="D204" s="33"/>
      <c r="E204" s="33"/>
      <c r="F204" s="33"/>
      <c r="G204" s="33"/>
      <c r="H204" s="33"/>
      <c r="I204" s="33"/>
      <c r="J204" s="33"/>
      <c r="K204" s="33"/>
      <c r="L204" s="33"/>
      <c r="M204" s="33"/>
    </row>
    <row r="205" spans="4:29" x14ac:dyDescent="0.35"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AC205" s="25"/>
    </row>
    <row r="206" spans="4:29" x14ac:dyDescent="0.35">
      <c r="D206" s="33"/>
      <c r="E206" s="33"/>
      <c r="F206" s="33"/>
      <c r="G206" s="33"/>
      <c r="H206" s="33"/>
      <c r="I206" s="33"/>
      <c r="J206" s="33"/>
      <c r="K206" s="33"/>
      <c r="L206" s="33"/>
      <c r="M206" s="33"/>
    </row>
    <row r="207" spans="4:29" x14ac:dyDescent="0.35">
      <c r="D207" s="33"/>
      <c r="E207" s="33"/>
      <c r="F207" s="33"/>
      <c r="G207" s="33"/>
      <c r="H207" s="33"/>
      <c r="I207" s="33"/>
      <c r="J207" s="33"/>
      <c r="K207" s="33"/>
      <c r="L207" s="33"/>
      <c r="M207" s="33"/>
    </row>
    <row r="208" spans="4:29" x14ac:dyDescent="0.35">
      <c r="D208" s="33"/>
      <c r="E208" s="33"/>
      <c r="F208" s="33"/>
      <c r="G208" s="33"/>
      <c r="H208" s="33"/>
      <c r="I208" s="33"/>
      <c r="J208" s="33"/>
      <c r="K208" s="33"/>
      <c r="L208" s="33"/>
      <c r="M208" s="33"/>
    </row>
    <row r="211" spans="1:25" x14ac:dyDescent="0.35">
      <c r="A211" s="121" t="s">
        <v>171</v>
      </c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</row>
    <row r="212" spans="1:25" x14ac:dyDescent="0.35">
      <c r="A212" s="121"/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</row>
    <row r="213" spans="1:25" x14ac:dyDescent="0.35">
      <c r="A213" s="121"/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</row>
    <row r="215" spans="1:25" s="45" customFormat="1" x14ac:dyDescent="0.35">
      <c r="Y215" s="6"/>
    </row>
    <row r="216" spans="1:25" x14ac:dyDescent="0.35">
      <c r="A216" s="10" t="s">
        <v>144</v>
      </c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25" ht="15" thickBot="1" x14ac:dyDescent="0.4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25" x14ac:dyDescent="0.35">
      <c r="D218" s="273" t="s">
        <v>49</v>
      </c>
      <c r="E218" s="274"/>
      <c r="F218" s="274"/>
      <c r="G218" s="137" t="str">
        <f>CONCATENATE(Arkusz18!A2," - ",Arkusz18!B2," r.")</f>
        <v>01.02.2025 - 28.02.2025 r.</v>
      </c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8"/>
    </row>
    <row r="219" spans="1:25" ht="31.5" customHeight="1" x14ac:dyDescent="0.35">
      <c r="D219" s="275"/>
      <c r="E219" s="276"/>
      <c r="F219" s="276"/>
      <c r="G219" s="142" t="s">
        <v>65</v>
      </c>
      <c r="H219" s="142"/>
      <c r="I219" s="142"/>
      <c r="J219" s="142" t="s">
        <v>90</v>
      </c>
      <c r="K219" s="142"/>
      <c r="L219" s="142"/>
      <c r="M219" s="142" t="s">
        <v>64</v>
      </c>
      <c r="N219" s="142"/>
      <c r="O219" s="142"/>
      <c r="P219" s="142" t="s">
        <v>89</v>
      </c>
      <c r="Q219" s="142"/>
      <c r="R219" s="154"/>
    </row>
    <row r="220" spans="1:25" x14ac:dyDescent="0.35">
      <c r="D220" s="139" t="s">
        <v>88</v>
      </c>
      <c r="E220" s="140"/>
      <c r="F220" s="140"/>
      <c r="G220" s="141">
        <f>Arkusz16!A2</f>
        <v>0</v>
      </c>
      <c r="H220" s="141"/>
      <c r="I220" s="141"/>
      <c r="J220" s="141">
        <f>Arkusz16!A3</f>
        <v>0</v>
      </c>
      <c r="K220" s="141"/>
      <c r="L220" s="141"/>
      <c r="M220" s="141">
        <f>Arkusz16!A4</f>
        <v>0</v>
      </c>
      <c r="N220" s="141"/>
      <c r="O220" s="141"/>
      <c r="P220" s="141">
        <f>Arkusz16!A5</f>
        <v>0</v>
      </c>
      <c r="Q220" s="141"/>
      <c r="R220" s="141"/>
    </row>
    <row r="221" spans="1:25" x14ac:dyDescent="0.35">
      <c r="D221" s="128" t="s">
        <v>51</v>
      </c>
      <c r="E221" s="129"/>
      <c r="F221" s="129"/>
      <c r="G221" s="130">
        <f>Arkusz16!A6</f>
        <v>0</v>
      </c>
      <c r="H221" s="130"/>
      <c r="I221" s="130"/>
      <c r="J221" s="131">
        <f>Arkusz16!A7</f>
        <v>2</v>
      </c>
      <c r="K221" s="132"/>
      <c r="L221" s="133"/>
      <c r="M221" s="131">
        <f>Arkusz16!A8</f>
        <v>0</v>
      </c>
      <c r="N221" s="132"/>
      <c r="O221" s="133"/>
      <c r="P221" s="131">
        <f>Arkusz16!A9</f>
        <v>0</v>
      </c>
      <c r="Q221" s="132"/>
      <c r="R221" s="133"/>
    </row>
    <row r="222" spans="1:25" ht="15" thickBot="1" x14ac:dyDescent="0.4">
      <c r="D222" s="257" t="s">
        <v>52</v>
      </c>
      <c r="E222" s="258"/>
      <c r="F222" s="258"/>
      <c r="G222" s="156">
        <f>Arkusz16!A10</f>
        <v>0</v>
      </c>
      <c r="H222" s="156"/>
      <c r="I222" s="156"/>
      <c r="J222" s="156">
        <f>Arkusz16!A11</f>
        <v>0</v>
      </c>
      <c r="K222" s="156"/>
      <c r="L222" s="156"/>
      <c r="M222" s="156">
        <f>Arkusz16!A12</f>
        <v>0</v>
      </c>
      <c r="N222" s="156"/>
      <c r="O222" s="156"/>
      <c r="P222" s="156">
        <f>Arkusz16!A13</f>
        <v>0</v>
      </c>
      <c r="Q222" s="156"/>
      <c r="R222" s="156"/>
    </row>
    <row r="223" spans="1:25" ht="15" thickBot="1" x14ac:dyDescent="0.4">
      <c r="D223" s="143" t="s">
        <v>50</v>
      </c>
      <c r="E223" s="144"/>
      <c r="F223" s="144"/>
      <c r="G223" s="136">
        <f>SUM(G220:I222)</f>
        <v>0</v>
      </c>
      <c r="H223" s="136"/>
      <c r="I223" s="136"/>
      <c r="J223" s="136">
        <f t="shared" ref="J223" si="5">SUM(J220:L222)</f>
        <v>2</v>
      </c>
      <c r="K223" s="136"/>
      <c r="L223" s="136"/>
      <c r="M223" s="136">
        <f t="shared" ref="M223" si="6">SUM(M220:O222)</f>
        <v>0</v>
      </c>
      <c r="N223" s="136"/>
      <c r="O223" s="136"/>
      <c r="P223" s="136">
        <f t="shared" ref="P223" si="7">SUM(P220:R222)</f>
        <v>0</v>
      </c>
      <c r="Q223" s="136"/>
      <c r="R223" s="155"/>
    </row>
    <row r="224" spans="1:25" x14ac:dyDescent="0.35">
      <c r="A224" s="34"/>
      <c r="B224" s="34"/>
      <c r="C224" s="34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</row>
    <row r="225" spans="1:25" ht="15" thickBot="1" x14ac:dyDescent="0.4"/>
    <row r="226" spans="1:25" x14ac:dyDescent="0.35">
      <c r="D226" s="273" t="s">
        <v>49</v>
      </c>
      <c r="E226" s="274"/>
      <c r="F226" s="274"/>
      <c r="G226" s="137" t="str">
        <f>CONCATENATE(Arkusz18!C2," - ",Arkusz18!B2," r.")</f>
        <v>01.01.2025 - 28.02.2025 r.</v>
      </c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8"/>
    </row>
    <row r="227" spans="1:25" ht="32.25" customHeight="1" x14ac:dyDescent="0.35">
      <c r="D227" s="275"/>
      <c r="E227" s="276"/>
      <c r="F227" s="276"/>
      <c r="G227" s="142" t="s">
        <v>65</v>
      </c>
      <c r="H227" s="142"/>
      <c r="I227" s="142"/>
      <c r="J227" s="142" t="s">
        <v>90</v>
      </c>
      <c r="K227" s="142"/>
      <c r="L227" s="142"/>
      <c r="M227" s="142" t="s">
        <v>64</v>
      </c>
      <c r="N227" s="142"/>
      <c r="O227" s="142"/>
      <c r="P227" s="142" t="s">
        <v>89</v>
      </c>
      <c r="Q227" s="142"/>
      <c r="R227" s="154"/>
    </row>
    <row r="228" spans="1:25" x14ac:dyDescent="0.35">
      <c r="D228" s="139" t="s">
        <v>88</v>
      </c>
      <c r="E228" s="140"/>
      <c r="F228" s="140"/>
      <c r="G228" s="141">
        <f>Arkusz17!A2</f>
        <v>0</v>
      </c>
      <c r="H228" s="141"/>
      <c r="I228" s="141"/>
      <c r="J228" s="141">
        <f>Arkusz17!A3</f>
        <v>0</v>
      </c>
      <c r="K228" s="141"/>
      <c r="L228" s="141"/>
      <c r="M228" s="141">
        <f>Arkusz17!A4</f>
        <v>0</v>
      </c>
      <c r="N228" s="141"/>
      <c r="O228" s="141"/>
      <c r="P228" s="141">
        <f>Arkusz17!A5</f>
        <v>0</v>
      </c>
      <c r="Q228" s="141"/>
      <c r="R228" s="141"/>
    </row>
    <row r="229" spans="1:25" x14ac:dyDescent="0.35">
      <c r="D229" s="128" t="s">
        <v>51</v>
      </c>
      <c r="E229" s="129"/>
      <c r="F229" s="129"/>
      <c r="G229" s="130">
        <f>Arkusz17!A6</f>
        <v>0</v>
      </c>
      <c r="H229" s="130"/>
      <c r="I229" s="130"/>
      <c r="J229" s="130">
        <f>Arkusz17!A7</f>
        <v>2</v>
      </c>
      <c r="K229" s="130"/>
      <c r="L229" s="130"/>
      <c r="M229" s="130">
        <f>Arkusz17!A8</f>
        <v>0</v>
      </c>
      <c r="N229" s="130"/>
      <c r="O229" s="130"/>
      <c r="P229" s="130">
        <f>Arkusz17!A9</f>
        <v>0</v>
      </c>
      <c r="Q229" s="130"/>
      <c r="R229" s="130"/>
    </row>
    <row r="230" spans="1:25" ht="15" thickBot="1" x14ac:dyDescent="0.4">
      <c r="D230" s="257" t="s">
        <v>52</v>
      </c>
      <c r="E230" s="258"/>
      <c r="F230" s="258"/>
      <c r="G230" s="156">
        <f>Arkusz17!A10</f>
        <v>0</v>
      </c>
      <c r="H230" s="156"/>
      <c r="I230" s="156"/>
      <c r="J230" s="156">
        <f>Arkusz17!A11</f>
        <v>0</v>
      </c>
      <c r="K230" s="156"/>
      <c r="L230" s="156"/>
      <c r="M230" s="156">
        <f>Arkusz17!A12</f>
        <v>0</v>
      </c>
      <c r="N230" s="156"/>
      <c r="O230" s="156"/>
      <c r="P230" s="156">
        <f>Arkusz17!A13</f>
        <v>0</v>
      </c>
      <c r="Q230" s="156"/>
      <c r="R230" s="156"/>
    </row>
    <row r="231" spans="1:25" ht="15" thickBot="1" x14ac:dyDescent="0.4">
      <c r="D231" s="143" t="s">
        <v>50</v>
      </c>
      <c r="E231" s="144"/>
      <c r="F231" s="144"/>
      <c r="G231" s="136">
        <f>SUM(G228:I230)</f>
        <v>0</v>
      </c>
      <c r="H231" s="136"/>
      <c r="I231" s="136"/>
      <c r="J231" s="136">
        <f t="shared" ref="J231" si="8">SUM(J228:L230)</f>
        <v>2</v>
      </c>
      <c r="K231" s="136"/>
      <c r="L231" s="136"/>
      <c r="M231" s="136">
        <f t="shared" ref="M231" si="9">SUM(M228:O230)</f>
        <v>0</v>
      </c>
      <c r="N231" s="136"/>
      <c r="O231" s="136"/>
      <c r="P231" s="136">
        <f t="shared" ref="P231" si="10">SUM(P228:R230)</f>
        <v>0</v>
      </c>
      <c r="Q231" s="136"/>
      <c r="R231" s="155"/>
    </row>
    <row r="233" spans="1:25" x14ac:dyDescent="0.35">
      <c r="A233" s="121" t="s">
        <v>172</v>
      </c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</row>
    <row r="235" spans="1:25" s="45" customFormat="1" x14ac:dyDescent="0.35">
      <c r="Y235" s="6"/>
    </row>
    <row r="236" spans="1:25" ht="18" x14ac:dyDescent="0.35">
      <c r="A236" s="8" t="s">
        <v>67</v>
      </c>
      <c r="F236" s="9"/>
    </row>
    <row r="237" spans="1:25" x14ac:dyDescent="0.35">
      <c r="F237" s="9"/>
    </row>
    <row r="238" spans="1:25" s="45" customFormat="1" x14ac:dyDescent="0.35">
      <c r="F238" s="9"/>
      <c r="Y238" s="6"/>
    </row>
    <row r="239" spans="1:25" x14ac:dyDescent="0.35">
      <c r="A239" s="231" t="s">
        <v>145</v>
      </c>
      <c r="B239" s="231"/>
      <c r="C239" s="231"/>
      <c r="D239" s="231"/>
      <c r="E239" s="231"/>
      <c r="F239" s="231"/>
      <c r="G239" s="231"/>
      <c r="H239" s="231"/>
      <c r="I239" s="231"/>
      <c r="J239" s="231"/>
      <c r="K239" s="231"/>
      <c r="L239" s="231"/>
      <c r="M239" s="231"/>
      <c r="N239" s="231"/>
      <c r="O239" s="231"/>
      <c r="P239" s="231"/>
      <c r="Q239" s="231"/>
      <c r="R239" s="231"/>
      <c r="S239" s="231"/>
      <c r="T239" s="231"/>
      <c r="U239" s="231"/>
    </row>
    <row r="240" spans="1:25" x14ac:dyDescent="0.3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</row>
    <row r="241" spans="1:25" ht="15" thickBot="1" x14ac:dyDescent="0.4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 spans="1:25" x14ac:dyDescent="0.35">
      <c r="C242" s="150" t="s">
        <v>0</v>
      </c>
      <c r="D242" s="151"/>
      <c r="E242" s="151"/>
      <c r="F242" s="151"/>
      <c r="G242" s="146" t="str">
        <f>CONCATENATE(Arkusz18!A2," - ",Arkusz18!B2," r.")</f>
        <v>01.02.2025 - 28.02.2025 r.</v>
      </c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8"/>
    </row>
    <row r="243" spans="1:25" x14ac:dyDescent="0.35">
      <c r="C243" s="152"/>
      <c r="D243" s="153"/>
      <c r="E243" s="153"/>
      <c r="F243" s="153"/>
      <c r="G243" s="103" t="s">
        <v>31</v>
      </c>
      <c r="H243" s="107"/>
      <c r="I243" s="107"/>
      <c r="J243" s="145"/>
      <c r="K243" s="103" t="s">
        <v>32</v>
      </c>
      <c r="L243" s="107"/>
      <c r="M243" s="107"/>
      <c r="N243" s="145"/>
      <c r="O243" s="103" t="s">
        <v>103</v>
      </c>
      <c r="P243" s="107"/>
      <c r="Q243" s="107"/>
      <c r="R243" s="145"/>
      <c r="S243" s="103" t="s">
        <v>55</v>
      </c>
      <c r="T243" s="107"/>
      <c r="U243" s="107"/>
      <c r="V243" s="104"/>
    </row>
    <row r="244" spans="1:25" x14ac:dyDescent="0.35">
      <c r="C244" s="152"/>
      <c r="D244" s="153"/>
      <c r="E244" s="153"/>
      <c r="F244" s="153"/>
      <c r="G244" s="105" t="s">
        <v>30</v>
      </c>
      <c r="H244" s="106"/>
      <c r="I244" s="103" t="s">
        <v>10</v>
      </c>
      <c r="J244" s="145"/>
      <c r="K244" s="105" t="s">
        <v>33</v>
      </c>
      <c r="L244" s="106"/>
      <c r="M244" s="103" t="s">
        <v>10</v>
      </c>
      <c r="N244" s="145"/>
      <c r="O244" s="105" t="s">
        <v>30</v>
      </c>
      <c r="P244" s="106"/>
      <c r="Q244" s="103" t="s">
        <v>10</v>
      </c>
      <c r="R244" s="145"/>
      <c r="S244" s="105" t="s">
        <v>30</v>
      </c>
      <c r="T244" s="106"/>
      <c r="U244" s="103" t="s">
        <v>10</v>
      </c>
      <c r="V244" s="104"/>
    </row>
    <row r="245" spans="1:25" x14ac:dyDescent="0.35">
      <c r="C245" s="134" t="str">
        <f>Arkusz2!B2</f>
        <v>UKRAINA</v>
      </c>
      <c r="D245" s="135"/>
      <c r="E245" s="135"/>
      <c r="F245" s="135"/>
      <c r="G245" s="81">
        <f>Arkusz2!F2</f>
        <v>650</v>
      </c>
      <c r="H245" s="82"/>
      <c r="I245" s="81">
        <f>Arkusz2!F8</f>
        <v>768</v>
      </c>
      <c r="J245" s="82"/>
      <c r="K245" s="81">
        <f>SUM(Arkusz2!F14,-G245)</f>
        <v>131</v>
      </c>
      <c r="L245" s="82"/>
      <c r="M245" s="81">
        <f>SUM(Arkusz2!F20,-I245)</f>
        <v>281</v>
      </c>
      <c r="N245" s="82"/>
      <c r="O245" s="81">
        <f>Arkusz2!F26</f>
        <v>0</v>
      </c>
      <c r="P245" s="82"/>
      <c r="Q245" s="81">
        <f>Arkusz2!F32</f>
        <v>0</v>
      </c>
      <c r="R245" s="82"/>
      <c r="S245" s="81">
        <f>SUM(Arkusz2!F14,O245)</f>
        <v>781</v>
      </c>
      <c r="T245" s="82"/>
      <c r="U245" s="81">
        <f>SUM(Arkusz2!F20,Q245)</f>
        <v>1049</v>
      </c>
      <c r="V245" s="108"/>
    </row>
    <row r="246" spans="1:25" x14ac:dyDescent="0.35">
      <c r="C246" s="68" t="str">
        <f>Arkusz2!B3</f>
        <v>BIAŁORUŚ</v>
      </c>
      <c r="D246" s="69"/>
      <c r="E246" s="69"/>
      <c r="F246" s="69"/>
      <c r="G246" s="97">
        <f>Arkusz2!F3</f>
        <v>173</v>
      </c>
      <c r="H246" s="98"/>
      <c r="I246" s="97">
        <f>Arkusz2!F9</f>
        <v>248</v>
      </c>
      <c r="J246" s="98"/>
      <c r="K246" s="97">
        <f>SUM(Arkusz2!F15,-G246)</f>
        <v>19</v>
      </c>
      <c r="L246" s="98"/>
      <c r="M246" s="97">
        <f>SUM(Arkusz2!F21,-I246)</f>
        <v>46</v>
      </c>
      <c r="N246" s="98"/>
      <c r="O246" s="97">
        <f>Arkusz2!F27</f>
        <v>3</v>
      </c>
      <c r="P246" s="98"/>
      <c r="Q246" s="97">
        <f>Arkusz2!F33</f>
        <v>3</v>
      </c>
      <c r="R246" s="98"/>
      <c r="S246" s="97">
        <f>SUM(Arkusz2!F15,O246)</f>
        <v>195</v>
      </c>
      <c r="T246" s="98"/>
      <c r="U246" s="97">
        <f>SUM(Arkusz2!F21,Q246)</f>
        <v>297</v>
      </c>
      <c r="V246" s="149"/>
    </row>
    <row r="247" spans="1:25" x14ac:dyDescent="0.35">
      <c r="C247" s="134" t="str">
        <f>Arkusz2!B4</f>
        <v>ROSJA</v>
      </c>
      <c r="D247" s="135"/>
      <c r="E247" s="135"/>
      <c r="F247" s="135"/>
      <c r="G247" s="81">
        <f>Arkusz2!F4</f>
        <v>26</v>
      </c>
      <c r="H247" s="82"/>
      <c r="I247" s="81">
        <f>Arkusz2!F10</f>
        <v>41</v>
      </c>
      <c r="J247" s="82"/>
      <c r="K247" s="81">
        <f>SUM(Arkusz2!F16,-G247)</f>
        <v>22</v>
      </c>
      <c r="L247" s="82"/>
      <c r="M247" s="81">
        <f>SUM(Arkusz2!F22,-I247)</f>
        <v>43</v>
      </c>
      <c r="N247" s="82"/>
      <c r="O247" s="81">
        <f>Arkusz2!F28</f>
        <v>1</v>
      </c>
      <c r="P247" s="82"/>
      <c r="Q247" s="81">
        <f>Arkusz2!F34</f>
        <v>2</v>
      </c>
      <c r="R247" s="82"/>
      <c r="S247" s="81">
        <f>SUM(Arkusz2!F16,O247)</f>
        <v>49</v>
      </c>
      <c r="T247" s="82"/>
      <c r="U247" s="81">
        <f>SUM(Arkusz2!F22,Q247)</f>
        <v>86</v>
      </c>
      <c r="V247" s="108"/>
    </row>
    <row r="248" spans="1:25" x14ac:dyDescent="0.35">
      <c r="C248" s="68" t="str">
        <f>Arkusz2!B5</f>
        <v>TADŻYKISTAN</v>
      </c>
      <c r="D248" s="69"/>
      <c r="E248" s="69"/>
      <c r="F248" s="69"/>
      <c r="G248" s="97">
        <f>Arkusz2!F5</f>
        <v>12</v>
      </c>
      <c r="H248" s="98"/>
      <c r="I248" s="97">
        <f>Arkusz2!F11</f>
        <v>28</v>
      </c>
      <c r="J248" s="98"/>
      <c r="K248" s="97">
        <f>SUM(Arkusz2!F17,-G248)</f>
        <v>0</v>
      </c>
      <c r="L248" s="98"/>
      <c r="M248" s="97">
        <f>SUM(Arkusz2!F23,-I248)</f>
        <v>0</v>
      </c>
      <c r="N248" s="98"/>
      <c r="O248" s="97">
        <f>Arkusz2!F29</f>
        <v>0</v>
      </c>
      <c r="P248" s="98"/>
      <c r="Q248" s="97">
        <f>Arkusz2!F35</f>
        <v>0</v>
      </c>
      <c r="R248" s="98"/>
      <c r="S248" s="97">
        <f>SUM(Arkusz2!F17,O248)</f>
        <v>12</v>
      </c>
      <c r="T248" s="98"/>
      <c r="U248" s="97">
        <f>SUM(Arkusz2!F23,Q248)</f>
        <v>28</v>
      </c>
      <c r="V248" s="149"/>
    </row>
    <row r="249" spans="1:25" x14ac:dyDescent="0.35">
      <c r="C249" s="134" t="str">
        <f>Arkusz2!B6</f>
        <v>IRAK</v>
      </c>
      <c r="D249" s="135"/>
      <c r="E249" s="135"/>
      <c r="F249" s="135"/>
      <c r="G249" s="81">
        <f>Arkusz2!F6</f>
        <v>6</v>
      </c>
      <c r="H249" s="82"/>
      <c r="I249" s="81">
        <f>Arkusz2!F12</f>
        <v>12</v>
      </c>
      <c r="J249" s="82"/>
      <c r="K249" s="81">
        <f>SUM(Arkusz2!F18,-G249)</f>
        <v>0</v>
      </c>
      <c r="L249" s="82"/>
      <c r="M249" s="81">
        <f>SUM(Arkusz2!F24,-I249)</f>
        <v>0</v>
      </c>
      <c r="N249" s="82"/>
      <c r="O249" s="81">
        <f>Arkusz2!F30</f>
        <v>2</v>
      </c>
      <c r="P249" s="82"/>
      <c r="Q249" s="81">
        <f>Arkusz2!F36</f>
        <v>12</v>
      </c>
      <c r="R249" s="82"/>
      <c r="S249" s="81">
        <f>SUM(Arkusz2!F18,O249)</f>
        <v>8</v>
      </c>
      <c r="T249" s="82"/>
      <c r="U249" s="81">
        <f>SUM(Arkusz2!F24,Q249)</f>
        <v>24</v>
      </c>
      <c r="V249" s="108"/>
    </row>
    <row r="250" spans="1:25" ht="15" thickBot="1" x14ac:dyDescent="0.4">
      <c r="C250" s="159" t="str">
        <f>Arkusz2!B7</f>
        <v>Pozostałe</v>
      </c>
      <c r="D250" s="160"/>
      <c r="E250" s="160"/>
      <c r="F250" s="160"/>
      <c r="G250" s="187">
        <f>Arkusz2!F7</f>
        <v>135</v>
      </c>
      <c r="H250" s="188"/>
      <c r="I250" s="187">
        <f>Arkusz2!F13</f>
        <v>146</v>
      </c>
      <c r="J250" s="188"/>
      <c r="K250" s="187">
        <f>SUM(Arkusz2!F19,-G250)</f>
        <v>26</v>
      </c>
      <c r="L250" s="188"/>
      <c r="M250" s="187">
        <f>SUM(Arkusz2!F25,-I250)</f>
        <v>36</v>
      </c>
      <c r="N250" s="188"/>
      <c r="O250" s="187">
        <f>Arkusz2!F31</f>
        <v>31</v>
      </c>
      <c r="P250" s="188"/>
      <c r="Q250" s="187">
        <f>Arkusz2!F37</f>
        <v>32</v>
      </c>
      <c r="R250" s="188"/>
      <c r="S250" s="187">
        <f>SUM(Arkusz2!F19,O250)</f>
        <v>192</v>
      </c>
      <c r="T250" s="188"/>
      <c r="U250" s="187">
        <f>SUM(Arkusz2!F25,Q250)</f>
        <v>214</v>
      </c>
      <c r="V250" s="234"/>
    </row>
    <row r="251" spans="1:25" ht="15" thickBot="1" x14ac:dyDescent="0.4">
      <c r="C251" s="157" t="s">
        <v>1</v>
      </c>
      <c r="D251" s="158"/>
      <c r="E251" s="158"/>
      <c r="F251" s="158"/>
      <c r="G251" s="167">
        <f>SUM(G245:G250)</f>
        <v>1002</v>
      </c>
      <c r="H251" s="168"/>
      <c r="I251" s="167">
        <f>SUM(I245:I250)</f>
        <v>1243</v>
      </c>
      <c r="J251" s="168"/>
      <c r="K251" s="167">
        <f>SUM(K245:K250)</f>
        <v>198</v>
      </c>
      <c r="L251" s="168"/>
      <c r="M251" s="167">
        <f>SUM(M245:M250)</f>
        <v>406</v>
      </c>
      <c r="N251" s="168"/>
      <c r="O251" s="167">
        <f>SUM(O245:O250)</f>
        <v>37</v>
      </c>
      <c r="P251" s="168"/>
      <c r="Q251" s="167">
        <f>SUM(Q245:Q250)</f>
        <v>49</v>
      </c>
      <c r="R251" s="168"/>
      <c r="S251" s="167">
        <f>SUM(S245:S250)</f>
        <v>1237</v>
      </c>
      <c r="T251" s="168"/>
      <c r="U251" s="167">
        <f>SUM(U245:U250)</f>
        <v>1698</v>
      </c>
      <c r="V251" s="233"/>
    </row>
    <row r="252" spans="1:25" s="45" customFormat="1" x14ac:dyDescent="0.35">
      <c r="C252" s="303"/>
      <c r="D252" s="303"/>
      <c r="E252" s="303"/>
      <c r="F252" s="303"/>
      <c r="G252" s="304"/>
      <c r="H252" s="304"/>
      <c r="I252" s="304"/>
      <c r="J252" s="304"/>
      <c r="K252" s="304"/>
      <c r="L252" s="304"/>
      <c r="M252" s="304"/>
      <c r="N252" s="304"/>
      <c r="O252" s="304"/>
      <c r="P252" s="304"/>
      <c r="Q252" s="304"/>
      <c r="R252" s="304"/>
      <c r="S252" s="304"/>
      <c r="T252" s="304"/>
      <c r="U252" s="304"/>
      <c r="V252" s="304"/>
      <c r="Y252" s="6"/>
    </row>
    <row r="256" spans="1:25" x14ac:dyDescent="0.35">
      <c r="M256" s="11"/>
      <c r="N256" s="11"/>
      <c r="O256" s="11"/>
      <c r="P256" s="11"/>
      <c r="Q256" s="11"/>
      <c r="R256" s="11"/>
      <c r="S256" s="11"/>
    </row>
    <row r="257" spans="1:19" x14ac:dyDescent="0.35">
      <c r="M257" s="11"/>
      <c r="N257" s="11"/>
      <c r="O257" s="11"/>
      <c r="P257" s="11"/>
      <c r="Q257" s="11"/>
      <c r="R257" s="11"/>
      <c r="S257" s="11"/>
    </row>
    <row r="258" spans="1:19" x14ac:dyDescent="0.35">
      <c r="M258" s="11"/>
      <c r="N258" s="11"/>
      <c r="O258" s="11"/>
      <c r="P258" s="11"/>
      <c r="Q258" s="11"/>
      <c r="R258" s="11"/>
      <c r="S258" s="11"/>
    </row>
    <row r="259" spans="1:19" x14ac:dyDescent="0.35">
      <c r="M259" s="11"/>
      <c r="N259" s="11"/>
      <c r="O259" s="11"/>
      <c r="P259" s="11"/>
      <c r="Q259" s="11"/>
      <c r="R259" s="11"/>
      <c r="S259" s="11"/>
    </row>
    <row r="260" spans="1:19" x14ac:dyDescent="0.35">
      <c r="M260" s="11"/>
      <c r="N260" s="11"/>
      <c r="O260" s="11"/>
      <c r="P260" s="11"/>
      <c r="Q260" s="11"/>
      <c r="R260" s="11"/>
      <c r="S260" s="11"/>
    </row>
    <row r="261" spans="1:19" x14ac:dyDescent="0.35">
      <c r="M261" s="11"/>
      <c r="N261" s="11"/>
      <c r="O261" s="11"/>
      <c r="P261" s="11"/>
      <c r="Q261" s="11"/>
      <c r="R261" s="11"/>
      <c r="S261" s="11"/>
    </row>
    <row r="262" spans="1:19" x14ac:dyDescent="0.35">
      <c r="M262" s="11"/>
      <c r="N262" s="11"/>
      <c r="O262" s="11"/>
      <c r="P262" s="11"/>
      <c r="Q262" s="11"/>
      <c r="R262" s="11"/>
      <c r="S262" s="11"/>
    </row>
    <row r="263" spans="1:19" x14ac:dyDescent="0.35">
      <c r="M263" s="11"/>
      <c r="N263" s="11"/>
      <c r="O263" s="11"/>
      <c r="P263" s="11"/>
      <c r="Q263" s="11"/>
      <c r="R263" s="11"/>
      <c r="S263" s="11"/>
    </row>
    <row r="264" spans="1:19" x14ac:dyDescent="0.35">
      <c r="D264" s="189"/>
      <c r="E264" s="189"/>
    </row>
    <row r="268" spans="1:19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</row>
    <row r="274" spans="1:26" s="45" customFormat="1" x14ac:dyDescent="0.35">
      <c r="Y274" s="6"/>
    </row>
    <row r="275" spans="1:26" ht="15" thickBot="1" x14ac:dyDescent="0.4"/>
    <row r="276" spans="1:26" x14ac:dyDescent="0.35">
      <c r="C276" s="150" t="s">
        <v>0</v>
      </c>
      <c r="D276" s="151"/>
      <c r="E276" s="151"/>
      <c r="F276" s="151"/>
      <c r="G276" s="200" t="str">
        <f>CONCATENATE(Arkusz18!C2," - ",Arkusz18!B2," r.")</f>
        <v>01.01.2025 - 28.02.2025 r.</v>
      </c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1"/>
    </row>
    <row r="277" spans="1:26" x14ac:dyDescent="0.35">
      <c r="C277" s="152"/>
      <c r="D277" s="153"/>
      <c r="E277" s="153"/>
      <c r="F277" s="153"/>
      <c r="G277" s="153" t="s">
        <v>31</v>
      </c>
      <c r="H277" s="153"/>
      <c r="I277" s="153"/>
      <c r="J277" s="153"/>
      <c r="K277" s="153" t="s">
        <v>32</v>
      </c>
      <c r="L277" s="153"/>
      <c r="M277" s="153"/>
      <c r="N277" s="153"/>
      <c r="O277" s="153" t="s">
        <v>135</v>
      </c>
      <c r="P277" s="153"/>
      <c r="Q277" s="153"/>
      <c r="R277" s="153"/>
      <c r="S277" s="153" t="s">
        <v>55</v>
      </c>
      <c r="T277" s="153"/>
      <c r="U277" s="153"/>
      <c r="V277" s="232"/>
    </row>
    <row r="278" spans="1:26" x14ac:dyDescent="0.35">
      <c r="C278" s="152"/>
      <c r="D278" s="153"/>
      <c r="E278" s="153"/>
      <c r="F278" s="153"/>
      <c r="G278" s="218" t="s">
        <v>30</v>
      </c>
      <c r="H278" s="218"/>
      <c r="I278" s="153" t="s">
        <v>10</v>
      </c>
      <c r="J278" s="153"/>
      <c r="K278" s="218" t="s">
        <v>33</v>
      </c>
      <c r="L278" s="218"/>
      <c r="M278" s="153" t="s">
        <v>10</v>
      </c>
      <c r="N278" s="153"/>
      <c r="O278" s="218" t="s">
        <v>30</v>
      </c>
      <c r="P278" s="218"/>
      <c r="Q278" s="153" t="s">
        <v>10</v>
      </c>
      <c r="R278" s="153"/>
      <c r="S278" s="218" t="s">
        <v>30</v>
      </c>
      <c r="T278" s="218"/>
      <c r="U278" s="153" t="s">
        <v>10</v>
      </c>
      <c r="V278" s="232"/>
    </row>
    <row r="279" spans="1:26" x14ac:dyDescent="0.35">
      <c r="C279" s="134" t="str">
        <f>Arkusz3!B2</f>
        <v>UKRAINA</v>
      </c>
      <c r="D279" s="135"/>
      <c r="E279" s="135"/>
      <c r="F279" s="135"/>
      <c r="G279" s="117">
        <f>Arkusz3!F2</f>
        <v>1418</v>
      </c>
      <c r="H279" s="117"/>
      <c r="I279" s="117">
        <f>Arkusz3!F8</f>
        <v>1731</v>
      </c>
      <c r="J279" s="117"/>
      <c r="K279" s="117">
        <f>SUM(Arkusz3!F14,-G279)</f>
        <v>142</v>
      </c>
      <c r="L279" s="117"/>
      <c r="M279" s="117">
        <f>SUM(Arkusz3!F20,-I279)</f>
        <v>385</v>
      </c>
      <c r="N279" s="117"/>
      <c r="O279" s="117">
        <f>Arkusz3!F26</f>
        <v>1</v>
      </c>
      <c r="P279" s="117"/>
      <c r="Q279" s="117">
        <f>Arkusz3!F32</f>
        <v>1</v>
      </c>
      <c r="R279" s="117"/>
      <c r="S279" s="117">
        <f>SUM(Arkusz3!F14,O279)</f>
        <v>1561</v>
      </c>
      <c r="T279" s="117"/>
      <c r="U279" s="117">
        <f>SUM(Arkusz3!F20,Q279)</f>
        <v>2117</v>
      </c>
      <c r="V279" s="230"/>
    </row>
    <row r="280" spans="1:26" x14ac:dyDescent="0.35">
      <c r="C280" s="68" t="str">
        <f>Arkusz3!B3</f>
        <v>BIAŁORUŚ</v>
      </c>
      <c r="D280" s="69"/>
      <c r="E280" s="69"/>
      <c r="F280" s="69"/>
      <c r="G280" s="229">
        <f>Arkusz3!F3</f>
        <v>380</v>
      </c>
      <c r="H280" s="229"/>
      <c r="I280" s="229">
        <f>Arkusz3!F9</f>
        <v>525</v>
      </c>
      <c r="J280" s="229"/>
      <c r="K280" s="229">
        <f>SUM(Arkusz3!F15,-G280)</f>
        <v>22</v>
      </c>
      <c r="L280" s="229"/>
      <c r="M280" s="229">
        <f>SUM(Arkusz3!F21,-I280)</f>
        <v>79</v>
      </c>
      <c r="N280" s="229"/>
      <c r="O280" s="229">
        <f>Arkusz3!F27</f>
        <v>3</v>
      </c>
      <c r="P280" s="229"/>
      <c r="Q280" s="229">
        <f>Arkusz3!F33</f>
        <v>3</v>
      </c>
      <c r="R280" s="229"/>
      <c r="S280" s="229">
        <f>SUM(Arkusz3!F15,O280)</f>
        <v>405</v>
      </c>
      <c r="T280" s="229"/>
      <c r="U280" s="229">
        <f>SUM(Arkusz3!F21,Q280)</f>
        <v>607</v>
      </c>
      <c r="V280" s="235"/>
    </row>
    <row r="281" spans="1:26" x14ac:dyDescent="0.35">
      <c r="C281" s="134" t="str">
        <f>Arkusz3!B4</f>
        <v>ROSJA</v>
      </c>
      <c r="D281" s="135"/>
      <c r="E281" s="135"/>
      <c r="F281" s="135"/>
      <c r="G281" s="117">
        <f>Arkusz3!F4</f>
        <v>57</v>
      </c>
      <c r="H281" s="117"/>
      <c r="I281" s="117">
        <f>Arkusz3!F10</f>
        <v>78</v>
      </c>
      <c r="J281" s="117"/>
      <c r="K281" s="117">
        <f>SUM(Arkusz3!F16,-G281)</f>
        <v>46</v>
      </c>
      <c r="L281" s="117"/>
      <c r="M281" s="117">
        <f>SUM(Arkusz3!F22,-I281)</f>
        <v>108</v>
      </c>
      <c r="N281" s="117"/>
      <c r="O281" s="117">
        <f>Arkusz3!F28</f>
        <v>3</v>
      </c>
      <c r="P281" s="117"/>
      <c r="Q281" s="117">
        <f>Arkusz3!F34</f>
        <v>11</v>
      </c>
      <c r="R281" s="117"/>
      <c r="S281" s="117">
        <f>SUM(Arkusz3!F16,O281)</f>
        <v>106</v>
      </c>
      <c r="T281" s="117"/>
      <c r="U281" s="117">
        <f>SUM(Arkusz3!F22,Q281)</f>
        <v>197</v>
      </c>
      <c r="V281" s="230"/>
    </row>
    <row r="282" spans="1:26" x14ac:dyDescent="0.35">
      <c r="C282" s="68" t="str">
        <f>Arkusz3!B5</f>
        <v>TADŻYKISTAN</v>
      </c>
      <c r="D282" s="69"/>
      <c r="E282" s="69"/>
      <c r="F282" s="69"/>
      <c r="G282" s="229">
        <f>Arkusz3!F5</f>
        <v>18</v>
      </c>
      <c r="H282" s="229"/>
      <c r="I282" s="229">
        <f>Arkusz3!F11</f>
        <v>44</v>
      </c>
      <c r="J282" s="229"/>
      <c r="K282" s="229">
        <f>SUM(Arkusz3!F17,-G282)</f>
        <v>4</v>
      </c>
      <c r="L282" s="229"/>
      <c r="M282" s="229">
        <f>SUM(Arkusz3!F23,-I282)</f>
        <v>10</v>
      </c>
      <c r="N282" s="229"/>
      <c r="O282" s="229">
        <f>Arkusz3!F29</f>
        <v>2</v>
      </c>
      <c r="P282" s="229"/>
      <c r="Q282" s="229">
        <f>Arkusz3!F35</f>
        <v>3</v>
      </c>
      <c r="R282" s="229"/>
      <c r="S282" s="229">
        <f>SUM(Arkusz3!F17,O282)</f>
        <v>24</v>
      </c>
      <c r="T282" s="229"/>
      <c r="U282" s="229">
        <f>SUM(Arkusz3!F23,Q282)</f>
        <v>57</v>
      </c>
      <c r="V282" s="235"/>
    </row>
    <row r="283" spans="1:26" x14ac:dyDescent="0.35">
      <c r="C283" s="134" t="str">
        <f>Arkusz3!B6</f>
        <v>SYRIA</v>
      </c>
      <c r="D283" s="135"/>
      <c r="E283" s="135"/>
      <c r="F283" s="135"/>
      <c r="G283" s="117">
        <f>Arkusz3!F6</f>
        <v>6</v>
      </c>
      <c r="H283" s="117"/>
      <c r="I283" s="117">
        <f>Arkusz3!F12</f>
        <v>7</v>
      </c>
      <c r="J283" s="117"/>
      <c r="K283" s="117">
        <f>SUM(Arkusz3!F18,-G283)</f>
        <v>7</v>
      </c>
      <c r="L283" s="117"/>
      <c r="M283" s="117">
        <f>SUM(Arkusz3!F24,-I283)</f>
        <v>10</v>
      </c>
      <c r="N283" s="117"/>
      <c r="O283" s="117">
        <f>Arkusz3!F30</f>
        <v>21</v>
      </c>
      <c r="P283" s="117"/>
      <c r="Q283" s="117">
        <f>Arkusz3!F36</f>
        <v>23</v>
      </c>
      <c r="R283" s="117"/>
      <c r="S283" s="117">
        <f>SUM(Arkusz3!F18,O283)</f>
        <v>34</v>
      </c>
      <c r="T283" s="117"/>
      <c r="U283" s="117">
        <f>SUM(Arkusz3!F24,Q283)</f>
        <v>40</v>
      </c>
      <c r="V283" s="230"/>
    </row>
    <row r="284" spans="1:26" ht="15" thickBot="1" x14ac:dyDescent="0.4">
      <c r="C284" s="159" t="str">
        <f>Arkusz3!B7</f>
        <v>Pozostałe</v>
      </c>
      <c r="D284" s="160"/>
      <c r="E284" s="160"/>
      <c r="F284" s="160"/>
      <c r="G284" s="228">
        <f>Arkusz3!F7</f>
        <v>283</v>
      </c>
      <c r="H284" s="228"/>
      <c r="I284" s="228">
        <f>Arkusz3!F13</f>
        <v>322</v>
      </c>
      <c r="J284" s="228"/>
      <c r="K284" s="228">
        <f>SUM(Arkusz3!F19,-G284)</f>
        <v>38</v>
      </c>
      <c r="L284" s="228"/>
      <c r="M284" s="228">
        <f>SUM(Arkusz3!F25,-I284)</f>
        <v>52</v>
      </c>
      <c r="N284" s="228"/>
      <c r="O284" s="228">
        <f>Arkusz3!F31</f>
        <v>63</v>
      </c>
      <c r="P284" s="228"/>
      <c r="Q284" s="228">
        <f>Arkusz3!F37</f>
        <v>76</v>
      </c>
      <c r="R284" s="228"/>
      <c r="S284" s="228">
        <f>SUM(Arkusz3!F19,O284)</f>
        <v>384</v>
      </c>
      <c r="T284" s="228"/>
      <c r="U284" s="228">
        <f>SUM(Arkusz3!F25,Q284)</f>
        <v>450</v>
      </c>
      <c r="V284" s="238"/>
    </row>
    <row r="285" spans="1:26" x14ac:dyDescent="0.35">
      <c r="C285" s="190" t="s">
        <v>1</v>
      </c>
      <c r="D285" s="191"/>
      <c r="E285" s="191"/>
      <c r="F285" s="191"/>
      <c r="G285" s="118">
        <f>SUM(G279:G284)</f>
        <v>2162</v>
      </c>
      <c r="H285" s="118"/>
      <c r="I285" s="118">
        <f>SUM(I279:I284)</f>
        <v>2707</v>
      </c>
      <c r="J285" s="118"/>
      <c r="K285" s="118">
        <f>SUM(K279:K284)</f>
        <v>259</v>
      </c>
      <c r="L285" s="118"/>
      <c r="M285" s="118">
        <f>SUM(M279:M284)</f>
        <v>644</v>
      </c>
      <c r="N285" s="118"/>
      <c r="O285" s="118">
        <f>SUM(O279:O284)</f>
        <v>93</v>
      </c>
      <c r="P285" s="118"/>
      <c r="Q285" s="118">
        <f>SUM(Q279:Q284)</f>
        <v>117</v>
      </c>
      <c r="R285" s="118"/>
      <c r="S285" s="118">
        <f>SUM(S279:S284)</f>
        <v>2514</v>
      </c>
      <c r="T285" s="118"/>
      <c r="U285" s="118">
        <f>SUM(U279:U284)</f>
        <v>3468</v>
      </c>
      <c r="V285" s="119"/>
    </row>
    <row r="286" spans="1:26" x14ac:dyDescent="0.35">
      <c r="A286" s="4"/>
      <c r="B286" s="12"/>
      <c r="C286" s="13"/>
      <c r="D286" s="13"/>
      <c r="E286" s="13"/>
      <c r="F286" s="13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2"/>
    </row>
    <row r="287" spans="1:26" x14ac:dyDescent="0.35">
      <c r="A287" s="192" t="s">
        <v>138</v>
      </c>
      <c r="B287" s="192"/>
      <c r="C287" s="192"/>
      <c r="D287" s="192"/>
      <c r="E287" s="192"/>
      <c r="F287" s="192"/>
      <c r="G287" s="192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/>
      <c r="R287" s="192"/>
      <c r="S287" s="192"/>
      <c r="T287" s="192"/>
      <c r="U287" s="192"/>
      <c r="V287" s="192"/>
      <c r="W287" s="192"/>
      <c r="X287" s="192"/>
      <c r="Y287" s="192"/>
      <c r="Z287" s="192"/>
    </row>
    <row r="288" spans="1:26" s="45" customFormat="1" x14ac:dyDescent="0.3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s="45" customFormat="1" x14ac:dyDescent="0.3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6"/>
      <c r="Z290" s="15"/>
    </row>
    <row r="294" spans="1:26" x14ac:dyDescent="0.35">
      <c r="M294" s="11"/>
      <c r="N294" s="11"/>
      <c r="O294" s="11"/>
      <c r="P294" s="11"/>
      <c r="Q294" s="11"/>
      <c r="R294" s="11"/>
      <c r="S294" s="11"/>
    </row>
    <row r="295" spans="1:26" x14ac:dyDescent="0.35">
      <c r="M295" s="11"/>
      <c r="N295" s="11"/>
      <c r="O295" s="11"/>
      <c r="P295" s="11"/>
      <c r="Q295" s="11"/>
      <c r="R295" s="11"/>
      <c r="S295" s="11"/>
    </row>
    <row r="296" spans="1:26" x14ac:dyDescent="0.35">
      <c r="M296" s="11"/>
      <c r="N296" s="11"/>
      <c r="O296" s="11"/>
      <c r="P296" s="11"/>
      <c r="Q296" s="11"/>
      <c r="R296" s="11"/>
      <c r="S296" s="11"/>
    </row>
    <row r="297" spans="1:26" x14ac:dyDescent="0.35">
      <c r="M297" s="11"/>
      <c r="N297" s="11"/>
      <c r="O297" s="11"/>
      <c r="P297" s="11"/>
      <c r="Q297" s="11"/>
      <c r="R297" s="11"/>
      <c r="S297" s="11"/>
    </row>
    <row r="298" spans="1:26" x14ac:dyDescent="0.35">
      <c r="M298" s="11"/>
      <c r="N298" s="11"/>
      <c r="O298" s="11"/>
      <c r="P298" s="11"/>
      <c r="Q298" s="11"/>
      <c r="R298" s="11"/>
      <c r="S298" s="11"/>
    </row>
    <row r="299" spans="1:26" x14ac:dyDescent="0.35">
      <c r="M299" s="11"/>
      <c r="N299" s="11"/>
      <c r="O299" s="11"/>
      <c r="P299" s="11"/>
      <c r="Q299" s="11"/>
      <c r="R299" s="11"/>
      <c r="S299" s="11"/>
    </row>
    <row r="300" spans="1:26" x14ac:dyDescent="0.35">
      <c r="M300" s="11"/>
      <c r="N300" s="11"/>
      <c r="O300" s="11"/>
      <c r="P300" s="11"/>
      <c r="Q300" s="11"/>
      <c r="R300" s="11"/>
      <c r="S300" s="11"/>
    </row>
    <row r="301" spans="1:26" x14ac:dyDescent="0.35">
      <c r="M301" s="11"/>
      <c r="N301" s="11"/>
      <c r="O301" s="11"/>
      <c r="P301" s="11"/>
      <c r="Q301" s="11"/>
      <c r="R301" s="11"/>
      <c r="S301" s="11"/>
    </row>
    <row r="302" spans="1:26" x14ac:dyDescent="0.35">
      <c r="D302" s="189"/>
      <c r="E302" s="189"/>
    </row>
    <row r="307" spans="1:26" x14ac:dyDescent="0.35">
      <c r="V307" s="17"/>
      <c r="W307" s="17"/>
      <c r="X307" s="17"/>
      <c r="Y307" s="18"/>
      <c r="Z307" s="17"/>
    </row>
    <row r="308" spans="1:26" x14ac:dyDescent="0.35">
      <c r="V308" s="17"/>
      <c r="W308" s="17"/>
      <c r="X308" s="17"/>
      <c r="Y308" s="18"/>
      <c r="Z308" s="17"/>
    </row>
    <row r="309" spans="1:26" x14ac:dyDescent="0.3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7"/>
      <c r="W309" s="17"/>
      <c r="X309" s="17"/>
      <c r="Y309" s="18"/>
      <c r="Z309" s="17"/>
    </row>
    <row r="310" spans="1:26" x14ac:dyDescent="0.3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7"/>
      <c r="W310" s="17"/>
      <c r="X310" s="17"/>
      <c r="Y310" s="18"/>
      <c r="Z310" s="17"/>
    </row>
    <row r="311" spans="1:26" x14ac:dyDescent="0.3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7"/>
      <c r="W311" s="17"/>
      <c r="X311" s="17"/>
      <c r="Y311" s="18"/>
      <c r="Z311" s="17"/>
    </row>
    <row r="312" spans="1:26" x14ac:dyDescent="0.3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7"/>
      <c r="W312" s="17"/>
      <c r="X312" s="17"/>
      <c r="Y312" s="18"/>
      <c r="Z312" s="17"/>
    </row>
    <row r="313" spans="1:26" x14ac:dyDescent="0.3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7"/>
      <c r="W313" s="17"/>
      <c r="X313" s="17"/>
      <c r="Y313" s="18"/>
      <c r="Z313" s="17"/>
    </row>
    <row r="314" spans="1:26" x14ac:dyDescent="0.35">
      <c r="A314" s="121" t="s">
        <v>177</v>
      </c>
      <c r="B314" s="121"/>
      <c r="C314" s="121"/>
      <c r="D314" s="121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</row>
    <row r="315" spans="1:26" x14ac:dyDescent="0.35">
      <c r="A315" s="121"/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</row>
    <row r="316" spans="1:26" x14ac:dyDescent="0.35">
      <c r="A316" s="121"/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</row>
    <row r="317" spans="1:26" x14ac:dyDescent="0.35">
      <c r="A317" s="121"/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</row>
    <row r="318" spans="1:26" x14ac:dyDescent="0.35">
      <c r="A318" s="121"/>
      <c r="B318" s="121"/>
      <c r="C318" s="121"/>
      <c r="D318" s="121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</row>
    <row r="319" spans="1:26" x14ac:dyDescent="0.35">
      <c r="A319" s="121"/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</row>
    <row r="320" spans="1:26" s="45" customFormat="1" x14ac:dyDescent="0.35">
      <c r="A320" s="121"/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</row>
    <row r="321" spans="1:25" x14ac:dyDescent="0.35">
      <c r="A321" s="121"/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</row>
    <row r="323" spans="1:25" s="45" customFormat="1" x14ac:dyDescent="0.35">
      <c r="Y323" s="6"/>
    </row>
    <row r="324" spans="1:25" s="45" customFormat="1" x14ac:dyDescent="0.35">
      <c r="Y324" s="6"/>
    </row>
    <row r="325" spans="1:25" x14ac:dyDescent="0.35">
      <c r="A325" s="122" t="s">
        <v>146</v>
      </c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</row>
    <row r="326" spans="1:25" x14ac:dyDescent="0.3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</row>
    <row r="327" spans="1:25" ht="15" thickBot="1" x14ac:dyDescent="0.4"/>
    <row r="328" spans="1:25" x14ac:dyDescent="0.35">
      <c r="A328" s="225" t="str">
        <f>CONCATENATE(Arkusz18!C2," - ",Arkusz18!B2," r.")</f>
        <v>01.01.2025 - 28.02.2025 r.</v>
      </c>
      <c r="B328" s="226"/>
      <c r="C328" s="226"/>
      <c r="D328" s="226"/>
      <c r="E328" s="226"/>
      <c r="F328" s="226"/>
      <c r="G328" s="226"/>
      <c r="H328" s="226"/>
      <c r="I328" s="227"/>
      <c r="M328" s="225" t="str">
        <f>CONCATENATE(Arkusz18!C2," - ",Arkusz18!B2," r.")</f>
        <v>01.01.2025 - 28.02.2025 r.</v>
      </c>
      <c r="N328" s="226"/>
      <c r="O328" s="226"/>
      <c r="P328" s="226"/>
      <c r="Q328" s="226"/>
      <c r="R328" s="226"/>
      <c r="S328" s="226"/>
      <c r="T328" s="226"/>
      <c r="U328" s="227"/>
    </row>
    <row r="329" spans="1:25" ht="52.5" customHeight="1" x14ac:dyDescent="0.35">
      <c r="A329" s="219" t="s">
        <v>56</v>
      </c>
      <c r="B329" s="220"/>
      <c r="C329" s="221"/>
      <c r="D329" s="183" t="s">
        <v>57</v>
      </c>
      <c r="E329" s="184"/>
      <c r="F329" s="183" t="s">
        <v>58</v>
      </c>
      <c r="G329" s="184"/>
      <c r="H329" s="183" t="s">
        <v>54</v>
      </c>
      <c r="I329" s="239"/>
      <c r="M329" s="219" t="s">
        <v>56</v>
      </c>
      <c r="N329" s="220"/>
      <c r="O329" s="221"/>
      <c r="P329" s="183" t="s">
        <v>59</v>
      </c>
      <c r="Q329" s="184"/>
      <c r="R329" s="183" t="s">
        <v>58</v>
      </c>
      <c r="S329" s="184"/>
      <c r="T329" s="183" t="s">
        <v>54</v>
      </c>
      <c r="U329" s="239"/>
    </row>
    <row r="330" spans="1:25" x14ac:dyDescent="0.35">
      <c r="A330" s="222"/>
      <c r="B330" s="223"/>
      <c r="C330" s="224"/>
      <c r="D330" s="185"/>
      <c r="E330" s="186"/>
      <c r="F330" s="185"/>
      <c r="G330" s="186"/>
      <c r="H330" s="185"/>
      <c r="I330" s="240"/>
      <c r="M330" s="222"/>
      <c r="N330" s="223"/>
      <c r="O330" s="224"/>
      <c r="P330" s="185"/>
      <c r="Q330" s="186"/>
      <c r="R330" s="185"/>
      <c r="S330" s="186"/>
      <c r="T330" s="185"/>
      <c r="U330" s="240"/>
    </row>
    <row r="331" spans="1:25" x14ac:dyDescent="0.35">
      <c r="A331" s="110" t="str">
        <f>Arkusz4!B2</f>
        <v>NIEMCY</v>
      </c>
      <c r="B331" s="111"/>
      <c r="C331" s="111"/>
      <c r="D331" s="112">
        <f>Arkusz4!C2</f>
        <v>265</v>
      </c>
      <c r="E331" s="112"/>
      <c r="F331" s="112">
        <f>Arkusz4!D2</f>
        <v>217</v>
      </c>
      <c r="G331" s="112"/>
      <c r="H331" s="112">
        <f>Arkusz4!E2</f>
        <v>98</v>
      </c>
      <c r="I331" s="112"/>
      <c r="M331" s="110" t="str">
        <f>Arkusz5!B2</f>
        <v>NIEMCY</v>
      </c>
      <c r="N331" s="111"/>
      <c r="O331" s="111"/>
      <c r="P331" s="112">
        <f>Arkusz5!C2</f>
        <v>22</v>
      </c>
      <c r="Q331" s="112"/>
      <c r="R331" s="112">
        <f>Arkusz5!D2</f>
        <v>22</v>
      </c>
      <c r="S331" s="112"/>
      <c r="T331" s="112">
        <f>Arkusz5!E2</f>
        <v>5</v>
      </c>
      <c r="U331" s="193"/>
    </row>
    <row r="332" spans="1:25" x14ac:dyDescent="0.35">
      <c r="A332" s="124" t="str">
        <f>Arkusz4!B3</f>
        <v>FRANCJA</v>
      </c>
      <c r="B332" s="125"/>
      <c r="C332" s="125"/>
      <c r="D332" s="109">
        <f>Arkusz4!C3</f>
        <v>94</v>
      </c>
      <c r="E332" s="109"/>
      <c r="F332" s="109">
        <f>Arkusz4!D3</f>
        <v>57</v>
      </c>
      <c r="G332" s="109"/>
      <c r="H332" s="109">
        <f>Arkusz4!E3</f>
        <v>7</v>
      </c>
      <c r="I332" s="109"/>
      <c r="J332" s="41"/>
      <c r="M332" s="124" t="str">
        <f>Arkusz5!B3</f>
        <v>FRANCJA</v>
      </c>
      <c r="N332" s="125"/>
      <c r="O332" s="125"/>
      <c r="P332" s="109">
        <f>Arkusz5!C3</f>
        <v>7</v>
      </c>
      <c r="Q332" s="109"/>
      <c r="R332" s="109">
        <f>Arkusz5!D3</f>
        <v>7</v>
      </c>
      <c r="S332" s="109"/>
      <c r="T332" s="109">
        <f>Arkusz5!E3</f>
        <v>2</v>
      </c>
      <c r="U332" s="194"/>
    </row>
    <row r="333" spans="1:25" x14ac:dyDescent="0.35">
      <c r="A333" s="110" t="str">
        <f>Arkusz4!B4</f>
        <v>BELGIA</v>
      </c>
      <c r="B333" s="111"/>
      <c r="C333" s="111"/>
      <c r="D333" s="112">
        <f>Arkusz4!C4</f>
        <v>42</v>
      </c>
      <c r="E333" s="112"/>
      <c r="F333" s="112">
        <f>Arkusz4!D4</f>
        <v>30</v>
      </c>
      <c r="G333" s="112"/>
      <c r="H333" s="112">
        <f>Arkusz4!E4</f>
        <v>9</v>
      </c>
      <c r="I333" s="112"/>
      <c r="J333" s="41"/>
      <c r="M333" s="110" t="str">
        <f>Arkusz5!B4</f>
        <v>CHORWACJA</v>
      </c>
      <c r="N333" s="111"/>
      <c r="O333" s="111"/>
      <c r="P333" s="112">
        <f>Arkusz5!C4</f>
        <v>3</v>
      </c>
      <c r="Q333" s="112"/>
      <c r="R333" s="112">
        <f>Arkusz5!D4</f>
        <v>1</v>
      </c>
      <c r="S333" s="112"/>
      <c r="T333" s="112">
        <f>Arkusz5!E4</f>
        <v>0</v>
      </c>
      <c r="U333" s="193"/>
    </row>
    <row r="334" spans="1:25" x14ac:dyDescent="0.35">
      <c r="A334" s="124" t="str">
        <f>Arkusz4!B5</f>
        <v>NIDERLANDY</v>
      </c>
      <c r="B334" s="125"/>
      <c r="C334" s="125"/>
      <c r="D334" s="109">
        <f>Arkusz4!C5</f>
        <v>24</v>
      </c>
      <c r="E334" s="109"/>
      <c r="F334" s="109">
        <f>Arkusz4!D5</f>
        <v>24</v>
      </c>
      <c r="G334" s="109"/>
      <c r="H334" s="109">
        <f>Arkusz4!E5</f>
        <v>11</v>
      </c>
      <c r="I334" s="109"/>
      <c r="J334" s="41"/>
      <c r="M334" s="124" t="str">
        <f>Arkusz5!B5</f>
        <v>LITWA</v>
      </c>
      <c r="N334" s="125"/>
      <c r="O334" s="125"/>
      <c r="P334" s="109">
        <f>Arkusz5!C5</f>
        <v>3</v>
      </c>
      <c r="Q334" s="109"/>
      <c r="R334" s="109">
        <f>Arkusz5!D5</f>
        <v>6</v>
      </c>
      <c r="S334" s="109"/>
      <c r="T334" s="109">
        <f>Arkusz5!E5</f>
        <v>0</v>
      </c>
      <c r="U334" s="194"/>
    </row>
    <row r="335" spans="1:25" x14ac:dyDescent="0.35">
      <c r="A335" s="110" t="str">
        <f>Arkusz4!B6</f>
        <v>NORWEGIA</v>
      </c>
      <c r="B335" s="111"/>
      <c r="C335" s="111"/>
      <c r="D335" s="112">
        <f>Arkusz4!C6</f>
        <v>20</v>
      </c>
      <c r="E335" s="112"/>
      <c r="F335" s="112">
        <f>Arkusz4!D6</f>
        <v>19</v>
      </c>
      <c r="G335" s="112"/>
      <c r="H335" s="112">
        <f>Arkusz4!E6</f>
        <v>16</v>
      </c>
      <c r="I335" s="112"/>
      <c r="J335" s="41"/>
      <c r="M335" s="110" t="str">
        <f>Arkusz5!B6</f>
        <v>WĘGRY</v>
      </c>
      <c r="N335" s="111"/>
      <c r="O335" s="111"/>
      <c r="P335" s="112">
        <f>Arkusz5!C6</f>
        <v>3</v>
      </c>
      <c r="Q335" s="112"/>
      <c r="R335" s="112">
        <f>Arkusz5!D6</f>
        <v>4</v>
      </c>
      <c r="S335" s="112"/>
      <c r="T335" s="112">
        <f>Arkusz5!E6</f>
        <v>0</v>
      </c>
      <c r="U335" s="193"/>
    </row>
    <row r="336" spans="1:25" ht="15" thickBot="1" x14ac:dyDescent="0.4">
      <c r="A336" s="202" t="str">
        <f>Arkusz4!B7</f>
        <v>Pozostałe</v>
      </c>
      <c r="B336" s="203"/>
      <c r="C336" s="203"/>
      <c r="D336" s="120">
        <f>Arkusz4!C7</f>
        <v>88</v>
      </c>
      <c r="E336" s="120"/>
      <c r="F336" s="120">
        <f>Arkusz4!D7</f>
        <v>62</v>
      </c>
      <c r="G336" s="120"/>
      <c r="H336" s="120">
        <f>Arkusz4!E7</f>
        <v>24</v>
      </c>
      <c r="I336" s="120"/>
      <c r="J336" s="41"/>
      <c r="M336" s="202" t="str">
        <f>Arkusz5!B7</f>
        <v>Pozostałe</v>
      </c>
      <c r="N336" s="203"/>
      <c r="O336" s="203"/>
      <c r="P336" s="120">
        <f>Arkusz5!C7</f>
        <v>9</v>
      </c>
      <c r="Q336" s="120"/>
      <c r="R336" s="120">
        <f>Arkusz5!D7</f>
        <v>8</v>
      </c>
      <c r="S336" s="120"/>
      <c r="T336" s="120">
        <f>Arkusz5!E7</f>
        <v>3</v>
      </c>
      <c r="U336" s="123"/>
    </row>
    <row r="337" spans="1:26" ht="15" thickBot="1" x14ac:dyDescent="0.4">
      <c r="A337" s="204" t="s">
        <v>69</v>
      </c>
      <c r="B337" s="205"/>
      <c r="C337" s="205"/>
      <c r="D337" s="198">
        <f>SUM(D331:E336)</f>
        <v>533</v>
      </c>
      <c r="E337" s="198"/>
      <c r="F337" s="198">
        <f>SUM(F331:G336)</f>
        <v>409</v>
      </c>
      <c r="G337" s="198"/>
      <c r="H337" s="198">
        <f>SUM(H331:I336)</f>
        <v>165</v>
      </c>
      <c r="I337" s="199"/>
      <c r="M337" s="204" t="s">
        <v>69</v>
      </c>
      <c r="N337" s="205"/>
      <c r="O337" s="205"/>
      <c r="P337" s="198">
        <f>SUM(P331:Q336)</f>
        <v>47</v>
      </c>
      <c r="Q337" s="198"/>
      <c r="R337" s="198">
        <f t="shared" ref="R337" si="11">SUM(R331:S336)</f>
        <v>48</v>
      </c>
      <c r="S337" s="198"/>
      <c r="T337" s="198">
        <f>SUM(T331:U336)</f>
        <v>10</v>
      </c>
      <c r="U337" s="199"/>
    </row>
    <row r="339" spans="1:26" x14ac:dyDescent="0.35">
      <c r="A339" s="121" t="s">
        <v>173</v>
      </c>
      <c r="B339" s="121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</row>
    <row r="340" spans="1:26" x14ac:dyDescent="0.35">
      <c r="A340" s="121"/>
      <c r="B340" s="121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</row>
    <row r="341" spans="1:26" x14ac:dyDescent="0.35">
      <c r="A341" s="121"/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</row>
    <row r="342" spans="1:26" x14ac:dyDescent="0.35">
      <c r="A342" s="121"/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</row>
    <row r="343" spans="1:26" x14ac:dyDescent="0.35">
      <c r="A343" s="121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</row>
    <row r="345" spans="1:26" x14ac:dyDescent="0.35">
      <c r="A345" s="192" t="s">
        <v>68</v>
      </c>
      <c r="B345" s="192"/>
      <c r="C345" s="192"/>
      <c r="D345" s="192"/>
      <c r="E345" s="192"/>
      <c r="F345" s="192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192"/>
      <c r="S345" s="192"/>
      <c r="T345" s="192"/>
      <c r="U345" s="192"/>
      <c r="V345" s="192"/>
      <c r="W345" s="192"/>
      <c r="X345" s="192"/>
      <c r="Y345" s="192"/>
      <c r="Z345" s="192"/>
    </row>
    <row r="346" spans="1:26" x14ac:dyDescent="0.3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1:26" x14ac:dyDescent="0.35">
      <c r="A347" s="122" t="s">
        <v>147</v>
      </c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</row>
    <row r="348" spans="1:26" x14ac:dyDescent="0.3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</row>
    <row r="349" spans="1:26" ht="15" thickBot="1" x14ac:dyDescent="0.4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</row>
    <row r="350" spans="1:26" x14ac:dyDescent="0.35">
      <c r="C350" s="115" t="s">
        <v>0</v>
      </c>
      <c r="D350" s="116"/>
      <c r="E350" s="116"/>
      <c r="F350" s="116"/>
      <c r="G350" s="200" t="str">
        <f>CONCATENATE(Arkusz18!A2," - ",Arkusz18!B2," r.")</f>
        <v>01.02.2025 - 28.02.2025 r.</v>
      </c>
      <c r="H350" s="200"/>
      <c r="I350" s="200"/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1"/>
    </row>
    <row r="351" spans="1:26" ht="73.5" customHeight="1" x14ac:dyDescent="0.35">
      <c r="C351" s="181"/>
      <c r="D351" s="182"/>
      <c r="E351" s="182"/>
      <c r="F351" s="182"/>
      <c r="G351" s="85" t="s">
        <v>60</v>
      </c>
      <c r="H351" s="86"/>
      <c r="I351" s="87"/>
      <c r="J351" s="85" t="s">
        <v>61</v>
      </c>
      <c r="K351" s="86"/>
      <c r="L351" s="87"/>
      <c r="M351" s="85" t="s">
        <v>62</v>
      </c>
      <c r="N351" s="86"/>
      <c r="O351" s="87"/>
      <c r="P351" s="85" t="s">
        <v>71</v>
      </c>
      <c r="Q351" s="86"/>
      <c r="R351" s="87"/>
      <c r="S351" s="85" t="s">
        <v>63</v>
      </c>
      <c r="T351" s="86"/>
      <c r="U351" s="197"/>
    </row>
    <row r="352" spans="1:26" x14ac:dyDescent="0.35">
      <c r="C352" s="176" t="str">
        <f>Arkusz6!B2</f>
        <v>UKRAINA</v>
      </c>
      <c r="D352" s="177"/>
      <c r="E352" s="177"/>
      <c r="F352" s="177"/>
      <c r="G352" s="100">
        <f>Arkusz6!C2</f>
        <v>3</v>
      </c>
      <c r="H352" s="100"/>
      <c r="I352" s="100"/>
      <c r="J352" s="100">
        <f>Arkusz6!D2</f>
        <v>694</v>
      </c>
      <c r="K352" s="100"/>
      <c r="L352" s="100"/>
      <c r="M352" s="100">
        <f>Arkusz6!E2</f>
        <v>0</v>
      </c>
      <c r="N352" s="100"/>
      <c r="O352" s="100"/>
      <c r="P352" s="100">
        <f>Arkusz6!F2</f>
        <v>22</v>
      </c>
      <c r="Q352" s="100"/>
      <c r="R352" s="100"/>
      <c r="S352" s="100">
        <f>Arkusz6!G2</f>
        <v>27</v>
      </c>
      <c r="T352" s="100"/>
      <c r="U352" s="100"/>
    </row>
    <row r="353" spans="3:21" x14ac:dyDescent="0.35">
      <c r="C353" s="126" t="str">
        <f>Arkusz6!B3</f>
        <v>BIAŁORUŚ</v>
      </c>
      <c r="D353" s="127"/>
      <c r="E353" s="127"/>
      <c r="F353" s="127"/>
      <c r="G353" s="96">
        <f>Arkusz6!C3</f>
        <v>16</v>
      </c>
      <c r="H353" s="96"/>
      <c r="I353" s="96"/>
      <c r="J353" s="96">
        <f>Arkusz6!D3</f>
        <v>129</v>
      </c>
      <c r="K353" s="96"/>
      <c r="L353" s="96"/>
      <c r="M353" s="96">
        <f>Arkusz6!E3</f>
        <v>0</v>
      </c>
      <c r="N353" s="96"/>
      <c r="O353" s="96"/>
      <c r="P353" s="96">
        <f>Arkusz6!F3</f>
        <v>6</v>
      </c>
      <c r="Q353" s="96"/>
      <c r="R353" s="96"/>
      <c r="S353" s="96">
        <f>Arkusz6!G3</f>
        <v>22</v>
      </c>
      <c r="T353" s="96"/>
      <c r="U353" s="96"/>
    </row>
    <row r="354" spans="3:21" x14ac:dyDescent="0.35">
      <c r="C354" s="176" t="str">
        <f>Arkusz6!B4</f>
        <v>ROSJA</v>
      </c>
      <c r="D354" s="177"/>
      <c r="E354" s="177"/>
      <c r="F354" s="177"/>
      <c r="G354" s="100">
        <f>Arkusz6!C4</f>
        <v>9</v>
      </c>
      <c r="H354" s="100"/>
      <c r="I354" s="100"/>
      <c r="J354" s="100">
        <f>Arkusz6!D4</f>
        <v>2</v>
      </c>
      <c r="K354" s="100"/>
      <c r="L354" s="100"/>
      <c r="M354" s="100">
        <f>Arkusz6!E4</f>
        <v>0</v>
      </c>
      <c r="N354" s="100"/>
      <c r="O354" s="100"/>
      <c r="P354" s="100">
        <f>Arkusz6!F4</f>
        <v>22</v>
      </c>
      <c r="Q354" s="100"/>
      <c r="R354" s="100"/>
      <c r="S354" s="100">
        <f>Arkusz6!G4</f>
        <v>21</v>
      </c>
      <c r="T354" s="100"/>
      <c r="U354" s="100"/>
    </row>
    <row r="355" spans="3:21" x14ac:dyDescent="0.35">
      <c r="C355" s="126" t="str">
        <f>Arkusz6!B5</f>
        <v>INDIE</v>
      </c>
      <c r="D355" s="127"/>
      <c r="E355" s="127"/>
      <c r="F355" s="127"/>
      <c r="G355" s="96">
        <f>Arkusz6!C5</f>
        <v>0</v>
      </c>
      <c r="H355" s="96"/>
      <c r="I355" s="96"/>
      <c r="J355" s="96">
        <f>Arkusz6!D5</f>
        <v>0</v>
      </c>
      <c r="K355" s="96"/>
      <c r="L355" s="96"/>
      <c r="M355" s="96">
        <f>Arkusz6!E5</f>
        <v>0</v>
      </c>
      <c r="N355" s="96"/>
      <c r="O355" s="96"/>
      <c r="P355" s="96">
        <f>Arkusz6!F5</f>
        <v>5</v>
      </c>
      <c r="Q355" s="96"/>
      <c r="R355" s="96"/>
      <c r="S355" s="96">
        <f>Arkusz6!G5</f>
        <v>18</v>
      </c>
      <c r="T355" s="96"/>
      <c r="U355" s="96"/>
    </row>
    <row r="356" spans="3:21" x14ac:dyDescent="0.35">
      <c r="C356" s="176" t="str">
        <f>Arkusz6!B6</f>
        <v>ETIOPIA</v>
      </c>
      <c r="D356" s="177"/>
      <c r="E356" s="177"/>
      <c r="F356" s="177"/>
      <c r="G356" s="100">
        <f>Arkusz6!C6</f>
        <v>0</v>
      </c>
      <c r="H356" s="100"/>
      <c r="I356" s="100"/>
      <c r="J356" s="100">
        <f>Arkusz6!D6</f>
        <v>5</v>
      </c>
      <c r="K356" s="100"/>
      <c r="L356" s="100"/>
      <c r="M356" s="100">
        <f>Arkusz6!E6</f>
        <v>0</v>
      </c>
      <c r="N356" s="100"/>
      <c r="O356" s="100"/>
      <c r="P356" s="100">
        <f>Arkusz6!F6</f>
        <v>0</v>
      </c>
      <c r="Q356" s="100"/>
      <c r="R356" s="100"/>
      <c r="S356" s="100">
        <f>Arkusz6!G6</f>
        <v>15</v>
      </c>
      <c r="T356" s="100"/>
      <c r="U356" s="100"/>
    </row>
    <row r="357" spans="3:21" ht="15" thickBot="1" x14ac:dyDescent="0.4">
      <c r="C357" s="195" t="str">
        <f>Arkusz6!B7</f>
        <v>Pozostałe</v>
      </c>
      <c r="D357" s="196"/>
      <c r="E357" s="196"/>
      <c r="F357" s="196"/>
      <c r="G357" s="99">
        <f>Arkusz6!C7</f>
        <v>8</v>
      </c>
      <c r="H357" s="99"/>
      <c r="I357" s="99"/>
      <c r="J357" s="99">
        <f>Arkusz6!D7</f>
        <v>14</v>
      </c>
      <c r="K357" s="99"/>
      <c r="L357" s="99"/>
      <c r="M357" s="99">
        <f>Arkusz6!E7</f>
        <v>0</v>
      </c>
      <c r="N357" s="99"/>
      <c r="O357" s="99"/>
      <c r="P357" s="99">
        <f>Arkusz6!F7</f>
        <v>38</v>
      </c>
      <c r="Q357" s="99"/>
      <c r="R357" s="99"/>
      <c r="S357" s="99">
        <f>Arkusz6!G7</f>
        <v>100</v>
      </c>
      <c r="T357" s="99"/>
      <c r="U357" s="99"/>
    </row>
    <row r="358" spans="3:21" ht="15" thickBot="1" x14ac:dyDescent="0.4">
      <c r="C358" s="179" t="s">
        <v>1</v>
      </c>
      <c r="D358" s="180"/>
      <c r="E358" s="180"/>
      <c r="F358" s="180"/>
      <c r="G358" s="83">
        <f>SUM(G352:I357)</f>
        <v>36</v>
      </c>
      <c r="H358" s="83"/>
      <c r="I358" s="83"/>
      <c r="J358" s="83">
        <f t="shared" ref="J358" si="12">SUM(J352:L357)</f>
        <v>844</v>
      </c>
      <c r="K358" s="83"/>
      <c r="L358" s="83"/>
      <c r="M358" s="83">
        <f t="shared" ref="M358" si="13">SUM(M352:O357)</f>
        <v>0</v>
      </c>
      <c r="N358" s="83"/>
      <c r="O358" s="83"/>
      <c r="P358" s="83">
        <f t="shared" ref="P358" si="14">SUM(P352:R357)</f>
        <v>93</v>
      </c>
      <c r="Q358" s="83"/>
      <c r="R358" s="83"/>
      <c r="S358" s="83">
        <f>SUM(S352:U357)</f>
        <v>203</v>
      </c>
      <c r="T358" s="83"/>
      <c r="U358" s="84"/>
    </row>
    <row r="361" spans="3:21" ht="15" thickBot="1" x14ac:dyDescent="0.4"/>
    <row r="362" spans="3:21" x14ac:dyDescent="0.35">
      <c r="C362" s="115" t="s">
        <v>0</v>
      </c>
      <c r="D362" s="116"/>
      <c r="E362" s="116"/>
      <c r="F362" s="116"/>
      <c r="G362" s="200" t="str">
        <f>CONCATENATE(Arkusz18!C2," - ",Arkusz18!B2," r.")</f>
        <v>01.01.2025 - 28.02.2025 r.</v>
      </c>
      <c r="H362" s="200"/>
      <c r="I362" s="200"/>
      <c r="J362" s="200"/>
      <c r="K362" s="200"/>
      <c r="L362" s="200"/>
      <c r="M362" s="200"/>
      <c r="N362" s="200"/>
      <c r="O362" s="200"/>
      <c r="P362" s="200"/>
      <c r="Q362" s="200"/>
      <c r="R362" s="200"/>
      <c r="S362" s="200"/>
      <c r="T362" s="200"/>
      <c r="U362" s="201"/>
    </row>
    <row r="363" spans="3:21" ht="71.25" customHeight="1" x14ac:dyDescent="0.35">
      <c r="C363" s="181"/>
      <c r="D363" s="182"/>
      <c r="E363" s="182"/>
      <c r="F363" s="182"/>
      <c r="G363" s="85" t="s">
        <v>60</v>
      </c>
      <c r="H363" s="86"/>
      <c r="I363" s="87"/>
      <c r="J363" s="85" t="s">
        <v>61</v>
      </c>
      <c r="K363" s="86"/>
      <c r="L363" s="87"/>
      <c r="M363" s="85" t="s">
        <v>62</v>
      </c>
      <c r="N363" s="86"/>
      <c r="O363" s="87"/>
      <c r="P363" s="85" t="s">
        <v>71</v>
      </c>
      <c r="Q363" s="86"/>
      <c r="R363" s="87"/>
      <c r="S363" s="85" t="s">
        <v>63</v>
      </c>
      <c r="T363" s="86"/>
      <c r="U363" s="197"/>
    </row>
    <row r="364" spans="3:21" x14ac:dyDescent="0.35">
      <c r="C364" s="176" t="str">
        <f>Arkusz7!B2</f>
        <v>UKRAINA</v>
      </c>
      <c r="D364" s="177"/>
      <c r="E364" s="177"/>
      <c r="F364" s="177"/>
      <c r="G364" s="100">
        <f>Arkusz7!C2</f>
        <v>4</v>
      </c>
      <c r="H364" s="100"/>
      <c r="I364" s="100"/>
      <c r="J364" s="100">
        <f>Arkusz7!D2</f>
        <v>953</v>
      </c>
      <c r="K364" s="100"/>
      <c r="L364" s="100"/>
      <c r="M364" s="100">
        <f>Arkusz7!E2</f>
        <v>0</v>
      </c>
      <c r="N364" s="100"/>
      <c r="O364" s="100"/>
      <c r="P364" s="100">
        <f>Arkusz7!F2</f>
        <v>32</v>
      </c>
      <c r="Q364" s="100"/>
      <c r="R364" s="100"/>
      <c r="S364" s="100">
        <f>Arkusz7!G2</f>
        <v>54</v>
      </c>
      <c r="T364" s="100"/>
      <c r="U364" s="100"/>
    </row>
    <row r="365" spans="3:21" x14ac:dyDescent="0.35">
      <c r="C365" s="126" t="str">
        <f>Arkusz7!B3</f>
        <v>BIAŁORUŚ</v>
      </c>
      <c r="D365" s="127"/>
      <c r="E365" s="127"/>
      <c r="F365" s="127"/>
      <c r="G365" s="96">
        <f>Arkusz7!C3</f>
        <v>33</v>
      </c>
      <c r="H365" s="96"/>
      <c r="I365" s="96"/>
      <c r="J365" s="96">
        <f>Arkusz7!D3</f>
        <v>320</v>
      </c>
      <c r="K365" s="96"/>
      <c r="L365" s="96"/>
      <c r="M365" s="96">
        <f>Arkusz7!E3</f>
        <v>0</v>
      </c>
      <c r="N365" s="96"/>
      <c r="O365" s="96"/>
      <c r="P365" s="96">
        <f>Arkusz7!F3</f>
        <v>23</v>
      </c>
      <c r="Q365" s="96"/>
      <c r="R365" s="96"/>
      <c r="S365" s="96">
        <f>Arkusz7!G3</f>
        <v>37</v>
      </c>
      <c r="T365" s="96"/>
      <c r="U365" s="96"/>
    </row>
    <row r="366" spans="3:21" x14ac:dyDescent="0.35">
      <c r="C366" s="176" t="str">
        <f>Arkusz7!B4</f>
        <v>ROSJA</v>
      </c>
      <c r="D366" s="177"/>
      <c r="E366" s="177"/>
      <c r="F366" s="177"/>
      <c r="G366" s="100">
        <f>Arkusz7!C4</f>
        <v>17</v>
      </c>
      <c r="H366" s="100"/>
      <c r="I366" s="100"/>
      <c r="J366" s="100">
        <f>Arkusz7!D4</f>
        <v>7</v>
      </c>
      <c r="K366" s="100"/>
      <c r="L366" s="100"/>
      <c r="M366" s="100">
        <f>Arkusz7!E4</f>
        <v>0</v>
      </c>
      <c r="N366" s="100"/>
      <c r="O366" s="100"/>
      <c r="P366" s="100">
        <f>Arkusz7!F4</f>
        <v>40</v>
      </c>
      <c r="Q366" s="100"/>
      <c r="R366" s="100"/>
      <c r="S366" s="100">
        <f>Arkusz7!G4</f>
        <v>43</v>
      </c>
      <c r="T366" s="100"/>
      <c r="U366" s="100"/>
    </row>
    <row r="367" spans="3:21" x14ac:dyDescent="0.35">
      <c r="C367" s="126" t="str">
        <f>Arkusz7!B5</f>
        <v>TADŻYKISTAN</v>
      </c>
      <c r="D367" s="127"/>
      <c r="E367" s="127"/>
      <c r="F367" s="127"/>
      <c r="G367" s="96">
        <f>Arkusz7!C5</f>
        <v>0</v>
      </c>
      <c r="H367" s="96"/>
      <c r="I367" s="96"/>
      <c r="J367" s="96">
        <f>Arkusz7!D5</f>
        <v>3</v>
      </c>
      <c r="K367" s="96"/>
      <c r="L367" s="96"/>
      <c r="M367" s="96">
        <f>Arkusz7!E5</f>
        <v>0</v>
      </c>
      <c r="N367" s="96"/>
      <c r="O367" s="96"/>
      <c r="P367" s="96">
        <f>Arkusz7!F5</f>
        <v>11</v>
      </c>
      <c r="Q367" s="96"/>
      <c r="R367" s="96"/>
      <c r="S367" s="96">
        <f>Arkusz7!G5</f>
        <v>50</v>
      </c>
      <c r="T367" s="96"/>
      <c r="U367" s="96"/>
    </row>
    <row r="368" spans="3:21" x14ac:dyDescent="0.35">
      <c r="C368" s="176" t="str">
        <f>Arkusz7!B6</f>
        <v>ETIOPIA</v>
      </c>
      <c r="D368" s="177"/>
      <c r="E368" s="177"/>
      <c r="F368" s="177"/>
      <c r="G368" s="100">
        <f>Arkusz7!C6</f>
        <v>0</v>
      </c>
      <c r="H368" s="100"/>
      <c r="I368" s="100"/>
      <c r="J368" s="100">
        <f>Arkusz7!D6</f>
        <v>7</v>
      </c>
      <c r="K368" s="100"/>
      <c r="L368" s="100"/>
      <c r="M368" s="100">
        <f>Arkusz7!E6</f>
        <v>0</v>
      </c>
      <c r="N368" s="100"/>
      <c r="O368" s="100"/>
      <c r="P368" s="100">
        <f>Arkusz7!F6</f>
        <v>0</v>
      </c>
      <c r="Q368" s="100"/>
      <c r="R368" s="100"/>
      <c r="S368" s="100">
        <f>Arkusz7!G6</f>
        <v>41</v>
      </c>
      <c r="T368" s="100"/>
      <c r="U368" s="100"/>
    </row>
    <row r="369" spans="1:25" ht="15" thickBot="1" x14ac:dyDescent="0.4">
      <c r="C369" s="195" t="str">
        <f>Arkusz7!B7</f>
        <v>Pozostałe</v>
      </c>
      <c r="D369" s="196"/>
      <c r="E369" s="196"/>
      <c r="F369" s="196"/>
      <c r="G369" s="99">
        <f>Arkusz7!C7</f>
        <v>15</v>
      </c>
      <c r="H369" s="99"/>
      <c r="I369" s="99"/>
      <c r="J369" s="99">
        <f>Arkusz7!D7</f>
        <v>25</v>
      </c>
      <c r="K369" s="99"/>
      <c r="L369" s="99"/>
      <c r="M369" s="99">
        <f>Arkusz7!E7</f>
        <v>0</v>
      </c>
      <c r="N369" s="99"/>
      <c r="O369" s="99"/>
      <c r="P369" s="99">
        <f>Arkusz7!F7</f>
        <v>88</v>
      </c>
      <c r="Q369" s="99"/>
      <c r="R369" s="99"/>
      <c r="S369" s="99">
        <f>Arkusz7!G7</f>
        <v>235</v>
      </c>
      <c r="T369" s="99"/>
      <c r="U369" s="99"/>
    </row>
    <row r="370" spans="1:25" ht="15" thickBot="1" x14ac:dyDescent="0.4">
      <c r="C370" s="179" t="s">
        <v>1</v>
      </c>
      <c r="D370" s="180"/>
      <c r="E370" s="180"/>
      <c r="F370" s="180"/>
      <c r="G370" s="83">
        <f>SUM(G364:I369)</f>
        <v>69</v>
      </c>
      <c r="H370" s="83"/>
      <c r="I370" s="83"/>
      <c r="J370" s="83">
        <f t="shared" ref="J370" si="15">SUM(J364:L369)</f>
        <v>1315</v>
      </c>
      <c r="K370" s="83"/>
      <c r="L370" s="83"/>
      <c r="M370" s="83">
        <f t="shared" ref="M370" si="16">SUM(M364:O369)</f>
        <v>0</v>
      </c>
      <c r="N370" s="83"/>
      <c r="O370" s="83"/>
      <c r="P370" s="83">
        <f t="shared" ref="P370" si="17">SUM(P364:R369)</f>
        <v>194</v>
      </c>
      <c r="Q370" s="83"/>
      <c r="R370" s="83"/>
      <c r="S370" s="83">
        <f>SUM(S364:U369)</f>
        <v>460</v>
      </c>
      <c r="T370" s="83"/>
      <c r="U370" s="84"/>
    </row>
    <row r="373" spans="1:25" x14ac:dyDescent="0.35">
      <c r="A373" s="121" t="s">
        <v>178</v>
      </c>
      <c r="B373" s="121"/>
      <c r="C373" s="121"/>
      <c r="D373" s="121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</row>
    <row r="374" spans="1:25" x14ac:dyDescent="0.35">
      <c r="A374" s="121"/>
      <c r="B374" s="121"/>
      <c r="C374" s="121"/>
      <c r="D374" s="121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</row>
    <row r="375" spans="1:25" x14ac:dyDescent="0.35">
      <c r="A375" s="121"/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</row>
    <row r="376" spans="1:25" x14ac:dyDescent="0.35">
      <c r="A376" s="121"/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</row>
    <row r="377" spans="1:25" s="45" customFormat="1" x14ac:dyDescent="0.35">
      <c r="A377" s="121"/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</row>
    <row r="378" spans="1:25" s="45" customFormat="1" x14ac:dyDescent="0.35">
      <c r="A378" s="121"/>
      <c r="B378" s="121"/>
      <c r="C378" s="121"/>
      <c r="D378" s="121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</row>
    <row r="379" spans="1:25" s="45" customFormat="1" x14ac:dyDescent="0.35">
      <c r="A379" s="121"/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</row>
    <row r="380" spans="1:25" x14ac:dyDescent="0.35">
      <c r="A380" s="121"/>
      <c r="B380" s="121"/>
      <c r="C380" s="121"/>
      <c r="D380" s="121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</row>
    <row r="384" spans="1:25" x14ac:dyDescent="0.35">
      <c r="A384" s="122" t="s">
        <v>148</v>
      </c>
      <c r="B384" s="122"/>
      <c r="C384" s="122"/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</row>
    <row r="385" spans="1:25" x14ac:dyDescent="0.35">
      <c r="A385" s="122"/>
      <c r="B385" s="122"/>
      <c r="C385" s="122"/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</row>
    <row r="386" spans="1:25" x14ac:dyDescent="0.3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</row>
    <row r="387" spans="1:25" ht="15" thickBot="1" x14ac:dyDescent="0.4"/>
    <row r="388" spans="1:25" ht="30" customHeight="1" x14ac:dyDescent="0.35">
      <c r="B388" s="115" t="s">
        <v>9</v>
      </c>
      <c r="C388" s="116"/>
      <c r="D388" s="116"/>
      <c r="E388" s="116"/>
      <c r="F388" s="116"/>
      <c r="G388" s="116"/>
      <c r="H388" s="116"/>
      <c r="I388" s="116"/>
      <c r="J388" s="242" t="str">
        <f>Arkusz8!C6</f>
        <v>25.01.2025 - 31.01.2025</v>
      </c>
      <c r="K388" s="242"/>
      <c r="L388" s="242"/>
      <c r="M388" s="242" t="str">
        <f>Arkusz8!C10</f>
        <v>01.02.2025 - 07.02.2025</v>
      </c>
      <c r="N388" s="242"/>
      <c r="O388" s="242"/>
      <c r="P388" s="242" t="str">
        <f>Arkusz8!C9</f>
        <v>08.02.2025 - 14.02.2025</v>
      </c>
      <c r="Q388" s="242"/>
      <c r="R388" s="242"/>
      <c r="S388" s="242" t="str">
        <f>Arkusz8!C8</f>
        <v>15.02.2025 - 21.02.2025</v>
      </c>
      <c r="T388" s="242"/>
      <c r="U388" s="242"/>
      <c r="V388" s="242" t="str">
        <f>Arkusz8!C7</f>
        <v>22.02.2025 - 28.02.2025</v>
      </c>
      <c r="W388" s="242"/>
      <c r="X388" s="243"/>
    </row>
    <row r="389" spans="1:25" x14ac:dyDescent="0.35">
      <c r="B389" s="113" t="s">
        <v>29</v>
      </c>
      <c r="C389" s="114"/>
      <c r="D389" s="114"/>
      <c r="E389" s="114"/>
      <c r="F389" s="114"/>
      <c r="G389" s="114"/>
      <c r="H389" s="114"/>
      <c r="I389" s="114"/>
      <c r="J389" s="178">
        <f>Arkusz8!A6</f>
        <v>803</v>
      </c>
      <c r="K389" s="178"/>
      <c r="L389" s="178"/>
      <c r="M389" s="178">
        <f>Arkusz8!A5</f>
        <v>821</v>
      </c>
      <c r="N389" s="178"/>
      <c r="O389" s="178"/>
      <c r="P389" s="178">
        <f>Arkusz8!A4</f>
        <v>831</v>
      </c>
      <c r="Q389" s="178"/>
      <c r="R389" s="178"/>
      <c r="S389" s="178">
        <f>Arkusz8!A3</f>
        <v>836</v>
      </c>
      <c r="T389" s="178"/>
      <c r="U389" s="178"/>
      <c r="V389" s="178">
        <f>Arkusz8!A2</f>
        <v>859</v>
      </c>
      <c r="W389" s="178"/>
      <c r="X389" s="178"/>
    </row>
    <row r="390" spans="1:25" x14ac:dyDescent="0.35">
      <c r="B390" s="174" t="s">
        <v>5</v>
      </c>
      <c r="C390" s="175"/>
      <c r="D390" s="175"/>
      <c r="E390" s="175"/>
      <c r="F390" s="175"/>
      <c r="G390" s="175"/>
      <c r="H390" s="175"/>
      <c r="I390" s="175"/>
      <c r="J390" s="100">
        <f>Arkusz8!A11</f>
        <v>5707</v>
      </c>
      <c r="K390" s="100"/>
      <c r="L390" s="100"/>
      <c r="M390" s="100">
        <f>Arkusz8!A10</f>
        <v>5712</v>
      </c>
      <c r="N390" s="100"/>
      <c r="O390" s="100"/>
      <c r="P390" s="100">
        <f>Arkusz8!A9</f>
        <v>5745</v>
      </c>
      <c r="Q390" s="100"/>
      <c r="R390" s="100"/>
      <c r="S390" s="100">
        <f>Arkusz8!A8</f>
        <v>5782</v>
      </c>
      <c r="T390" s="100"/>
      <c r="U390" s="100"/>
      <c r="V390" s="100">
        <f>Arkusz8!A7</f>
        <v>5774</v>
      </c>
      <c r="W390" s="100"/>
      <c r="X390" s="100"/>
    </row>
    <row r="391" spans="1:25" x14ac:dyDescent="0.35">
      <c r="B391" s="113" t="s">
        <v>6</v>
      </c>
      <c r="C391" s="114"/>
      <c r="D391" s="114"/>
      <c r="E391" s="114"/>
      <c r="F391" s="114"/>
      <c r="G391" s="114"/>
      <c r="H391" s="114"/>
      <c r="I391" s="114"/>
      <c r="J391" s="178">
        <f>Arkusz8!A16</f>
        <v>163</v>
      </c>
      <c r="K391" s="178"/>
      <c r="L391" s="178"/>
      <c r="M391" s="178">
        <f>Arkusz8!A15</f>
        <v>160</v>
      </c>
      <c r="N391" s="178"/>
      <c r="O391" s="178"/>
      <c r="P391" s="178">
        <f>Arkusz8!A14</f>
        <v>146</v>
      </c>
      <c r="Q391" s="178"/>
      <c r="R391" s="178"/>
      <c r="S391" s="178">
        <f>Arkusz8!A13</f>
        <v>216</v>
      </c>
      <c r="T391" s="178"/>
      <c r="U391" s="178"/>
      <c r="V391" s="178">
        <f>Arkusz8!A12</f>
        <v>249</v>
      </c>
      <c r="W391" s="178"/>
      <c r="X391" s="178"/>
    </row>
    <row r="392" spans="1:25" x14ac:dyDescent="0.35">
      <c r="B392" s="236" t="s">
        <v>7</v>
      </c>
      <c r="C392" s="237"/>
      <c r="D392" s="237"/>
      <c r="E392" s="237"/>
      <c r="F392" s="237"/>
      <c r="G392" s="237"/>
      <c r="H392" s="237"/>
      <c r="I392" s="237"/>
      <c r="J392" s="100">
        <f>Arkusz8!A21</f>
        <v>157</v>
      </c>
      <c r="K392" s="100"/>
      <c r="L392" s="100"/>
      <c r="M392" s="100">
        <f>Arkusz8!A20</f>
        <v>217</v>
      </c>
      <c r="N392" s="100"/>
      <c r="O392" s="100"/>
      <c r="P392" s="100">
        <f>Arkusz8!A19</f>
        <v>197</v>
      </c>
      <c r="Q392" s="100"/>
      <c r="R392" s="100"/>
      <c r="S392" s="100">
        <f>Arkusz8!A18</f>
        <v>247</v>
      </c>
      <c r="T392" s="100"/>
      <c r="U392" s="100"/>
      <c r="V392" s="100">
        <f>Arkusz8!A17</f>
        <v>201</v>
      </c>
      <c r="W392" s="100"/>
      <c r="X392" s="100"/>
    </row>
    <row r="393" spans="1:25" ht="15" thickBot="1" x14ac:dyDescent="0.4">
      <c r="B393" s="260" t="s">
        <v>92</v>
      </c>
      <c r="C393" s="261"/>
      <c r="D393" s="261"/>
      <c r="E393" s="261"/>
      <c r="F393" s="261"/>
      <c r="G393" s="261"/>
      <c r="H393" s="261"/>
      <c r="I393" s="261"/>
      <c r="J393" s="241">
        <f>Arkusz8!A26</f>
        <v>0</v>
      </c>
      <c r="K393" s="241"/>
      <c r="L393" s="241"/>
      <c r="M393" s="241">
        <f>Arkusz8!A25</f>
        <v>0</v>
      </c>
      <c r="N393" s="241"/>
      <c r="O393" s="241"/>
      <c r="P393" s="241">
        <f>Arkusz8!A24</f>
        <v>0</v>
      </c>
      <c r="Q393" s="241"/>
      <c r="R393" s="241"/>
      <c r="S393" s="241">
        <f>Arkusz8!A23</f>
        <v>0</v>
      </c>
      <c r="T393" s="241"/>
      <c r="U393" s="241"/>
      <c r="V393" s="241">
        <f>Arkusz8!A22</f>
        <v>0</v>
      </c>
      <c r="W393" s="241"/>
      <c r="X393" s="241"/>
    </row>
    <row r="394" spans="1:25" ht="15" thickBot="1" x14ac:dyDescent="0.4">
      <c r="B394" s="245" t="s">
        <v>93</v>
      </c>
      <c r="C394" s="246"/>
      <c r="D394" s="246"/>
      <c r="E394" s="246"/>
      <c r="F394" s="246"/>
      <c r="G394" s="246"/>
      <c r="H394" s="246"/>
      <c r="I394" s="246"/>
      <c r="J394" s="244">
        <f>SUM(J389,J390,J393)</f>
        <v>6510</v>
      </c>
      <c r="K394" s="244"/>
      <c r="L394" s="244"/>
      <c r="M394" s="244">
        <f>SUM(M389,M390,M393)</f>
        <v>6533</v>
      </c>
      <c r="N394" s="244"/>
      <c r="O394" s="244"/>
      <c r="P394" s="244">
        <f>SUM(P389,P390,P393)</f>
        <v>6576</v>
      </c>
      <c r="Q394" s="244"/>
      <c r="R394" s="244"/>
      <c r="S394" s="244">
        <f>SUM(S389,S390,S393)</f>
        <v>6618</v>
      </c>
      <c r="T394" s="244"/>
      <c r="U394" s="244"/>
      <c r="V394" s="244">
        <f>SUM(V389,V390,V393)</f>
        <v>6633</v>
      </c>
      <c r="W394" s="244"/>
      <c r="X394" s="259"/>
    </row>
    <row r="395" spans="1:25" x14ac:dyDescent="0.35">
      <c r="B395" s="22"/>
      <c r="C395" s="22"/>
      <c r="D395" s="22"/>
      <c r="E395" s="22"/>
      <c r="F395" s="22"/>
      <c r="G395" s="22"/>
      <c r="H395" s="22"/>
      <c r="I395" s="22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 spans="1:25" x14ac:dyDescent="0.35">
      <c r="B396" s="22"/>
      <c r="C396" s="22"/>
      <c r="D396" s="22"/>
      <c r="E396" s="22"/>
      <c r="F396" s="22"/>
      <c r="G396" s="22"/>
      <c r="H396" s="22"/>
      <c r="I396" s="22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397" spans="1:25" x14ac:dyDescent="0.35">
      <c r="B397" s="22"/>
      <c r="C397" s="22"/>
      <c r="D397" s="22"/>
      <c r="E397" s="22"/>
      <c r="F397" s="22"/>
      <c r="G397" s="22"/>
      <c r="H397" s="22"/>
      <c r="I397" s="22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</row>
    <row r="398" spans="1:25" x14ac:dyDescent="0.35">
      <c r="B398" s="22"/>
      <c r="C398" s="22"/>
      <c r="D398" s="22"/>
      <c r="E398" s="22"/>
      <c r="F398" s="22"/>
      <c r="G398" s="22"/>
      <c r="H398" s="22"/>
      <c r="I398" s="22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 spans="1:25" x14ac:dyDescent="0.35">
      <c r="B399" s="22"/>
      <c r="C399" s="22"/>
      <c r="D399" s="22"/>
      <c r="E399" s="22"/>
      <c r="F399" s="22"/>
      <c r="G399" s="22"/>
      <c r="H399" s="22"/>
      <c r="I399" s="22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 spans="1:25" x14ac:dyDescent="0.35">
      <c r="B400" s="22"/>
      <c r="C400" s="22"/>
      <c r="D400" s="22"/>
      <c r="E400" s="22"/>
      <c r="F400" s="22"/>
      <c r="G400" s="22"/>
      <c r="H400" s="22"/>
      <c r="I400" s="22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15" spans="1:2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5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5" x14ac:dyDescent="0.3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5" x14ac:dyDescent="0.35">
      <c r="A419" s="121" t="s">
        <v>174</v>
      </c>
      <c r="B419" s="121"/>
      <c r="C419" s="121"/>
      <c r="D419" s="121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</row>
    <row r="420" spans="1:25" x14ac:dyDescent="0.35">
      <c r="A420" s="121"/>
      <c r="B420" s="121"/>
      <c r="C420" s="121"/>
      <c r="D420" s="121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</row>
    <row r="421" spans="1:25" x14ac:dyDescent="0.35">
      <c r="A421" s="121"/>
      <c r="B421" s="121"/>
      <c r="C421" s="121"/>
      <c r="D421" s="121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</row>
    <row r="422" spans="1:25" x14ac:dyDescent="0.35">
      <c r="A422" s="121"/>
      <c r="B422" s="121"/>
      <c r="C422" s="121"/>
      <c r="D422" s="121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</row>
    <row r="423" spans="1:25" x14ac:dyDescent="0.35">
      <c r="A423" s="121"/>
      <c r="B423" s="121"/>
      <c r="C423" s="12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</row>
    <row r="426" spans="1:25" x14ac:dyDescent="0.35">
      <c r="A426" s="35" t="s">
        <v>48</v>
      </c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R426" s="36"/>
      <c r="S426" s="36"/>
      <c r="T426" s="36"/>
    </row>
    <row r="427" spans="1:25" x14ac:dyDescent="0.35">
      <c r="P427" s="37"/>
      <c r="Q427" s="37"/>
      <c r="R427" s="36"/>
      <c r="S427" s="36"/>
      <c r="T427" s="36"/>
      <c r="U427" s="37"/>
    </row>
    <row r="428" spans="1:25" x14ac:dyDescent="0.35"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5" x14ac:dyDescent="0.35">
      <c r="A429" s="121" t="s">
        <v>175</v>
      </c>
      <c r="B429" s="121"/>
      <c r="C429" s="121"/>
      <c r="D429" s="121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</row>
    <row r="430" spans="1:25" x14ac:dyDescent="0.35">
      <c r="A430" s="121"/>
      <c r="B430" s="121"/>
      <c r="C430" s="121"/>
      <c r="D430" s="121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</row>
    <row r="431" spans="1:25" x14ac:dyDescent="0.35">
      <c r="A431" s="121"/>
      <c r="B431" s="121"/>
      <c r="C431" s="121"/>
      <c r="D431" s="121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</row>
    <row r="432" spans="1:25" x14ac:dyDescent="0.35">
      <c r="A432" s="121"/>
      <c r="B432" s="121"/>
      <c r="C432" s="121"/>
      <c r="D432" s="121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</row>
    <row r="433" spans="1:25" x14ac:dyDescent="0.35">
      <c r="A433" s="121"/>
      <c r="B433" s="121"/>
      <c r="C433" s="121"/>
      <c r="D433" s="121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</row>
    <row r="434" spans="1:25" x14ac:dyDescent="0.3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</row>
    <row r="435" spans="1:25" x14ac:dyDescent="0.35">
      <c r="P435" s="39"/>
      <c r="Q435" s="39"/>
      <c r="R435" s="38"/>
      <c r="S435" s="38"/>
      <c r="T435" s="38"/>
      <c r="U435" s="39"/>
    </row>
    <row r="436" spans="1:25" x14ac:dyDescent="0.35">
      <c r="M436" s="40"/>
      <c r="N436" s="40"/>
      <c r="R436" s="38"/>
      <c r="S436" s="38"/>
      <c r="T436" s="38"/>
    </row>
    <row r="437" spans="1:25" x14ac:dyDescent="0.35">
      <c r="R437" s="38"/>
      <c r="S437" s="38"/>
      <c r="T437" s="38"/>
    </row>
  </sheetData>
  <sheetProtection formatCells="0" insertColumns="0" insertRows="0" deleteColumns="0" deleteRows="0"/>
  <mergeCells count="624">
    <mergeCell ref="A373:Y380"/>
    <mergeCell ref="A419:Y423"/>
    <mergeCell ref="A93:Y104"/>
    <mergeCell ref="A159:Y164"/>
    <mergeCell ref="C126:K126"/>
    <mergeCell ref="L114:M114"/>
    <mergeCell ref="L115:M115"/>
    <mergeCell ref="V111:W111"/>
    <mergeCell ref="L111:M111"/>
    <mergeCell ref="L112:M112"/>
    <mergeCell ref="A108:U109"/>
    <mergeCell ref="V120:W120"/>
    <mergeCell ref="V121:W121"/>
    <mergeCell ref="V122:W122"/>
    <mergeCell ref="V123:W123"/>
    <mergeCell ref="C125:K125"/>
    <mergeCell ref="Q155:S155"/>
    <mergeCell ref="K177:L177"/>
    <mergeCell ref="K176:L176"/>
    <mergeCell ref="C124:K124"/>
    <mergeCell ref="V127:W127"/>
    <mergeCell ref="V124:W124"/>
    <mergeCell ref="A183:Y184"/>
    <mergeCell ref="G181:J181"/>
    <mergeCell ref="M26:N26"/>
    <mergeCell ref="O26:P26"/>
    <mergeCell ref="Q26:R26"/>
    <mergeCell ref="Q27:R27"/>
    <mergeCell ref="E5:Q8"/>
    <mergeCell ref="E9:Q9"/>
    <mergeCell ref="Q25:R25"/>
    <mergeCell ref="K24:L25"/>
    <mergeCell ref="K26:L26"/>
    <mergeCell ref="O25:P25"/>
    <mergeCell ref="M28:N28"/>
    <mergeCell ref="M27:N27"/>
    <mergeCell ref="O27:P27"/>
    <mergeCell ref="G63:J63"/>
    <mergeCell ref="V119:W119"/>
    <mergeCell ref="V112:W112"/>
    <mergeCell ref="V113:W113"/>
    <mergeCell ref="V114:W114"/>
    <mergeCell ref="V115:W115"/>
    <mergeCell ref="V116:W116"/>
    <mergeCell ref="V117:W117"/>
    <mergeCell ref="V118:W118"/>
    <mergeCell ref="L119:M119"/>
    <mergeCell ref="L113:M113"/>
    <mergeCell ref="K29:L29"/>
    <mergeCell ref="M29:N29"/>
    <mergeCell ref="O29:P29"/>
    <mergeCell ref="Q29:R29"/>
    <mergeCell ref="G29:J29"/>
    <mergeCell ref="L116:M116"/>
    <mergeCell ref="L117:M117"/>
    <mergeCell ref="L118:M118"/>
    <mergeCell ref="K181:L181"/>
    <mergeCell ref="G178:J178"/>
    <mergeCell ref="V125:W125"/>
    <mergeCell ref="V126:W126"/>
    <mergeCell ref="P223:R223"/>
    <mergeCell ref="D226:F227"/>
    <mergeCell ref="G227:I227"/>
    <mergeCell ref="J227:L227"/>
    <mergeCell ref="H189:J189"/>
    <mergeCell ref="G180:J180"/>
    <mergeCell ref="D193:G193"/>
    <mergeCell ref="K193:M193"/>
    <mergeCell ref="H192:J192"/>
    <mergeCell ref="H193:J193"/>
    <mergeCell ref="D218:F219"/>
    <mergeCell ref="G218:R218"/>
    <mergeCell ref="G219:I219"/>
    <mergeCell ref="J219:L219"/>
    <mergeCell ref="M219:O219"/>
    <mergeCell ref="P219:R219"/>
    <mergeCell ref="D192:G192"/>
    <mergeCell ref="K192:M192"/>
    <mergeCell ref="A211:Y213"/>
    <mergeCell ref="G170:J170"/>
    <mergeCell ref="K172:L172"/>
    <mergeCell ref="K169:L169"/>
    <mergeCell ref="C127:K127"/>
    <mergeCell ref="L155:M155"/>
    <mergeCell ref="Q156:S156"/>
    <mergeCell ref="G177:J177"/>
    <mergeCell ref="G176:J176"/>
    <mergeCell ref="G174:J174"/>
    <mergeCell ref="G173:J173"/>
    <mergeCell ref="G172:J172"/>
    <mergeCell ref="G171:J171"/>
    <mergeCell ref="D230:F230"/>
    <mergeCell ref="G230:I230"/>
    <mergeCell ref="J230:L230"/>
    <mergeCell ref="D222:F222"/>
    <mergeCell ref="G222:I222"/>
    <mergeCell ref="J222:L222"/>
    <mergeCell ref="A233:Y233"/>
    <mergeCell ref="A429:Y433"/>
    <mergeCell ref="V394:X394"/>
    <mergeCell ref="P394:R394"/>
    <mergeCell ref="J390:L390"/>
    <mergeCell ref="M390:O390"/>
    <mergeCell ref="J357:L357"/>
    <mergeCell ref="M357:O357"/>
    <mergeCell ref="C369:F369"/>
    <mergeCell ref="G369:I369"/>
    <mergeCell ref="G370:I370"/>
    <mergeCell ref="C358:F358"/>
    <mergeCell ref="C362:F363"/>
    <mergeCell ref="P388:R388"/>
    <mergeCell ref="B393:I393"/>
    <mergeCell ref="M222:O222"/>
    <mergeCell ref="P222:R222"/>
    <mergeCell ref="K281:L281"/>
    <mergeCell ref="I285:J285"/>
    <mergeCell ref="K285:L285"/>
    <mergeCell ref="M285:N285"/>
    <mergeCell ref="O285:P285"/>
    <mergeCell ref="Q283:R283"/>
    <mergeCell ref="M279:N279"/>
    <mergeCell ref="G281:H281"/>
    <mergeCell ref="G282:H282"/>
    <mergeCell ref="G284:H284"/>
    <mergeCell ref="Q280:R280"/>
    <mergeCell ref="O281:P281"/>
    <mergeCell ref="Q281:R281"/>
    <mergeCell ref="O282:P282"/>
    <mergeCell ref="Q282:R282"/>
    <mergeCell ref="O284:P284"/>
    <mergeCell ref="Q284:R284"/>
    <mergeCell ref="O280:P280"/>
    <mergeCell ref="M282:N282"/>
    <mergeCell ref="O251:P251"/>
    <mergeCell ref="Q251:R251"/>
    <mergeCell ref="I250:J250"/>
    <mergeCell ref="M250:N250"/>
    <mergeCell ref="O250:P250"/>
    <mergeCell ref="Q250:R250"/>
    <mergeCell ref="L120:M120"/>
    <mergeCell ref="L121:M121"/>
    <mergeCell ref="L122:M122"/>
    <mergeCell ref="L123:M123"/>
    <mergeCell ref="L124:M124"/>
    <mergeCell ref="L125:M125"/>
    <mergeCell ref="L126:M126"/>
    <mergeCell ref="K178:L178"/>
    <mergeCell ref="G179:J179"/>
    <mergeCell ref="K179:L179"/>
    <mergeCell ref="A167:U167"/>
    <mergeCell ref="K170:L170"/>
    <mergeCell ref="K171:L171"/>
    <mergeCell ref="D155:K155"/>
    <mergeCell ref="K174:L174"/>
    <mergeCell ref="K173:L173"/>
    <mergeCell ref="L127:M127"/>
    <mergeCell ref="C249:F249"/>
    <mergeCell ref="J394:L394"/>
    <mergeCell ref="M394:O394"/>
    <mergeCell ref="S394:U394"/>
    <mergeCell ref="B394:I394"/>
    <mergeCell ref="M24:R24"/>
    <mergeCell ref="M25:N25"/>
    <mergeCell ref="K27:L27"/>
    <mergeCell ref="G27:J27"/>
    <mergeCell ref="G26:J26"/>
    <mergeCell ref="G24:J25"/>
    <mergeCell ref="K63:L63"/>
    <mergeCell ref="O63:P63"/>
    <mergeCell ref="Q63:R63"/>
    <mergeCell ref="M63:N63"/>
    <mergeCell ref="G61:J61"/>
    <mergeCell ref="K61:L61"/>
    <mergeCell ref="M61:N61"/>
    <mergeCell ref="O61:P61"/>
    <mergeCell ref="Q61:R61"/>
    <mergeCell ref="G62:J62"/>
    <mergeCell ref="K62:L62"/>
    <mergeCell ref="M62:N62"/>
    <mergeCell ref="Q62:R62"/>
    <mergeCell ref="O62:P62"/>
    <mergeCell ref="M393:O393"/>
    <mergeCell ref="P393:R393"/>
    <mergeCell ref="J388:L388"/>
    <mergeCell ref="V390:X390"/>
    <mergeCell ref="J391:L391"/>
    <mergeCell ref="S391:U391"/>
    <mergeCell ref="V393:X393"/>
    <mergeCell ref="J392:L392"/>
    <mergeCell ref="M392:O392"/>
    <mergeCell ref="P392:R392"/>
    <mergeCell ref="S392:U392"/>
    <mergeCell ref="M388:O388"/>
    <mergeCell ref="P390:R390"/>
    <mergeCell ref="M391:O391"/>
    <mergeCell ref="P391:R391"/>
    <mergeCell ref="V391:X391"/>
    <mergeCell ref="V388:X388"/>
    <mergeCell ref="J389:L389"/>
    <mergeCell ref="S388:U388"/>
    <mergeCell ref="V389:X389"/>
    <mergeCell ref="S393:U393"/>
    <mergeCell ref="J393:L393"/>
    <mergeCell ref="U280:V280"/>
    <mergeCell ref="S281:T281"/>
    <mergeCell ref="U281:V281"/>
    <mergeCell ref="U283:V283"/>
    <mergeCell ref="S283:T283"/>
    <mergeCell ref="U282:V282"/>
    <mergeCell ref="S282:T282"/>
    <mergeCell ref="V392:X392"/>
    <mergeCell ref="B392:I392"/>
    <mergeCell ref="S366:U366"/>
    <mergeCell ref="S389:U389"/>
    <mergeCell ref="U284:V284"/>
    <mergeCell ref="S284:T284"/>
    <mergeCell ref="Q285:R285"/>
    <mergeCell ref="G285:H285"/>
    <mergeCell ref="M328:U328"/>
    <mergeCell ref="T329:U330"/>
    <mergeCell ref="P329:Q330"/>
    <mergeCell ref="R329:S330"/>
    <mergeCell ref="D331:E331"/>
    <mergeCell ref="F331:G331"/>
    <mergeCell ref="H329:I330"/>
    <mergeCell ref="H331:I331"/>
    <mergeCell ref="G280:H280"/>
    <mergeCell ref="O277:R277"/>
    <mergeCell ref="O279:P279"/>
    <mergeCell ref="Q279:R279"/>
    <mergeCell ref="K284:L284"/>
    <mergeCell ref="A239:U239"/>
    <mergeCell ref="M284:N284"/>
    <mergeCell ref="G276:V276"/>
    <mergeCell ref="S277:V277"/>
    <mergeCell ref="S278:T278"/>
    <mergeCell ref="U278:V278"/>
    <mergeCell ref="K243:N243"/>
    <mergeCell ref="M278:N278"/>
    <mergeCell ref="U251:V251"/>
    <mergeCell ref="S251:T251"/>
    <mergeCell ref="D264:E264"/>
    <mergeCell ref="G251:H251"/>
    <mergeCell ref="M251:N251"/>
    <mergeCell ref="G283:H283"/>
    <mergeCell ref="I283:J283"/>
    <mergeCell ref="I279:J279"/>
    <mergeCell ref="I281:J281"/>
    <mergeCell ref="U250:V250"/>
    <mergeCell ref="S250:T250"/>
    <mergeCell ref="G250:H250"/>
    <mergeCell ref="C276:F278"/>
    <mergeCell ref="I245:J245"/>
    <mergeCell ref="K248:L248"/>
    <mergeCell ref="A325:U325"/>
    <mergeCell ref="G277:J277"/>
    <mergeCell ref="K277:N277"/>
    <mergeCell ref="I284:J284"/>
    <mergeCell ref="K278:L278"/>
    <mergeCell ref="K279:L279"/>
    <mergeCell ref="K280:L280"/>
    <mergeCell ref="K282:L282"/>
    <mergeCell ref="I278:J278"/>
    <mergeCell ref="I280:J280"/>
    <mergeCell ref="S279:T279"/>
    <mergeCell ref="U279:V279"/>
    <mergeCell ref="I282:J282"/>
    <mergeCell ref="G278:H278"/>
    <mergeCell ref="G279:H279"/>
    <mergeCell ref="K283:L283"/>
    <mergeCell ref="S285:T285"/>
    <mergeCell ref="S280:T280"/>
    <mergeCell ref="A314:Y321"/>
    <mergeCell ref="M280:N280"/>
    <mergeCell ref="M281:N281"/>
    <mergeCell ref="O278:P278"/>
    <mergeCell ref="Q278:R278"/>
    <mergeCell ref="M329:O330"/>
    <mergeCell ref="D337:E337"/>
    <mergeCell ref="F337:G337"/>
    <mergeCell ref="H337:I337"/>
    <mergeCell ref="M337:O337"/>
    <mergeCell ref="A329:C330"/>
    <mergeCell ref="G249:H249"/>
    <mergeCell ref="I249:J249"/>
    <mergeCell ref="K249:L249"/>
    <mergeCell ref="H332:I332"/>
    <mergeCell ref="H333:I333"/>
    <mergeCell ref="H334:I334"/>
    <mergeCell ref="H335:I335"/>
    <mergeCell ref="H336:I336"/>
    <mergeCell ref="A328:I328"/>
    <mergeCell ref="D334:E334"/>
    <mergeCell ref="D332:E332"/>
    <mergeCell ref="F332:G332"/>
    <mergeCell ref="D335:E335"/>
    <mergeCell ref="F335:G335"/>
    <mergeCell ref="F333:G333"/>
    <mergeCell ref="D336:E336"/>
    <mergeCell ref="F336:G336"/>
    <mergeCell ref="D333:E333"/>
    <mergeCell ref="G169:J169"/>
    <mergeCell ref="O28:P28"/>
    <mergeCell ref="Q28:R28"/>
    <mergeCell ref="K28:L28"/>
    <mergeCell ref="A19:U22"/>
    <mergeCell ref="G60:J60"/>
    <mergeCell ref="K60:L60"/>
    <mergeCell ref="G90:N90"/>
    <mergeCell ref="G175:J175"/>
    <mergeCell ref="K175:L175"/>
    <mergeCell ref="G89:N89"/>
    <mergeCell ref="O89:P89"/>
    <mergeCell ref="C111:K111"/>
    <mergeCell ref="C112:K112"/>
    <mergeCell ref="C113:K113"/>
    <mergeCell ref="C114:K114"/>
    <mergeCell ref="C115:K115"/>
    <mergeCell ref="C116:K116"/>
    <mergeCell ref="N155:P155"/>
    <mergeCell ref="L156:M156"/>
    <mergeCell ref="N156:P156"/>
    <mergeCell ref="D156:K156"/>
    <mergeCell ref="C365:F365"/>
    <mergeCell ref="M335:O335"/>
    <mergeCell ref="M334:O334"/>
    <mergeCell ref="A336:C336"/>
    <mergeCell ref="A335:C335"/>
    <mergeCell ref="A334:C334"/>
    <mergeCell ref="A337:C337"/>
    <mergeCell ref="G352:I352"/>
    <mergeCell ref="G356:I356"/>
    <mergeCell ref="J353:L353"/>
    <mergeCell ref="M354:O354"/>
    <mergeCell ref="G358:I358"/>
    <mergeCell ref="J358:L358"/>
    <mergeCell ref="M358:O358"/>
    <mergeCell ref="G355:I355"/>
    <mergeCell ref="M336:O336"/>
    <mergeCell ref="C364:F364"/>
    <mergeCell ref="G362:U362"/>
    <mergeCell ref="G363:I363"/>
    <mergeCell ref="J363:L363"/>
    <mergeCell ref="M363:O363"/>
    <mergeCell ref="J354:L354"/>
    <mergeCell ref="C355:F355"/>
    <mergeCell ref="S363:U363"/>
    <mergeCell ref="T332:U332"/>
    <mergeCell ref="S351:U351"/>
    <mergeCell ref="S354:U354"/>
    <mergeCell ref="S358:U358"/>
    <mergeCell ref="J352:L352"/>
    <mergeCell ref="S357:U357"/>
    <mergeCell ref="P354:R354"/>
    <mergeCell ref="P335:Q335"/>
    <mergeCell ref="P331:Q331"/>
    <mergeCell ref="M331:O331"/>
    <mergeCell ref="T331:U331"/>
    <mergeCell ref="P337:Q337"/>
    <mergeCell ref="R337:S337"/>
    <mergeCell ref="T337:U337"/>
    <mergeCell ref="R331:S331"/>
    <mergeCell ref="G350:U350"/>
    <mergeCell ref="M352:O352"/>
    <mergeCell ref="P352:R352"/>
    <mergeCell ref="S352:U352"/>
    <mergeCell ref="G351:I351"/>
    <mergeCell ref="P334:Q334"/>
    <mergeCell ref="R334:S334"/>
    <mergeCell ref="M351:O351"/>
    <mergeCell ref="P358:R358"/>
    <mergeCell ref="P353:R353"/>
    <mergeCell ref="M364:O364"/>
    <mergeCell ref="J364:L364"/>
    <mergeCell ref="S364:U364"/>
    <mergeCell ref="C354:F354"/>
    <mergeCell ref="G354:I354"/>
    <mergeCell ref="P363:R363"/>
    <mergeCell ref="C356:F356"/>
    <mergeCell ref="C357:F357"/>
    <mergeCell ref="G357:I357"/>
    <mergeCell ref="G353:I353"/>
    <mergeCell ref="M355:O355"/>
    <mergeCell ref="M353:O353"/>
    <mergeCell ref="J356:L356"/>
    <mergeCell ref="M356:O356"/>
    <mergeCell ref="P364:R364"/>
    <mergeCell ref="P357:R357"/>
    <mergeCell ref="P356:R356"/>
    <mergeCell ref="P355:R355"/>
    <mergeCell ref="G364:I364"/>
    <mergeCell ref="C352:F352"/>
    <mergeCell ref="F334:G334"/>
    <mergeCell ref="A331:C331"/>
    <mergeCell ref="C350:F351"/>
    <mergeCell ref="D329:E330"/>
    <mergeCell ref="K250:L250"/>
    <mergeCell ref="D302:E302"/>
    <mergeCell ref="F329:G330"/>
    <mergeCell ref="A332:C332"/>
    <mergeCell ref="K251:L251"/>
    <mergeCell ref="C279:F279"/>
    <mergeCell ref="C280:F280"/>
    <mergeCell ref="C281:F281"/>
    <mergeCell ref="C282:F282"/>
    <mergeCell ref="C283:F283"/>
    <mergeCell ref="C284:F284"/>
    <mergeCell ref="C285:F285"/>
    <mergeCell ref="A287:Z287"/>
    <mergeCell ref="A345:Z345"/>
    <mergeCell ref="R333:S333"/>
    <mergeCell ref="T333:U333"/>
    <mergeCell ref="T334:U334"/>
    <mergeCell ref="T335:U335"/>
    <mergeCell ref="J351:L351"/>
    <mergeCell ref="M366:O366"/>
    <mergeCell ref="P366:R366"/>
    <mergeCell ref="B390:I390"/>
    <mergeCell ref="B391:I391"/>
    <mergeCell ref="C368:F368"/>
    <mergeCell ref="G368:I368"/>
    <mergeCell ref="J368:L368"/>
    <mergeCell ref="M389:O389"/>
    <mergeCell ref="P389:R389"/>
    <mergeCell ref="A384:Y385"/>
    <mergeCell ref="J370:L370"/>
    <mergeCell ref="J369:L369"/>
    <mergeCell ref="P367:R367"/>
    <mergeCell ref="G367:I367"/>
    <mergeCell ref="J367:L367"/>
    <mergeCell ref="M367:O367"/>
    <mergeCell ref="C370:F370"/>
    <mergeCell ref="C366:F366"/>
    <mergeCell ref="S368:U368"/>
    <mergeCell ref="S369:U369"/>
    <mergeCell ref="S390:U390"/>
    <mergeCell ref="C367:F367"/>
    <mergeCell ref="P370:R370"/>
    <mergeCell ref="M369:O369"/>
    <mergeCell ref="C251:F251"/>
    <mergeCell ref="C248:F248"/>
    <mergeCell ref="C250:F250"/>
    <mergeCell ref="K180:L180"/>
    <mergeCell ref="C117:K117"/>
    <mergeCell ref="C118:K118"/>
    <mergeCell ref="C119:K119"/>
    <mergeCell ref="C120:K120"/>
    <mergeCell ref="C121:K121"/>
    <mergeCell ref="C122:K122"/>
    <mergeCell ref="C123:K123"/>
    <mergeCell ref="I251:J251"/>
    <mergeCell ref="G244:H244"/>
    <mergeCell ref="I244:J244"/>
    <mergeCell ref="K244:L244"/>
    <mergeCell ref="D189:G189"/>
    <mergeCell ref="K189:M189"/>
    <mergeCell ref="D190:G190"/>
    <mergeCell ref="K190:M190"/>
    <mergeCell ref="D191:G191"/>
    <mergeCell ref="K191:M191"/>
    <mergeCell ref="H191:J191"/>
    <mergeCell ref="H190:J190"/>
    <mergeCell ref="D220:F220"/>
    <mergeCell ref="C242:F244"/>
    <mergeCell ref="C245:F245"/>
    <mergeCell ref="O243:R243"/>
    <mergeCell ref="M244:N244"/>
    <mergeCell ref="O244:P244"/>
    <mergeCell ref="Q244:R244"/>
    <mergeCell ref="P227:R227"/>
    <mergeCell ref="P231:R231"/>
    <mergeCell ref="D229:F229"/>
    <mergeCell ref="G229:I229"/>
    <mergeCell ref="J229:L229"/>
    <mergeCell ref="M231:O231"/>
    <mergeCell ref="M229:O229"/>
    <mergeCell ref="M230:O230"/>
    <mergeCell ref="P229:R229"/>
    <mergeCell ref="P230:R230"/>
    <mergeCell ref="D231:F231"/>
    <mergeCell ref="G245:H245"/>
    <mergeCell ref="P220:R220"/>
    <mergeCell ref="G220:I220"/>
    <mergeCell ref="J220:L220"/>
    <mergeCell ref="M220:O220"/>
    <mergeCell ref="G231:I231"/>
    <mergeCell ref="U248:V248"/>
    <mergeCell ref="S248:T248"/>
    <mergeCell ref="Q248:R248"/>
    <mergeCell ref="O248:P248"/>
    <mergeCell ref="M248:N248"/>
    <mergeCell ref="U246:V246"/>
    <mergeCell ref="S246:T246"/>
    <mergeCell ref="Q246:R246"/>
    <mergeCell ref="O246:P246"/>
    <mergeCell ref="M246:N246"/>
    <mergeCell ref="K246:L246"/>
    <mergeCell ref="I246:J246"/>
    <mergeCell ref="G246:H246"/>
    <mergeCell ref="U245:V245"/>
    <mergeCell ref="S245:T245"/>
    <mergeCell ref="Q245:R245"/>
    <mergeCell ref="O245:P245"/>
    <mergeCell ref="M245:N245"/>
    <mergeCell ref="K245:L245"/>
    <mergeCell ref="D221:F221"/>
    <mergeCell ref="G221:I221"/>
    <mergeCell ref="J221:L221"/>
    <mergeCell ref="M221:O221"/>
    <mergeCell ref="P221:R221"/>
    <mergeCell ref="C246:F246"/>
    <mergeCell ref="C247:F247"/>
    <mergeCell ref="J231:L231"/>
    <mergeCell ref="G226:R226"/>
    <mergeCell ref="D228:F228"/>
    <mergeCell ref="G228:I228"/>
    <mergeCell ref="J228:L228"/>
    <mergeCell ref="M228:O228"/>
    <mergeCell ref="P228:R228"/>
    <mergeCell ref="M227:O227"/>
    <mergeCell ref="D223:F223"/>
    <mergeCell ref="G223:I223"/>
    <mergeCell ref="J223:L223"/>
    <mergeCell ref="M223:O223"/>
    <mergeCell ref="K247:L247"/>
    <mergeCell ref="I247:J247"/>
    <mergeCell ref="G247:H247"/>
    <mergeCell ref="G243:J243"/>
    <mergeCell ref="G242:V242"/>
    <mergeCell ref="B389:I389"/>
    <mergeCell ref="B388:I388"/>
    <mergeCell ref="O283:P283"/>
    <mergeCell ref="M283:N283"/>
    <mergeCell ref="U285:V285"/>
    <mergeCell ref="S356:U356"/>
    <mergeCell ref="S353:U353"/>
    <mergeCell ref="R335:S335"/>
    <mergeCell ref="P336:Q336"/>
    <mergeCell ref="R336:S336"/>
    <mergeCell ref="A339:Y343"/>
    <mergeCell ref="S355:U355"/>
    <mergeCell ref="A333:C333"/>
    <mergeCell ref="A347:U347"/>
    <mergeCell ref="T336:U336"/>
    <mergeCell ref="M332:O332"/>
    <mergeCell ref="P332:Q332"/>
    <mergeCell ref="C353:F353"/>
    <mergeCell ref="J355:L355"/>
    <mergeCell ref="G366:I366"/>
    <mergeCell ref="J366:L366"/>
    <mergeCell ref="J365:L365"/>
    <mergeCell ref="M365:O365"/>
    <mergeCell ref="P368:R368"/>
    <mergeCell ref="I248:J248"/>
    <mergeCell ref="G248:H248"/>
    <mergeCell ref="P365:R365"/>
    <mergeCell ref="S365:U365"/>
    <mergeCell ref="S367:U367"/>
    <mergeCell ref="P369:R369"/>
    <mergeCell ref="M368:O368"/>
    <mergeCell ref="M60:N60"/>
    <mergeCell ref="O60:P60"/>
    <mergeCell ref="Q60:R60"/>
    <mergeCell ref="U244:V244"/>
    <mergeCell ref="S244:T244"/>
    <mergeCell ref="S243:V243"/>
    <mergeCell ref="U247:V247"/>
    <mergeCell ref="S247:T247"/>
    <mergeCell ref="Q247:R247"/>
    <mergeCell ref="O247:P247"/>
    <mergeCell ref="M247:N247"/>
    <mergeCell ref="R332:S332"/>
    <mergeCell ref="M333:O333"/>
    <mergeCell ref="P333:Q333"/>
    <mergeCell ref="U249:V249"/>
    <mergeCell ref="S249:T249"/>
    <mergeCell ref="Q249:R249"/>
    <mergeCell ref="O249:P249"/>
    <mergeCell ref="M249:N249"/>
    <mergeCell ref="S370:U370"/>
    <mergeCell ref="P351:R351"/>
    <mergeCell ref="G28:J28"/>
    <mergeCell ref="O53:P53"/>
    <mergeCell ref="O54:P54"/>
    <mergeCell ref="G52:N52"/>
    <mergeCell ref="G53:N53"/>
    <mergeCell ref="G51:N51"/>
    <mergeCell ref="G54:N54"/>
    <mergeCell ref="O50:P50"/>
    <mergeCell ref="O51:P51"/>
    <mergeCell ref="O52:P52"/>
    <mergeCell ref="G50:N50"/>
    <mergeCell ref="Q48:R49"/>
    <mergeCell ref="Q50:R50"/>
    <mergeCell ref="Q51:R51"/>
    <mergeCell ref="M370:O370"/>
    <mergeCell ref="O59:P59"/>
    <mergeCell ref="Q59:R59"/>
    <mergeCell ref="G48:N49"/>
    <mergeCell ref="O48:P49"/>
    <mergeCell ref="G365:I365"/>
    <mergeCell ref="Q52:R52"/>
    <mergeCell ref="Q53:R53"/>
    <mergeCell ref="Q54:R54"/>
    <mergeCell ref="Q87:R87"/>
    <mergeCell ref="Q88:R88"/>
    <mergeCell ref="Q89:R89"/>
    <mergeCell ref="Q90:R90"/>
    <mergeCell ref="Q84:R85"/>
    <mergeCell ref="Q86:R86"/>
    <mergeCell ref="L110:V110"/>
    <mergeCell ref="O90:P90"/>
    <mergeCell ref="G84:N85"/>
    <mergeCell ref="O84:P85"/>
    <mergeCell ref="G86:N86"/>
    <mergeCell ref="O86:P86"/>
    <mergeCell ref="G87:N87"/>
    <mergeCell ref="O87:P87"/>
    <mergeCell ref="G88:N88"/>
    <mergeCell ref="O88:P88"/>
    <mergeCell ref="G58:J59"/>
    <mergeCell ref="K58:L59"/>
    <mergeCell ref="M58:R58"/>
    <mergeCell ref="M59:N59"/>
  </mergeCells>
  <pageMargins left="0.7" right="0.7" top="0.75" bottom="0.75" header="0.3" footer="0.3"/>
  <pageSetup paperSize="9" scale="6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0</v>
      </c>
      <c r="B6" t="s">
        <v>51</v>
      </c>
      <c r="C6" t="s">
        <v>65</v>
      </c>
      <c r="D6">
        <v>1</v>
      </c>
    </row>
    <row r="7" spans="1:4" x14ac:dyDescent="0.35">
      <c r="A7">
        <v>2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0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122</v>
      </c>
      <c r="C2">
        <v>3</v>
      </c>
      <c r="D2">
        <v>694</v>
      </c>
      <c r="E2">
        <v>0</v>
      </c>
      <c r="F2">
        <v>22</v>
      </c>
      <c r="G2">
        <v>27</v>
      </c>
    </row>
    <row r="3" spans="1:7" x14ac:dyDescent="0.35">
      <c r="A3">
        <v>2</v>
      </c>
      <c r="B3" t="s">
        <v>152</v>
      </c>
      <c r="C3">
        <v>16</v>
      </c>
      <c r="D3">
        <v>129</v>
      </c>
      <c r="E3">
        <v>0</v>
      </c>
      <c r="F3">
        <v>6</v>
      </c>
      <c r="G3">
        <v>22</v>
      </c>
    </row>
    <row r="4" spans="1:7" x14ac:dyDescent="0.35">
      <c r="A4">
        <v>3</v>
      </c>
      <c r="B4" t="s">
        <v>123</v>
      </c>
      <c r="C4">
        <v>9</v>
      </c>
      <c r="D4">
        <v>2</v>
      </c>
      <c r="E4">
        <v>0</v>
      </c>
      <c r="F4">
        <v>22</v>
      </c>
      <c r="G4">
        <v>21</v>
      </c>
    </row>
    <row r="5" spans="1:7" x14ac:dyDescent="0.35">
      <c r="A5">
        <v>4</v>
      </c>
      <c r="B5" t="s">
        <v>159</v>
      </c>
      <c r="C5">
        <v>0</v>
      </c>
      <c r="D5">
        <v>0</v>
      </c>
      <c r="E5">
        <v>0</v>
      </c>
      <c r="F5">
        <v>5</v>
      </c>
      <c r="G5">
        <v>18</v>
      </c>
    </row>
    <row r="6" spans="1:7" x14ac:dyDescent="0.35">
      <c r="A6">
        <v>5</v>
      </c>
      <c r="B6" t="s">
        <v>160</v>
      </c>
      <c r="C6">
        <v>0</v>
      </c>
      <c r="D6">
        <v>5</v>
      </c>
      <c r="E6">
        <v>0</v>
      </c>
      <c r="F6">
        <v>0</v>
      </c>
      <c r="G6">
        <v>15</v>
      </c>
    </row>
    <row r="7" spans="1:7" x14ac:dyDescent="0.35">
      <c r="A7">
        <v>6</v>
      </c>
      <c r="B7" t="s">
        <v>102</v>
      </c>
      <c r="C7">
        <v>8</v>
      </c>
      <c r="D7">
        <v>14</v>
      </c>
      <c r="E7">
        <v>0</v>
      </c>
      <c r="F7">
        <v>38</v>
      </c>
      <c r="G7">
        <v>100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122</v>
      </c>
      <c r="C2">
        <v>4</v>
      </c>
      <c r="D2">
        <v>953</v>
      </c>
      <c r="E2">
        <v>0</v>
      </c>
      <c r="F2">
        <v>32</v>
      </c>
      <c r="G2">
        <v>54</v>
      </c>
    </row>
    <row r="3" spans="1:7" x14ac:dyDescent="0.35">
      <c r="A3">
        <v>2</v>
      </c>
      <c r="B3" t="s">
        <v>152</v>
      </c>
      <c r="C3">
        <v>33</v>
      </c>
      <c r="D3">
        <v>320</v>
      </c>
      <c r="E3">
        <v>0</v>
      </c>
      <c r="F3">
        <v>23</v>
      </c>
      <c r="G3">
        <v>37</v>
      </c>
    </row>
    <row r="4" spans="1:7" x14ac:dyDescent="0.35">
      <c r="A4">
        <v>3</v>
      </c>
      <c r="B4" t="s">
        <v>123</v>
      </c>
      <c r="C4">
        <v>17</v>
      </c>
      <c r="D4">
        <v>7</v>
      </c>
      <c r="E4">
        <v>0</v>
      </c>
      <c r="F4">
        <v>40</v>
      </c>
      <c r="G4">
        <v>43</v>
      </c>
    </row>
    <row r="5" spans="1:7" x14ac:dyDescent="0.35">
      <c r="A5">
        <v>4</v>
      </c>
      <c r="B5" t="s">
        <v>134</v>
      </c>
      <c r="C5">
        <v>0</v>
      </c>
      <c r="D5">
        <v>3</v>
      </c>
      <c r="E5">
        <v>0</v>
      </c>
      <c r="F5">
        <v>11</v>
      </c>
      <c r="G5">
        <v>50</v>
      </c>
    </row>
    <row r="6" spans="1:7" x14ac:dyDescent="0.35">
      <c r="A6">
        <v>5</v>
      </c>
      <c r="B6" t="s">
        <v>160</v>
      </c>
      <c r="C6">
        <v>0</v>
      </c>
      <c r="D6">
        <v>7</v>
      </c>
      <c r="E6">
        <v>0</v>
      </c>
      <c r="F6">
        <v>0</v>
      </c>
      <c r="G6">
        <v>41</v>
      </c>
    </row>
    <row r="7" spans="1:7" x14ac:dyDescent="0.35">
      <c r="A7">
        <v>6</v>
      </c>
      <c r="B7" t="s">
        <v>102</v>
      </c>
      <c r="C7">
        <v>15</v>
      </c>
      <c r="D7">
        <v>25</v>
      </c>
      <c r="E7">
        <v>0</v>
      </c>
      <c r="F7">
        <v>88</v>
      </c>
      <c r="G7">
        <v>235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7.26953125" bestFit="1" customWidth="1"/>
    <col min="2" max="2" width="26.7265625" bestFit="1" customWidth="1"/>
    <col min="3" max="3" width="21.179687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859</v>
      </c>
      <c r="B2" t="s">
        <v>108</v>
      </c>
      <c r="C2" t="s">
        <v>161</v>
      </c>
    </row>
    <row r="3" spans="1:3" x14ac:dyDescent="0.35">
      <c r="A3">
        <v>836</v>
      </c>
      <c r="B3" t="s">
        <v>108</v>
      </c>
      <c r="C3" t="s">
        <v>162</v>
      </c>
    </row>
    <row r="4" spans="1:3" x14ac:dyDescent="0.35">
      <c r="A4">
        <v>831</v>
      </c>
      <c r="B4" t="s">
        <v>108</v>
      </c>
      <c r="C4" t="s">
        <v>163</v>
      </c>
    </row>
    <row r="5" spans="1:3" x14ac:dyDescent="0.35">
      <c r="A5">
        <v>821</v>
      </c>
      <c r="B5" t="s">
        <v>108</v>
      </c>
      <c r="C5" t="s">
        <v>164</v>
      </c>
    </row>
    <row r="6" spans="1:3" x14ac:dyDescent="0.35">
      <c r="A6">
        <v>803</v>
      </c>
      <c r="B6" t="s">
        <v>108</v>
      </c>
      <c r="C6" t="s">
        <v>165</v>
      </c>
    </row>
    <row r="7" spans="1:3" x14ac:dyDescent="0.35">
      <c r="A7">
        <v>5774</v>
      </c>
      <c r="B7" t="s">
        <v>5</v>
      </c>
      <c r="C7" t="s">
        <v>161</v>
      </c>
    </row>
    <row r="8" spans="1:3" x14ac:dyDescent="0.35">
      <c r="A8">
        <v>5782</v>
      </c>
      <c r="B8" t="s">
        <v>5</v>
      </c>
      <c r="C8" t="s">
        <v>162</v>
      </c>
    </row>
    <row r="9" spans="1:3" x14ac:dyDescent="0.35">
      <c r="A9">
        <v>5745</v>
      </c>
      <c r="B9" t="s">
        <v>5</v>
      </c>
      <c r="C9" t="s">
        <v>163</v>
      </c>
    </row>
    <row r="10" spans="1:3" x14ac:dyDescent="0.35">
      <c r="A10">
        <v>5712</v>
      </c>
      <c r="B10" t="s">
        <v>5</v>
      </c>
      <c r="C10" t="s">
        <v>164</v>
      </c>
    </row>
    <row r="11" spans="1:3" x14ac:dyDescent="0.35">
      <c r="A11">
        <v>5707</v>
      </c>
      <c r="B11" t="s">
        <v>5</v>
      </c>
      <c r="C11" t="s">
        <v>165</v>
      </c>
    </row>
    <row r="12" spans="1:3" x14ac:dyDescent="0.35">
      <c r="A12">
        <v>249</v>
      </c>
      <c r="B12" t="s">
        <v>6</v>
      </c>
      <c r="C12" t="s">
        <v>161</v>
      </c>
    </row>
    <row r="13" spans="1:3" x14ac:dyDescent="0.35">
      <c r="A13">
        <v>216</v>
      </c>
      <c r="B13" t="s">
        <v>6</v>
      </c>
      <c r="C13" t="s">
        <v>162</v>
      </c>
    </row>
    <row r="14" spans="1:3" x14ac:dyDescent="0.35">
      <c r="A14">
        <v>146</v>
      </c>
      <c r="B14" t="s">
        <v>6</v>
      </c>
      <c r="C14" t="s">
        <v>163</v>
      </c>
    </row>
    <row r="15" spans="1:3" x14ac:dyDescent="0.35">
      <c r="A15">
        <v>160</v>
      </c>
      <c r="B15" t="s">
        <v>6</v>
      </c>
      <c r="C15" t="s">
        <v>164</v>
      </c>
    </row>
    <row r="16" spans="1:3" x14ac:dyDescent="0.35">
      <c r="A16">
        <v>163</v>
      </c>
      <c r="B16" t="s">
        <v>6</v>
      </c>
      <c r="C16" t="s">
        <v>165</v>
      </c>
    </row>
    <row r="17" spans="1:3" x14ac:dyDescent="0.35">
      <c r="A17">
        <v>201</v>
      </c>
      <c r="B17" t="s">
        <v>7</v>
      </c>
      <c r="C17" t="s">
        <v>161</v>
      </c>
    </row>
    <row r="18" spans="1:3" x14ac:dyDescent="0.35">
      <c r="A18">
        <v>247</v>
      </c>
      <c r="B18" t="s">
        <v>7</v>
      </c>
      <c r="C18" t="s">
        <v>162</v>
      </c>
    </row>
    <row r="19" spans="1:3" x14ac:dyDescent="0.35">
      <c r="A19">
        <v>197</v>
      </c>
      <c r="B19" t="s">
        <v>7</v>
      </c>
      <c r="C19" t="s">
        <v>163</v>
      </c>
    </row>
    <row r="20" spans="1:3" x14ac:dyDescent="0.35">
      <c r="A20">
        <v>217</v>
      </c>
      <c r="B20" t="s">
        <v>7</v>
      </c>
      <c r="C20" t="s">
        <v>164</v>
      </c>
    </row>
    <row r="21" spans="1:3" x14ac:dyDescent="0.35">
      <c r="A21" s="2">
        <v>157</v>
      </c>
      <c r="B21" s="2" t="s">
        <v>7</v>
      </c>
      <c r="C21" s="2" t="s">
        <v>165</v>
      </c>
    </row>
    <row r="22" spans="1:3" x14ac:dyDescent="0.35">
      <c r="A22" s="2">
        <v>0</v>
      </c>
      <c r="B22" s="2" t="s">
        <v>132</v>
      </c>
      <c r="C22" s="2" t="s">
        <v>161</v>
      </c>
    </row>
    <row r="23" spans="1:3" x14ac:dyDescent="0.35">
      <c r="A23" s="2">
        <v>0</v>
      </c>
      <c r="B23" s="2" t="s">
        <v>132</v>
      </c>
      <c r="C23" s="2" t="s">
        <v>162</v>
      </c>
    </row>
    <row r="24" spans="1:3" x14ac:dyDescent="0.35">
      <c r="A24" s="2">
        <v>0</v>
      </c>
      <c r="B24" s="2" t="s">
        <v>132</v>
      </c>
      <c r="C24" s="2" t="s">
        <v>163</v>
      </c>
    </row>
    <row r="25" spans="1:3" x14ac:dyDescent="0.35">
      <c r="A25" s="2">
        <v>0</v>
      </c>
      <c r="B25" s="2" t="s">
        <v>132</v>
      </c>
      <c r="C25" s="2" t="s">
        <v>164</v>
      </c>
    </row>
    <row r="26" spans="1:3" x14ac:dyDescent="0.35">
      <c r="A26" s="2">
        <v>0</v>
      </c>
      <c r="B26" s="2" t="s">
        <v>132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2081</v>
      </c>
      <c r="C2" t="s">
        <v>34</v>
      </c>
    </row>
    <row r="3" spans="1:3" x14ac:dyDescent="0.35">
      <c r="A3" t="s">
        <v>112</v>
      </c>
      <c r="B3">
        <v>27986</v>
      </c>
      <c r="C3" t="s">
        <v>34</v>
      </c>
    </row>
    <row r="4" spans="1:3" x14ac:dyDescent="0.35">
      <c r="A4" t="s">
        <v>113</v>
      </c>
      <c r="B4">
        <v>822</v>
      </c>
      <c r="C4" t="s">
        <v>34</v>
      </c>
    </row>
    <row r="5" spans="1:3" x14ac:dyDescent="0.35">
      <c r="A5" t="s">
        <v>30</v>
      </c>
      <c r="B5">
        <v>54222</v>
      </c>
      <c r="C5" t="s">
        <v>34</v>
      </c>
    </row>
    <row r="6" spans="1:3" x14ac:dyDescent="0.35">
      <c r="A6" t="s">
        <v>111</v>
      </c>
      <c r="B6">
        <v>312</v>
      </c>
      <c r="C6" t="s">
        <v>24</v>
      </c>
    </row>
    <row r="7" spans="1:3" x14ac:dyDescent="0.35">
      <c r="A7" t="s">
        <v>112</v>
      </c>
      <c r="B7">
        <v>1703</v>
      </c>
      <c r="C7" t="s">
        <v>24</v>
      </c>
    </row>
    <row r="8" spans="1:3" x14ac:dyDescent="0.35">
      <c r="A8" t="s">
        <v>113</v>
      </c>
      <c r="B8">
        <v>191</v>
      </c>
      <c r="C8" t="s">
        <v>24</v>
      </c>
    </row>
    <row r="9" spans="1:3" x14ac:dyDescent="0.35">
      <c r="A9" t="s">
        <v>30</v>
      </c>
      <c r="B9">
        <v>2682</v>
      </c>
      <c r="C9" t="s">
        <v>24</v>
      </c>
    </row>
    <row r="10" spans="1:3" x14ac:dyDescent="0.35">
      <c r="A10" t="s">
        <v>111</v>
      </c>
      <c r="B10">
        <v>230</v>
      </c>
      <c r="C10" t="s">
        <v>35</v>
      </c>
    </row>
    <row r="11" spans="1:3" x14ac:dyDescent="0.35">
      <c r="A11" t="s">
        <v>112</v>
      </c>
      <c r="B11">
        <v>1302</v>
      </c>
      <c r="C11" t="s">
        <v>35</v>
      </c>
    </row>
    <row r="12" spans="1:3" x14ac:dyDescent="0.35">
      <c r="A12" t="s">
        <v>113</v>
      </c>
      <c r="B12">
        <v>98</v>
      </c>
      <c r="C12" t="s">
        <v>35</v>
      </c>
    </row>
    <row r="13" spans="1:3" x14ac:dyDescent="0.35">
      <c r="A13" t="s">
        <v>30</v>
      </c>
      <c r="B13">
        <v>2761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423</v>
      </c>
      <c r="B2" t="s">
        <v>133</v>
      </c>
      <c r="C2" t="s">
        <v>3</v>
      </c>
      <c r="D2">
        <v>1</v>
      </c>
    </row>
    <row r="3" spans="1:4" x14ac:dyDescent="0.35">
      <c r="A3">
        <v>267</v>
      </c>
      <c r="B3" t="s">
        <v>133</v>
      </c>
      <c r="C3" t="s">
        <v>77</v>
      </c>
      <c r="D3">
        <v>1</v>
      </c>
    </row>
    <row r="4" spans="1:4" x14ac:dyDescent="0.35">
      <c r="A4">
        <v>46</v>
      </c>
      <c r="B4" t="s">
        <v>166</v>
      </c>
      <c r="C4" t="s">
        <v>3</v>
      </c>
      <c r="D4">
        <v>2</v>
      </c>
    </row>
    <row r="5" spans="1:4" x14ac:dyDescent="0.35">
      <c r="A5">
        <v>26</v>
      </c>
      <c r="B5" t="s">
        <v>166</v>
      </c>
      <c r="C5" t="s">
        <v>77</v>
      </c>
      <c r="D5">
        <v>2</v>
      </c>
    </row>
    <row r="6" spans="1:4" x14ac:dyDescent="0.35">
      <c r="A6">
        <v>0</v>
      </c>
      <c r="B6" t="s">
        <v>167</v>
      </c>
      <c r="C6" t="s">
        <v>3</v>
      </c>
      <c r="D6">
        <v>3</v>
      </c>
    </row>
    <row r="7" spans="1:4" x14ac:dyDescent="0.35">
      <c r="A7">
        <v>0</v>
      </c>
      <c r="B7" t="s">
        <v>167</v>
      </c>
      <c r="C7" t="s">
        <v>77</v>
      </c>
      <c r="D7">
        <v>3</v>
      </c>
    </row>
    <row r="8" spans="1:4" x14ac:dyDescent="0.35">
      <c r="A8">
        <v>8</v>
      </c>
      <c r="B8" t="s">
        <v>168</v>
      </c>
      <c r="C8" t="s">
        <v>3</v>
      </c>
      <c r="D8">
        <v>4</v>
      </c>
    </row>
    <row r="9" spans="1:4" x14ac:dyDescent="0.35">
      <c r="A9">
        <v>6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4536</v>
      </c>
      <c r="C2" t="s">
        <v>34</v>
      </c>
    </row>
    <row r="3" spans="1:3" x14ac:dyDescent="0.35">
      <c r="A3" t="s">
        <v>112</v>
      </c>
      <c r="B3">
        <v>56064</v>
      </c>
      <c r="C3" t="s">
        <v>34</v>
      </c>
    </row>
    <row r="4" spans="1:3" x14ac:dyDescent="0.35">
      <c r="A4" t="s">
        <v>113</v>
      </c>
      <c r="B4">
        <v>1741</v>
      </c>
      <c r="C4" t="s">
        <v>34</v>
      </c>
    </row>
    <row r="5" spans="1:3" x14ac:dyDescent="0.35">
      <c r="A5" t="s">
        <v>30</v>
      </c>
      <c r="B5">
        <v>105840</v>
      </c>
      <c r="C5" t="s">
        <v>34</v>
      </c>
    </row>
    <row r="6" spans="1:3" x14ac:dyDescent="0.35">
      <c r="A6" t="s">
        <v>111</v>
      </c>
      <c r="B6">
        <v>534</v>
      </c>
      <c r="C6" t="s">
        <v>24</v>
      </c>
    </row>
    <row r="7" spans="1:3" x14ac:dyDescent="0.35">
      <c r="A7" t="s">
        <v>112</v>
      </c>
      <c r="B7">
        <v>3153</v>
      </c>
      <c r="C7" t="s">
        <v>24</v>
      </c>
    </row>
    <row r="8" spans="1:3" x14ac:dyDescent="0.35">
      <c r="A8" t="s">
        <v>113</v>
      </c>
      <c r="B8">
        <v>343</v>
      </c>
      <c r="C8" t="s">
        <v>24</v>
      </c>
    </row>
    <row r="9" spans="1:3" x14ac:dyDescent="0.35">
      <c r="A9" t="s">
        <v>30</v>
      </c>
      <c r="B9">
        <v>5519</v>
      </c>
      <c r="C9" t="s">
        <v>24</v>
      </c>
    </row>
    <row r="10" spans="1:3" x14ac:dyDescent="0.35">
      <c r="A10" t="s">
        <v>111</v>
      </c>
      <c r="B10">
        <v>391</v>
      </c>
      <c r="C10" t="s">
        <v>35</v>
      </c>
    </row>
    <row r="11" spans="1:3" x14ac:dyDescent="0.35">
      <c r="A11" t="s">
        <v>112</v>
      </c>
      <c r="B11">
        <v>2715</v>
      </c>
      <c r="C11" t="s">
        <v>35</v>
      </c>
    </row>
    <row r="12" spans="1:3" x14ac:dyDescent="0.35">
      <c r="A12" t="s">
        <v>113</v>
      </c>
      <c r="B12">
        <v>190</v>
      </c>
      <c r="C12" t="s">
        <v>35</v>
      </c>
    </row>
    <row r="13" spans="1:3" x14ac:dyDescent="0.35">
      <c r="A13" t="s">
        <v>30</v>
      </c>
      <c r="B13">
        <v>5060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854</v>
      </c>
      <c r="B2" t="s">
        <v>133</v>
      </c>
      <c r="C2" t="s">
        <v>3</v>
      </c>
      <c r="D2">
        <v>1</v>
      </c>
    </row>
    <row r="3" spans="1:4" x14ac:dyDescent="0.35">
      <c r="A3">
        <v>647</v>
      </c>
      <c r="B3" t="s">
        <v>133</v>
      </c>
      <c r="C3" t="s">
        <v>77</v>
      </c>
      <c r="D3">
        <v>1</v>
      </c>
    </row>
    <row r="4" spans="1:4" x14ac:dyDescent="0.35">
      <c r="A4">
        <v>104</v>
      </c>
      <c r="B4" t="s">
        <v>166</v>
      </c>
      <c r="C4" t="s">
        <v>3</v>
      </c>
      <c r="D4">
        <v>2</v>
      </c>
    </row>
    <row r="5" spans="1:4" x14ac:dyDescent="0.35">
      <c r="A5">
        <v>70</v>
      </c>
      <c r="B5" t="s">
        <v>166</v>
      </c>
      <c r="C5" t="s">
        <v>77</v>
      </c>
      <c r="D5">
        <v>2</v>
      </c>
    </row>
    <row r="6" spans="1:4" x14ac:dyDescent="0.35">
      <c r="A6">
        <v>0</v>
      </c>
      <c r="B6" t="s">
        <v>167</v>
      </c>
      <c r="C6" t="s">
        <v>3</v>
      </c>
      <c r="D6">
        <v>3</v>
      </c>
    </row>
    <row r="7" spans="1:4" x14ac:dyDescent="0.35">
      <c r="A7">
        <v>2</v>
      </c>
      <c r="B7" t="s">
        <v>167</v>
      </c>
      <c r="C7" t="s">
        <v>77</v>
      </c>
      <c r="D7">
        <v>3</v>
      </c>
    </row>
    <row r="8" spans="1:4" x14ac:dyDescent="0.35">
      <c r="A8">
        <v>16</v>
      </c>
      <c r="B8" t="s">
        <v>168</v>
      </c>
      <c r="C8" t="s">
        <v>3</v>
      </c>
      <c r="D8">
        <v>4</v>
      </c>
    </row>
    <row r="9" spans="1:4" x14ac:dyDescent="0.35">
      <c r="A9">
        <v>11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.26953125" bestFit="1" customWidth="1"/>
    <col min="2" max="2" width="41.1796875" bestFit="1" customWidth="1"/>
    <col min="3" max="3" width="8.54296875" bestFit="1" customWidth="1"/>
    <col min="4" max="4" width="41.26953125" bestFit="1" customWidth="1"/>
    <col min="5" max="5" width="10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3491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138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220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1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0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398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2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24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619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119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95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4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1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1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1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10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1613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88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26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598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29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17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2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33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8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3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0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0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0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3108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282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162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7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1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3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1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3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8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8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31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2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2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.26953125" bestFit="1" customWidth="1"/>
    <col min="2" max="2" width="8.54296875" bestFit="1" customWidth="1"/>
    <col min="3" max="3" width="38.7265625" bestFit="1" customWidth="1"/>
    <col min="4" max="4" width="18.726562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2</v>
      </c>
      <c r="C2" t="s">
        <v>85</v>
      </c>
      <c r="D2" t="s">
        <v>3</v>
      </c>
    </row>
    <row r="3" spans="1:4" x14ac:dyDescent="0.35">
      <c r="A3">
        <v>2</v>
      </c>
      <c r="B3">
        <v>0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130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131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0.54296875" bestFit="1" customWidth="1"/>
    <col min="4" max="4" width="10.1796875" bestFit="1" customWidth="1"/>
  </cols>
  <sheetData>
    <row r="1" spans="1:4" x14ac:dyDescent="0.35">
      <c r="A1" t="s">
        <v>95</v>
      </c>
      <c r="B1" t="s">
        <v>126</v>
      </c>
      <c r="C1" t="s">
        <v>30</v>
      </c>
      <c r="D1" t="s">
        <v>127</v>
      </c>
    </row>
    <row r="2" spans="1:4" x14ac:dyDescent="0.35">
      <c r="A2">
        <v>1</v>
      </c>
      <c r="B2" t="s">
        <v>128</v>
      </c>
      <c r="C2">
        <v>0</v>
      </c>
      <c r="D2">
        <v>0</v>
      </c>
    </row>
    <row r="3" spans="1:4" x14ac:dyDescent="0.35">
      <c r="A3">
        <v>2</v>
      </c>
      <c r="B3" t="s">
        <v>129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122</v>
      </c>
      <c r="C2" t="s">
        <v>31</v>
      </c>
      <c r="D2" t="s">
        <v>30</v>
      </c>
      <c r="E2">
        <v>1</v>
      </c>
      <c r="F2">
        <v>650</v>
      </c>
      <c r="G2">
        <v>1</v>
      </c>
    </row>
    <row r="3" spans="1:7" x14ac:dyDescent="0.35">
      <c r="A3">
        <v>2</v>
      </c>
      <c r="B3" t="s">
        <v>152</v>
      </c>
      <c r="C3" t="s">
        <v>31</v>
      </c>
      <c r="D3" t="s">
        <v>30</v>
      </c>
      <c r="E3">
        <v>1</v>
      </c>
      <c r="F3">
        <v>173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26</v>
      </c>
      <c r="G4">
        <v>1</v>
      </c>
    </row>
    <row r="5" spans="1:7" x14ac:dyDescent="0.35">
      <c r="A5">
        <v>4</v>
      </c>
      <c r="B5" t="s">
        <v>134</v>
      </c>
      <c r="C5" t="s">
        <v>31</v>
      </c>
      <c r="D5" t="s">
        <v>30</v>
      </c>
      <c r="E5">
        <v>1</v>
      </c>
      <c r="F5">
        <v>12</v>
      </c>
      <c r="G5">
        <v>1</v>
      </c>
    </row>
    <row r="6" spans="1:7" x14ac:dyDescent="0.35">
      <c r="A6">
        <v>5</v>
      </c>
      <c r="B6" t="s">
        <v>153</v>
      </c>
      <c r="C6" t="s">
        <v>31</v>
      </c>
      <c r="D6" t="s">
        <v>30</v>
      </c>
      <c r="E6">
        <v>1</v>
      </c>
      <c r="F6">
        <v>6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135</v>
      </c>
      <c r="G7">
        <v>1</v>
      </c>
    </row>
    <row r="8" spans="1:7" x14ac:dyDescent="0.35">
      <c r="A8">
        <v>1</v>
      </c>
      <c r="B8" t="s">
        <v>122</v>
      </c>
      <c r="C8" t="s">
        <v>31</v>
      </c>
      <c r="D8" t="s">
        <v>10</v>
      </c>
      <c r="E8">
        <v>2</v>
      </c>
      <c r="F8">
        <v>768</v>
      </c>
      <c r="G8">
        <v>1</v>
      </c>
    </row>
    <row r="9" spans="1:7" x14ac:dyDescent="0.35">
      <c r="A9">
        <v>2</v>
      </c>
      <c r="B9" t="s">
        <v>152</v>
      </c>
      <c r="C9" t="s">
        <v>31</v>
      </c>
      <c r="D9" t="s">
        <v>10</v>
      </c>
      <c r="E9">
        <v>2</v>
      </c>
      <c r="F9">
        <v>248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41</v>
      </c>
      <c r="G10">
        <v>1</v>
      </c>
    </row>
    <row r="11" spans="1:7" x14ac:dyDescent="0.35">
      <c r="A11">
        <v>4</v>
      </c>
      <c r="B11" t="s">
        <v>134</v>
      </c>
      <c r="C11" t="s">
        <v>31</v>
      </c>
      <c r="D11" t="s">
        <v>10</v>
      </c>
      <c r="E11">
        <v>2</v>
      </c>
      <c r="F11">
        <v>28</v>
      </c>
      <c r="G11">
        <v>1</v>
      </c>
    </row>
    <row r="12" spans="1:7" x14ac:dyDescent="0.3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12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146</v>
      </c>
      <c r="G13">
        <v>1</v>
      </c>
    </row>
    <row r="14" spans="1:7" x14ac:dyDescent="0.3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781</v>
      </c>
      <c r="G14">
        <v>2</v>
      </c>
    </row>
    <row r="15" spans="1:7" x14ac:dyDescent="0.3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192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48</v>
      </c>
      <c r="G16">
        <v>2</v>
      </c>
    </row>
    <row r="17" spans="1:7" x14ac:dyDescent="0.35">
      <c r="A17">
        <v>4</v>
      </c>
      <c r="B17" t="s">
        <v>134</v>
      </c>
      <c r="C17" s="2" t="s">
        <v>55</v>
      </c>
      <c r="D17" t="s">
        <v>30</v>
      </c>
      <c r="E17">
        <v>1</v>
      </c>
      <c r="F17" s="2">
        <v>12</v>
      </c>
      <c r="G17">
        <v>2</v>
      </c>
    </row>
    <row r="18" spans="1:7" x14ac:dyDescent="0.3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6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161</v>
      </c>
      <c r="G19">
        <v>2</v>
      </c>
    </row>
    <row r="20" spans="1:7" x14ac:dyDescent="0.3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1049</v>
      </c>
      <c r="G20">
        <v>2</v>
      </c>
    </row>
    <row r="21" spans="1:7" x14ac:dyDescent="0.3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294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84</v>
      </c>
      <c r="G22">
        <v>2</v>
      </c>
    </row>
    <row r="23" spans="1:7" x14ac:dyDescent="0.35">
      <c r="A23">
        <v>4</v>
      </c>
      <c r="B23" t="s">
        <v>134</v>
      </c>
      <c r="C23" s="2" t="s">
        <v>55</v>
      </c>
      <c r="D23" t="s">
        <v>10</v>
      </c>
      <c r="E23">
        <v>2</v>
      </c>
      <c r="F23" s="2">
        <v>28</v>
      </c>
      <c r="G23">
        <v>2</v>
      </c>
    </row>
    <row r="24" spans="1:7" x14ac:dyDescent="0.3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12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182</v>
      </c>
      <c r="G25">
        <v>2</v>
      </c>
    </row>
    <row r="26" spans="1:7" x14ac:dyDescent="0.3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3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35">
      <c r="A29">
        <v>4</v>
      </c>
      <c r="B29" t="s">
        <v>134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2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31</v>
      </c>
      <c r="G31">
        <v>3</v>
      </c>
    </row>
    <row r="32" spans="1:7" x14ac:dyDescent="0.3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3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3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2</v>
      </c>
      <c r="G34">
        <v>3</v>
      </c>
    </row>
    <row r="35" spans="1:7" x14ac:dyDescent="0.35">
      <c r="A35">
        <v>4</v>
      </c>
      <c r="B35" t="s">
        <v>134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12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122</v>
      </c>
      <c r="C2" t="s">
        <v>31</v>
      </c>
      <c r="D2" t="s">
        <v>30</v>
      </c>
      <c r="E2">
        <v>1</v>
      </c>
      <c r="F2">
        <v>1418</v>
      </c>
      <c r="G2">
        <v>1</v>
      </c>
    </row>
    <row r="3" spans="1:7" x14ac:dyDescent="0.35">
      <c r="A3">
        <v>2</v>
      </c>
      <c r="B3" t="s">
        <v>152</v>
      </c>
      <c r="C3" t="s">
        <v>31</v>
      </c>
      <c r="D3" t="s">
        <v>30</v>
      </c>
      <c r="E3">
        <v>1</v>
      </c>
      <c r="F3">
        <v>380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57</v>
      </c>
      <c r="G4">
        <v>1</v>
      </c>
    </row>
    <row r="5" spans="1:7" x14ac:dyDescent="0.35">
      <c r="A5">
        <v>4</v>
      </c>
      <c r="B5" t="s">
        <v>134</v>
      </c>
      <c r="C5" t="s">
        <v>31</v>
      </c>
      <c r="D5" t="s">
        <v>30</v>
      </c>
      <c r="E5">
        <v>1</v>
      </c>
      <c r="F5">
        <v>18</v>
      </c>
      <c r="G5">
        <v>1</v>
      </c>
    </row>
    <row r="6" spans="1:7" x14ac:dyDescent="0.35">
      <c r="A6">
        <v>5</v>
      </c>
      <c r="B6" t="s">
        <v>154</v>
      </c>
      <c r="C6" t="s">
        <v>31</v>
      </c>
      <c r="D6" t="s">
        <v>30</v>
      </c>
      <c r="E6">
        <v>1</v>
      </c>
      <c r="F6">
        <v>6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283</v>
      </c>
      <c r="G7">
        <v>1</v>
      </c>
    </row>
    <row r="8" spans="1:7" x14ac:dyDescent="0.35">
      <c r="A8">
        <v>1</v>
      </c>
      <c r="B8" t="s">
        <v>122</v>
      </c>
      <c r="C8" t="s">
        <v>31</v>
      </c>
      <c r="D8" t="s">
        <v>10</v>
      </c>
      <c r="E8">
        <v>2</v>
      </c>
      <c r="F8">
        <v>1731</v>
      </c>
      <c r="G8">
        <v>1</v>
      </c>
    </row>
    <row r="9" spans="1:7" x14ac:dyDescent="0.35">
      <c r="A9">
        <v>2</v>
      </c>
      <c r="B9" t="s">
        <v>152</v>
      </c>
      <c r="C9" t="s">
        <v>31</v>
      </c>
      <c r="D9" t="s">
        <v>10</v>
      </c>
      <c r="E9">
        <v>2</v>
      </c>
      <c r="F9">
        <v>525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78</v>
      </c>
      <c r="G10">
        <v>1</v>
      </c>
    </row>
    <row r="11" spans="1:7" x14ac:dyDescent="0.35">
      <c r="A11">
        <v>4</v>
      </c>
      <c r="B11" t="s">
        <v>134</v>
      </c>
      <c r="C11" t="s">
        <v>31</v>
      </c>
      <c r="D11" t="s">
        <v>10</v>
      </c>
      <c r="E11">
        <v>2</v>
      </c>
      <c r="F11">
        <v>44</v>
      </c>
      <c r="G11">
        <v>1</v>
      </c>
    </row>
    <row r="12" spans="1:7" x14ac:dyDescent="0.3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7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322</v>
      </c>
      <c r="G13">
        <v>1</v>
      </c>
    </row>
    <row r="14" spans="1:7" x14ac:dyDescent="0.3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1560</v>
      </c>
      <c r="G14">
        <v>2</v>
      </c>
    </row>
    <row r="15" spans="1:7" x14ac:dyDescent="0.3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402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103</v>
      </c>
      <c r="G16">
        <v>2</v>
      </c>
    </row>
    <row r="17" spans="1:7" x14ac:dyDescent="0.35">
      <c r="A17">
        <v>4</v>
      </c>
      <c r="B17" t="s">
        <v>134</v>
      </c>
      <c r="C17" s="2" t="s">
        <v>55</v>
      </c>
      <c r="D17" t="s">
        <v>30</v>
      </c>
      <c r="E17">
        <v>1</v>
      </c>
      <c r="F17" s="2">
        <v>22</v>
      </c>
      <c r="G17">
        <v>2</v>
      </c>
    </row>
    <row r="18" spans="1:7" x14ac:dyDescent="0.3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13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321</v>
      </c>
      <c r="G19">
        <v>2</v>
      </c>
    </row>
    <row r="20" spans="1:7" x14ac:dyDescent="0.3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2116</v>
      </c>
      <c r="G20">
        <v>2</v>
      </c>
    </row>
    <row r="21" spans="1:7" x14ac:dyDescent="0.3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604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186</v>
      </c>
      <c r="G22">
        <v>2</v>
      </c>
    </row>
    <row r="23" spans="1:7" x14ac:dyDescent="0.35">
      <c r="A23">
        <v>4</v>
      </c>
      <c r="B23" t="s">
        <v>134</v>
      </c>
      <c r="C23" s="2" t="s">
        <v>55</v>
      </c>
      <c r="D23" t="s">
        <v>10</v>
      </c>
      <c r="E23">
        <v>2</v>
      </c>
      <c r="F23" s="2">
        <v>54</v>
      </c>
      <c r="G23">
        <v>2</v>
      </c>
    </row>
    <row r="24" spans="1:7" x14ac:dyDescent="0.3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17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374</v>
      </c>
      <c r="G25">
        <v>2</v>
      </c>
    </row>
    <row r="26" spans="1:7" x14ac:dyDescent="0.3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3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3</v>
      </c>
      <c r="G28">
        <v>3</v>
      </c>
    </row>
    <row r="29" spans="1:7" x14ac:dyDescent="0.35">
      <c r="A29">
        <v>4</v>
      </c>
      <c r="B29" t="s">
        <v>134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3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21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63</v>
      </c>
      <c r="G31">
        <v>3</v>
      </c>
    </row>
    <row r="32" spans="1:7" x14ac:dyDescent="0.3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3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3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11</v>
      </c>
      <c r="G34">
        <v>3</v>
      </c>
    </row>
    <row r="35" spans="1:7" x14ac:dyDescent="0.35">
      <c r="A35">
        <v>4</v>
      </c>
      <c r="B35" t="s">
        <v>134</v>
      </c>
      <c r="C35" t="s">
        <v>103</v>
      </c>
      <c r="D35" t="s">
        <v>10</v>
      </c>
      <c r="E35">
        <v>2</v>
      </c>
      <c r="F35">
        <v>3</v>
      </c>
      <c r="G35">
        <v>3</v>
      </c>
    </row>
    <row r="36" spans="1:7" x14ac:dyDescent="0.3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23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76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3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265</v>
      </c>
      <c r="D2">
        <v>217</v>
      </c>
      <c r="E2">
        <v>98</v>
      </c>
    </row>
    <row r="3" spans="1:5" x14ac:dyDescent="0.35">
      <c r="A3">
        <v>2</v>
      </c>
      <c r="B3" t="s">
        <v>125</v>
      </c>
      <c r="C3">
        <v>94</v>
      </c>
      <c r="D3">
        <v>57</v>
      </c>
      <c r="E3">
        <v>7</v>
      </c>
    </row>
    <row r="4" spans="1:5" x14ac:dyDescent="0.35">
      <c r="A4">
        <v>3</v>
      </c>
      <c r="B4" t="s">
        <v>136</v>
      </c>
      <c r="C4">
        <v>42</v>
      </c>
      <c r="D4">
        <v>30</v>
      </c>
      <c r="E4">
        <v>9</v>
      </c>
    </row>
    <row r="5" spans="1:5" x14ac:dyDescent="0.35">
      <c r="A5" s="2">
        <v>4</v>
      </c>
      <c r="B5" s="2" t="s">
        <v>155</v>
      </c>
      <c r="C5" s="2">
        <v>24</v>
      </c>
      <c r="D5" s="2">
        <v>24</v>
      </c>
      <c r="E5" s="2">
        <v>11</v>
      </c>
    </row>
    <row r="6" spans="1:5" x14ac:dyDescent="0.35">
      <c r="A6" s="2">
        <v>5</v>
      </c>
      <c r="B6" s="2" t="s">
        <v>156</v>
      </c>
      <c r="C6" s="2">
        <v>20</v>
      </c>
      <c r="D6" s="2">
        <v>19</v>
      </c>
      <c r="E6" s="2">
        <v>16</v>
      </c>
    </row>
    <row r="7" spans="1:5" x14ac:dyDescent="0.35">
      <c r="A7" s="2">
        <v>6</v>
      </c>
      <c r="B7" s="2" t="s">
        <v>102</v>
      </c>
      <c r="C7" s="2">
        <v>88</v>
      </c>
      <c r="D7" s="2">
        <v>62</v>
      </c>
      <c r="E7" s="2">
        <v>24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5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124</v>
      </c>
      <c r="C2" s="2">
        <v>22</v>
      </c>
      <c r="D2" s="2">
        <v>22</v>
      </c>
      <c r="E2" s="2">
        <v>5</v>
      </c>
    </row>
    <row r="3" spans="1:5" x14ac:dyDescent="0.35">
      <c r="A3" s="2">
        <v>2</v>
      </c>
      <c r="B3" s="2" t="s">
        <v>125</v>
      </c>
      <c r="C3" s="2">
        <v>7</v>
      </c>
      <c r="D3" s="2">
        <v>7</v>
      </c>
      <c r="E3" s="2">
        <v>2</v>
      </c>
    </row>
    <row r="4" spans="1:5" x14ac:dyDescent="0.35">
      <c r="A4" s="2">
        <v>3</v>
      </c>
      <c r="B4" s="2" t="s">
        <v>157</v>
      </c>
      <c r="C4" s="2">
        <v>3</v>
      </c>
      <c r="D4" s="2">
        <v>1</v>
      </c>
      <c r="E4" s="2">
        <v>0</v>
      </c>
    </row>
    <row r="5" spans="1:5" x14ac:dyDescent="0.35">
      <c r="A5" s="2">
        <v>4</v>
      </c>
      <c r="B5" s="2" t="s">
        <v>158</v>
      </c>
      <c r="C5" s="2">
        <v>3</v>
      </c>
      <c r="D5" s="2">
        <v>6</v>
      </c>
      <c r="E5" s="2">
        <v>0</v>
      </c>
    </row>
    <row r="6" spans="1:5" x14ac:dyDescent="0.35">
      <c r="A6" s="2">
        <v>5</v>
      </c>
      <c r="B6" s="2" t="s">
        <v>137</v>
      </c>
      <c r="C6" s="2">
        <v>3</v>
      </c>
      <c r="D6" s="2">
        <v>4</v>
      </c>
      <c r="E6" s="2">
        <v>0</v>
      </c>
    </row>
    <row r="7" spans="1:5" x14ac:dyDescent="0.35">
      <c r="A7" s="2">
        <v>6</v>
      </c>
      <c r="B7" s="2" t="s">
        <v>102</v>
      </c>
      <c r="C7" s="2">
        <v>9</v>
      </c>
      <c r="D7" s="2">
        <v>8</v>
      </c>
      <c r="E7" s="2">
        <v>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2.17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0</v>
      </c>
      <c r="B6" t="s">
        <v>51</v>
      </c>
      <c r="C6" t="s">
        <v>65</v>
      </c>
      <c r="D6">
        <v>1</v>
      </c>
    </row>
    <row r="7" spans="1:4" x14ac:dyDescent="0.35">
      <c r="A7">
        <v>2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0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1</vt:i4>
      </vt:variant>
    </vt:vector>
  </HeadingPairs>
  <TitlesOfParts>
    <vt:vector size="20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  <vt:lpstr>'Meldunek tygodniowy'!Obszar_wydruku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Maria Kozłowska</cp:lastModifiedBy>
  <cp:lastPrinted>2025-03-11T09:07:06Z</cp:lastPrinted>
  <dcterms:created xsi:type="dcterms:W3CDTF">2014-07-29T18:33:30Z</dcterms:created>
  <dcterms:modified xsi:type="dcterms:W3CDTF">2025-03-11T09:07:21Z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