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codeName="Ten_skoroszyt"/>
  <xr:revisionPtr revIDLastSave="0" documentId="8_{7152AC1B-0261-4A07-98B0-484AE584E181}" xr6:coauthVersionLast="36" xr6:coauthVersionMax="36" xr10:uidLastSave="{00000000-0000-0000-0000-000000000000}"/>
  <bookViews>
    <workbookView xWindow="0" yWindow="0" windowWidth="28800" windowHeight="10245" tabRatio="836" xr2:uid="{00000000-000D-0000-FFFF-FFFF00000000}"/>
  </bookViews>
  <sheets>
    <sheet name="Strona tytułowa" sheetId="141" r:id="rId1"/>
    <sheet name="Spis treści " sheetId="142" r:id="rId2"/>
    <sheet name="Uwagi wstępne " sheetId="143" r:id="rId3"/>
    <sheet name="Objaśnienia i skróty " sheetId="144" r:id="rId4"/>
    <sheet name="Tab 1 " sheetId="105" r:id="rId5"/>
    <sheet name="Tab 2 i 3" sheetId="106" r:id="rId6"/>
    <sheet name="Tab 4 i 5" sheetId="139" r:id="rId7"/>
    <sheet name="Tab 6 i 7" sheetId="107" r:id="rId8"/>
    <sheet name="Tab 8 i 9" sheetId="108" r:id="rId9"/>
    <sheet name="Tab 10 i 11 " sheetId="109" r:id="rId10"/>
    <sheet name="Tab 12" sheetId="110" r:id="rId11"/>
    <sheet name="Tab 1(13)" sheetId="94" r:id="rId12"/>
    <sheet name="Tab 2 (14) i wykres 1" sheetId="135" r:id="rId13"/>
    <sheet name="Tab 3 (15) i wykres 2" sheetId="125" r:id="rId14"/>
    <sheet name="Tab 4 (16) " sheetId="95" r:id="rId15"/>
    <sheet name="Tab 5(17)" sheetId="96" r:id="rId16"/>
    <sheet name="Wykres 3" sheetId="129" r:id="rId17"/>
    <sheet name="Tab 6 (18)" sheetId="97" r:id="rId18"/>
    <sheet name="Tab 7 (19)" sheetId="98" r:id="rId19"/>
    <sheet name="Tab 8(20)" sheetId="99" r:id="rId20"/>
    <sheet name="Tab 9 (21) i 10 (22)" sheetId="101" r:id="rId21"/>
    <sheet name="Tab 11 (23) i 12 (24) " sheetId="102" r:id="rId22"/>
    <sheet name="Tab 1 (25)" sheetId="104" r:id="rId23"/>
    <sheet name="Tab 1 (26) i 2 (27)" sheetId="113" r:id="rId24"/>
    <sheet name="Wykres 4"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 sheetId="121" r:id="rId33"/>
    <sheet name="Strona końcowa" sheetId="138" r:id="rId34"/>
  </sheets>
  <externalReferences>
    <externalReference r:id="rId35"/>
  </externalReferences>
  <definedNames>
    <definedName name="________dan1">#REF!</definedName>
    <definedName name="________dan10">#REF!</definedName>
    <definedName name="________dan11">#REF!</definedName>
    <definedName name="________dan12">#REF!</definedName>
    <definedName name="________dan13">#REF!</definedName>
    <definedName name="________dan14">#REF!</definedName>
    <definedName name="________dan15">#REF!</definedName>
    <definedName name="________dan16">#REF!</definedName>
    <definedName name="________dan17">#REF!</definedName>
    <definedName name="________dan18">#REF!</definedName>
    <definedName name="________dan19">#REF!</definedName>
    <definedName name="________dan2">#REF!</definedName>
    <definedName name="________dan20">#REF!</definedName>
    <definedName name="________dan21">#REF!,#REF!,#REF!,#REF!,#REF!,#REF!,#REF!,#REF!,#REF!,#REF!,#REF!,#REF!,#REF!</definedName>
    <definedName name="________dan22">#REF!,#REF!,#REF!,#REF!,#REF!,#REF!,#REF!,#REF!,#REF!,#REF!,#REF!,#REF!</definedName>
    <definedName name="________dan23">#REF!,#REF!,#REF!,#REF!,#REF!,#REF!,#REF!,#REF!,#REF!,#REF!,#REF!,#REF!,#REF!</definedName>
    <definedName name="________dan24">#REF!,#REF!,#REF!,#REF!,#REF!,#REF!,#REF!,#REF!,#REF!,#REF!</definedName>
    <definedName name="________dan25">#REF!</definedName>
    <definedName name="________dan3">#REF!</definedName>
    <definedName name="________dan4">#REF!</definedName>
    <definedName name="________dan5">#REF!</definedName>
    <definedName name="________dan6">#REF!</definedName>
    <definedName name="________dan7">#REF!</definedName>
    <definedName name="________dan8">#REF!</definedName>
    <definedName name="________dan9">#REF!</definedName>
    <definedName name="_______dan1">#REF!</definedName>
    <definedName name="_______dan10">#REF!</definedName>
    <definedName name="_______dan11">#REF!</definedName>
    <definedName name="_______dan12">#REF!</definedName>
    <definedName name="_______dan13">#REF!</definedName>
    <definedName name="_______dan14">#REF!</definedName>
    <definedName name="_______dan15">#REF!</definedName>
    <definedName name="_______dan16">#REF!</definedName>
    <definedName name="_______dan17">#REF!</definedName>
    <definedName name="_______dan18">#REF!</definedName>
    <definedName name="_______dan19">#REF!</definedName>
    <definedName name="_______dan2">#REF!</definedName>
    <definedName name="_______dan20">#REF!</definedName>
    <definedName name="_______dan21">#REF!,#REF!,#REF!,#REF!,#REF!,#REF!,#REF!,#REF!,#REF!,#REF!,#REF!,#REF!,#REF!</definedName>
    <definedName name="_______dan22">#REF!,#REF!,#REF!,#REF!,#REF!,#REF!,#REF!,#REF!,#REF!,#REF!,#REF!,#REF!</definedName>
    <definedName name="_______dan23">#REF!,#REF!,#REF!,#REF!,#REF!,#REF!,#REF!,#REF!,#REF!,#REF!,#REF!,#REF!,#REF!</definedName>
    <definedName name="_______dan24">#REF!,#REF!,#REF!,#REF!,#REF!,#REF!,#REF!,#REF!,#REF!,#REF!</definedName>
    <definedName name="_______dan25">#REF!</definedName>
    <definedName name="_______dan3">#REF!</definedName>
    <definedName name="_______dan4">#REF!</definedName>
    <definedName name="_______dan5">#REF!</definedName>
    <definedName name="_______dan6">#REF!</definedName>
    <definedName name="_______dan7">#REF!</definedName>
    <definedName name="_______dan8">#REF!</definedName>
    <definedName name="_______dan9">#REF!</definedName>
    <definedName name="______dan1">#REF!</definedName>
    <definedName name="______dan10">#REF!</definedName>
    <definedName name="______dan11">#REF!</definedName>
    <definedName name="______dan12">#REF!</definedName>
    <definedName name="______dan13">#REF!</definedName>
    <definedName name="______dan14">#REF!</definedName>
    <definedName name="______dan15">#REF!</definedName>
    <definedName name="______dan16">#REF!</definedName>
    <definedName name="______dan17">#REF!</definedName>
    <definedName name="______dan18">#REF!</definedName>
    <definedName name="______dan19">#REF!</definedName>
    <definedName name="______dan2">#REF!</definedName>
    <definedName name="______dan20">#REF!</definedName>
    <definedName name="______dan21">#REF!,#REF!,#REF!,#REF!,#REF!,#REF!,#REF!,#REF!,#REF!,#REF!,#REF!,#REF!,#REF!</definedName>
    <definedName name="______dan22">#REF!,#REF!,#REF!,#REF!,#REF!,#REF!,#REF!,#REF!,#REF!,#REF!,#REF!,#REF!</definedName>
    <definedName name="______dan23">#REF!,#REF!,#REF!,#REF!,#REF!,#REF!,#REF!,#REF!,#REF!,#REF!,#REF!,#REF!,#REF!</definedName>
    <definedName name="______dan24">#REF!,#REF!,#REF!,#REF!,#REF!,#REF!,#REF!,#REF!,#REF!,#REF!</definedName>
    <definedName name="______dan25">#REF!</definedName>
    <definedName name="______dan3">#REF!</definedName>
    <definedName name="______dan4">#REF!</definedName>
    <definedName name="______dan5">#REF!</definedName>
    <definedName name="______dan6">#REF!</definedName>
    <definedName name="______dan7">#REF!</definedName>
    <definedName name="______dan8">#REF!</definedName>
    <definedName name="______dan9">#REF!</definedName>
    <definedName name="_____dan1">#REF!</definedName>
    <definedName name="_____dan10">#REF!</definedName>
    <definedName name="_____dan11">#REF!</definedName>
    <definedName name="_____dan12">#REF!</definedName>
    <definedName name="_____dan13">#REF!</definedName>
    <definedName name="_____dan14">#REF!</definedName>
    <definedName name="_____dan15">#REF!</definedName>
    <definedName name="_____dan16">#REF!</definedName>
    <definedName name="_____dan17">#REF!</definedName>
    <definedName name="_____dan18">#REF!</definedName>
    <definedName name="_____dan19">#REF!</definedName>
    <definedName name="_____dan2">#REF!</definedName>
    <definedName name="_____dan20">#REF!</definedName>
    <definedName name="_____dan21">#REF!,#REF!,#REF!,#REF!,#REF!,#REF!,#REF!,#REF!,#REF!,#REF!,#REF!,#REF!,#REF!</definedName>
    <definedName name="_____dan22">#REF!,#REF!,#REF!,#REF!,#REF!,#REF!,#REF!,#REF!,#REF!,#REF!,#REF!,#REF!</definedName>
    <definedName name="_____dan23">#REF!,#REF!,#REF!,#REF!,#REF!,#REF!,#REF!,#REF!,#REF!,#REF!,#REF!,#REF!,#REF!</definedName>
    <definedName name="_____dan24">#REF!,#REF!,#REF!,#REF!,#REF!,#REF!,#REF!,#REF!,#REF!,#REF!</definedName>
    <definedName name="_____dan25">#REF!</definedName>
    <definedName name="_____dan3">#REF!</definedName>
    <definedName name="_____dan4">#REF!</definedName>
    <definedName name="_____dan5">#REF!</definedName>
    <definedName name="_____dan6">#REF!</definedName>
    <definedName name="_____dan7">#REF!</definedName>
    <definedName name="_____dan8">#REF!</definedName>
    <definedName name="_____dan9">#REF!</definedName>
    <definedName name="____dan1">#REF!</definedName>
    <definedName name="____dan10">#REF!</definedName>
    <definedName name="____dan11">#REF!</definedName>
    <definedName name="____dan12">#REF!</definedName>
    <definedName name="____dan13">#REF!</definedName>
    <definedName name="____dan14">#REF!</definedName>
    <definedName name="____dan15">#REF!</definedName>
    <definedName name="____dan16">#REF!</definedName>
    <definedName name="____dan17">#REF!</definedName>
    <definedName name="____dan18">#REF!</definedName>
    <definedName name="____dan19">#REF!</definedName>
    <definedName name="____dan2">#REF!</definedName>
    <definedName name="____dan20">#REF!</definedName>
    <definedName name="____dan21">#REF!,#REF!,#REF!,#REF!,#REF!,#REF!,#REF!,#REF!,#REF!,#REF!,#REF!,#REF!,#REF!</definedName>
    <definedName name="____dan22">#REF!,#REF!,#REF!,#REF!,#REF!,#REF!,#REF!,#REF!,#REF!,#REF!,#REF!,#REF!</definedName>
    <definedName name="____dan23">#REF!,#REF!,#REF!,#REF!,#REF!,#REF!,#REF!,#REF!,#REF!,#REF!,#REF!,#REF!,#REF!</definedName>
    <definedName name="____dan24">#REF!,#REF!,#REF!,#REF!,#REF!,#REF!,#REF!,#REF!,#REF!,#REF!</definedName>
    <definedName name="____dan25">#REF!</definedName>
    <definedName name="____dan3">#REF!</definedName>
    <definedName name="____dan4">#REF!</definedName>
    <definedName name="____dan5">#REF!</definedName>
    <definedName name="____dan6">#REF!</definedName>
    <definedName name="____dan7">#REF!</definedName>
    <definedName name="____dan8">#REF!</definedName>
    <definedName name="____dan9">#REF!</definedName>
    <definedName name="___dan1">#REF!</definedName>
    <definedName name="___dan10">#REF!</definedName>
    <definedName name="___dan11">#REF!</definedName>
    <definedName name="___dan12">#REF!</definedName>
    <definedName name="___dan13">#REF!</definedName>
    <definedName name="___dan14">#REF!</definedName>
    <definedName name="___dan15">#REF!</definedName>
    <definedName name="___dan16">#REF!</definedName>
    <definedName name="___dan17">#REF!</definedName>
    <definedName name="___dan18">#REF!</definedName>
    <definedName name="___dan19">#REF!</definedName>
    <definedName name="___dan2">#REF!</definedName>
    <definedName name="___dan20">#REF!</definedName>
    <definedName name="___dan21">#REF!,#REF!,#REF!,#REF!,#REF!,#REF!,#REF!,#REF!,#REF!,#REF!,#REF!,#REF!,#REF!</definedName>
    <definedName name="___dan22">#REF!,#REF!,#REF!,#REF!,#REF!,#REF!,#REF!,#REF!,#REF!,#REF!,#REF!,#REF!</definedName>
    <definedName name="___dan23">#REF!,#REF!,#REF!,#REF!,#REF!,#REF!,#REF!,#REF!,#REF!,#REF!,#REF!,#REF!,#REF!</definedName>
    <definedName name="___dan24">#REF!,#REF!,#REF!,#REF!,#REF!,#REF!,#REF!,#REF!,#REF!,#REF!</definedName>
    <definedName name="___dan25">#REF!</definedName>
    <definedName name="___dan3">#REF!</definedName>
    <definedName name="___dan4">#REF!</definedName>
    <definedName name="___dan5">#REF!</definedName>
    <definedName name="___dan6">#REF!</definedName>
    <definedName name="___dan7">#REF!</definedName>
    <definedName name="___dan8">#REF!</definedName>
    <definedName name="___dan9">#REF!</definedName>
    <definedName name="__dan1">#REF!</definedName>
    <definedName name="__dan10">#REF!</definedName>
    <definedName name="__dan11">#REF!</definedName>
    <definedName name="__dan12">#REF!</definedName>
    <definedName name="__dan13">#REF!</definedName>
    <definedName name="__dan14">#REF!</definedName>
    <definedName name="__dan15">#REF!</definedName>
    <definedName name="__dan16">#REF!</definedName>
    <definedName name="__dan17">#REF!</definedName>
    <definedName name="__dan18">#REF!</definedName>
    <definedName name="__dan19">#REF!</definedName>
    <definedName name="__dan2">#REF!</definedName>
    <definedName name="__dan20">#REF!</definedName>
    <definedName name="__dan21">#REF!,#REF!,#REF!,#REF!,#REF!,#REF!,#REF!,#REF!,#REF!,#REF!,#REF!,#REF!,#REF!</definedName>
    <definedName name="__dan22">#REF!,#REF!,#REF!,#REF!,#REF!,#REF!,#REF!,#REF!,#REF!,#REF!,#REF!,#REF!</definedName>
    <definedName name="__dan23">#REF!,#REF!,#REF!,#REF!,#REF!,#REF!,#REF!,#REF!,#REF!,#REF!,#REF!,#REF!,#REF!</definedName>
    <definedName name="__dan24">#REF!,#REF!,#REF!,#REF!,#REF!,#REF!,#REF!,#REF!,#REF!,#REF!</definedName>
    <definedName name="__dan25">#REF!</definedName>
    <definedName name="__dan3">#REF!</definedName>
    <definedName name="__dan4">#REF!</definedName>
    <definedName name="__dan5">#REF!</definedName>
    <definedName name="__dan6">#REF!</definedName>
    <definedName name="__dan7">#REF!</definedName>
    <definedName name="__dan8">#REF!</definedName>
    <definedName name="__dan9">#REF!</definedName>
    <definedName name="_dan1">#REF!</definedName>
    <definedName name="_dan10">#REF!</definedName>
    <definedName name="_dan11">#REF!</definedName>
    <definedName name="_dan12">#REF!</definedName>
    <definedName name="_dan13">#REF!</definedName>
    <definedName name="_dan14">#REF!</definedName>
    <definedName name="_dan15">#REF!</definedName>
    <definedName name="_dan16">#REF!</definedName>
    <definedName name="_dan17">#REF!</definedName>
    <definedName name="_dan18">#REF!</definedName>
    <definedName name="_dan19">#REF!</definedName>
    <definedName name="_dan2">#REF!</definedName>
    <definedName name="_dan20">#REF!</definedName>
    <definedName name="_dan21">#REF!,#REF!,#REF!,#REF!,#REF!,#REF!,#REF!,#REF!,#REF!,#REF!,#REF!,#REF!,#REF!</definedName>
    <definedName name="_dan22">#REF!,#REF!,#REF!,#REF!,#REF!,#REF!,#REF!,#REF!,#REF!,#REF!,#REF!,#REF!</definedName>
    <definedName name="_dan23">#REF!,#REF!,#REF!,#REF!,#REF!,#REF!,#REF!,#REF!,#REF!,#REF!,#REF!,#REF!,#REF!</definedName>
    <definedName name="_dan24">#REF!,#REF!,#REF!,#REF!,#REF!,#REF!,#REF!,#REF!,#REF!,#REF!</definedName>
    <definedName name="_dan25">#REF!</definedName>
    <definedName name="_dan3">#REF!</definedName>
    <definedName name="_dan4">#REF!</definedName>
    <definedName name="_dan5">#REF!</definedName>
    <definedName name="_dan6">#REF!</definedName>
    <definedName name="_dan7">#REF!</definedName>
    <definedName name="_dan8">#REF!</definedName>
    <definedName name="_dan9">#REF!</definedName>
    <definedName name="druk">#REF!</definedName>
    <definedName name="dwad1">#REF!,#REF!</definedName>
    <definedName name="dwad10">#REF!,#REF!</definedName>
    <definedName name="dwad11">#REF!,#REF!</definedName>
    <definedName name="dwad12">#REF!,#REF!</definedName>
    <definedName name="dwad13">#REF!,#REF!</definedName>
    <definedName name="dwad14">#REF!,#REF!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#REF!,#REF!</definedName>
    <definedName name="dwad20">#REF!,#REF!</definedName>
    <definedName name="dwad21">#REF!,#REF!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#REF!,#REF!</definedName>
    <definedName name="dwad29">'[1]O2D4A-1'!$B$12:$L$26,'[1]O2D4A-1'!$B$32:$L$276</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#REF!,#REF!</definedName>
    <definedName name="dwad4">#REF!,#REF!</definedName>
    <definedName name="dwad5">#REF!,#REF!</definedName>
    <definedName name="dwad6">#REF!,#REF!</definedName>
    <definedName name="dwad7">#REF!,#REF!</definedName>
    <definedName name="dwad8">'[1]O2D4-8'!$B$11:$L$22,'[1]O2D4-8'!$B$27:$L$222</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#REF!</definedName>
    <definedName name="_xlnm.Print_Area" localSheetId="3">'Objaśnienia i skróty '!$A$1:$B$25</definedName>
    <definedName name="_xlnm.Print_Area" localSheetId="1">'Spis treści '!$A$1:$C$59</definedName>
    <definedName name="_xlnm.Print_Area" localSheetId="33">'Strona końcowa'!$A$1:$B$31</definedName>
    <definedName name="_xlnm.Print_Area" localSheetId="0">'Strona tytułowa'!$A$1:$B$32</definedName>
    <definedName name="_xlnm.Print_Area" localSheetId="4">'Tab 1 '!$A$1:$I$27</definedName>
    <definedName name="_xlnm.Print_Area" localSheetId="22">'Tab 1 (25)'!$A$1:$I$62</definedName>
    <definedName name="_xlnm.Print_Area" localSheetId="23">'Tab 1 (26) i 2 (27)'!$A$1:$I$39</definedName>
    <definedName name="_xlnm.Print_Area" localSheetId="27">'Tab 1 (30)'!$A$1:$J$24</definedName>
    <definedName name="_xlnm.Print_Area" localSheetId="32">'Tab 1 (38) i 2 (39) '!$A$1:$M$34</definedName>
    <definedName name="_xlnm.Print_Area" localSheetId="11">'Tab 1(13)'!$A$1:$I$29</definedName>
    <definedName name="_xlnm.Print_Area" localSheetId="9">'Tab 10 i 11 '!$A$1:$F$25</definedName>
    <definedName name="_xlnm.Print_Area" localSheetId="21">'Tab 11 (23) i 12 (24) '!$A$1:$I$43</definedName>
    <definedName name="_xlnm.Print_Area" localSheetId="12">'Tab 2 (14) i wykres 1'!$A$1:$E$48</definedName>
    <definedName name="_xlnm.Print_Area" localSheetId="28">'Tab 2 (31) i 3 (32)'!$A$1:$I$29</definedName>
    <definedName name="_xlnm.Print_Area" localSheetId="5">'Tab 2 i 3'!$A$1:$I$40</definedName>
    <definedName name="_xlnm.Print_Area" localSheetId="13">'Tab 3 (15) i wykres 2'!$A$1:$E$49</definedName>
    <definedName name="_xlnm.Print_Area" localSheetId="25">'Tab 3 (28) i 4 (29)'!$A$1:$J$38</definedName>
    <definedName name="_xlnm.Print_Area" localSheetId="14">'Tab 4 (16) '!$A$1:$H$30</definedName>
    <definedName name="_xlnm.Print_Area" localSheetId="29">'Tab 4 (33)'!$A$1:$H$26</definedName>
    <definedName name="_xlnm.Print_Area" localSheetId="6">'Tab 4 i 5'!$A$1:$F$34</definedName>
    <definedName name="_xlnm.Print_Area" localSheetId="30">'Tab 5 (34) i 6 (35)'!$A$1:$D$47</definedName>
    <definedName name="_xlnm.Print_Area" localSheetId="15">'Tab 5(17)'!$A$1:$I$32</definedName>
    <definedName name="_xlnm.Print_Area" localSheetId="17">'Tab 6 (18)'!$A$1:$H$32</definedName>
    <definedName name="_xlnm.Print_Area" localSheetId="7">'Tab 6 i 7'!$A$1:$G$33</definedName>
    <definedName name="_xlnm.Print_Area" localSheetId="18">'Tab 7 (19)'!$A$1:$I$32</definedName>
    <definedName name="_xlnm.Print_Area" localSheetId="31">'Tab 7 (36) i 8 (37)'!$A$1:$I$46</definedName>
    <definedName name="_xlnm.Print_Area" localSheetId="8">'Tab 8 i 9'!$A$1:$G$25</definedName>
    <definedName name="_xlnm.Print_Area" localSheetId="19">'Tab 8(20)'!$A$1:$H$32</definedName>
    <definedName name="_xlnm.Print_Area" localSheetId="20">'Tab 9 (21) i 10 (22)'!$A$1:$I$30</definedName>
    <definedName name="_xlnm.Print_Area" localSheetId="2">'Uwagi wstępne '!$A$1:$B$125</definedName>
    <definedName name="_xlnm.Print_Area" localSheetId="16">'Wykres 3'!$A$1:$F$6</definedName>
    <definedName name="_xlnm.Print_Area" localSheetId="24">'Wykres 4'!$A$1:$G$33</definedName>
    <definedName name="_xlnm.Print_Area" localSheetId="26">'Wykres 5'!$B$1:$M$21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05" l="1"/>
  <c r="D8" i="102" l="1"/>
  <c r="D7" i="102"/>
  <c r="C8" i="102"/>
  <c r="B8" i="102"/>
  <c r="C7" i="102"/>
  <c r="B7" i="102"/>
  <c r="D26" i="96" l="1"/>
  <c r="C26" i="96"/>
  <c r="B26" i="96"/>
  <c r="D20" i="96"/>
  <c r="C20" i="96"/>
  <c r="C19" i="96" s="1"/>
  <c r="C11" i="96" s="1"/>
  <c r="B20" i="96"/>
  <c r="B19" i="96" s="1"/>
  <c r="B11" i="96" s="1"/>
  <c r="D19" i="96"/>
  <c r="D11" i="96" s="1"/>
  <c r="B13" i="96"/>
  <c r="B10" i="96" s="1"/>
  <c r="D13" i="96"/>
  <c r="C13" i="96"/>
  <c r="D10" i="96"/>
  <c r="C10" i="96"/>
  <c r="C9" i="96" l="1"/>
  <c r="D9" i="96"/>
  <c r="B9" i="96"/>
  <c r="C23" i="135" l="1"/>
  <c r="D6" i="107" l="1"/>
  <c r="C7" i="107"/>
  <c r="B7" i="107" s="1"/>
  <c r="C8" i="107"/>
  <c r="C9" i="107"/>
  <c r="C10" i="107"/>
  <c r="C11" i="107"/>
  <c r="B9" i="139"/>
  <c r="B7" i="139" s="1"/>
  <c r="F9" i="139"/>
  <c r="C9" i="139"/>
  <c r="D9" i="139"/>
  <c r="G24" i="105" l="1"/>
  <c r="J15" i="114" l="1"/>
  <c r="I15" i="114" l="1"/>
  <c r="E22" i="114"/>
  <c r="F6" i="129" l="1"/>
  <c r="F22" i="114" l="1"/>
  <c r="H22" i="114"/>
  <c r="G22" i="114"/>
  <c r="J22" i="114"/>
  <c r="I22" i="114"/>
  <c r="C22" i="114"/>
  <c r="B22" i="114"/>
  <c r="C23" i="113" l="1"/>
  <c r="B23" i="113" l="1"/>
  <c r="D23" i="113"/>
  <c r="G23" i="113"/>
  <c r="F23" i="113"/>
  <c r="E23" i="113"/>
  <c r="F29" i="117" l="1"/>
  <c r="F28" i="117"/>
  <c r="F27" i="117"/>
  <c r="F25" i="117"/>
  <c r="F24" i="117"/>
  <c r="F23" i="117"/>
  <c r="B13" i="117" l="1"/>
  <c r="B11" i="117"/>
  <c r="B9" i="117"/>
  <c r="B10" i="117"/>
  <c r="B12" i="117"/>
  <c r="B14" i="117"/>
  <c r="B24" i="115"/>
  <c r="B23" i="115"/>
  <c r="B22" i="115"/>
  <c r="B21" i="115"/>
  <c r="B20" i="115"/>
  <c r="B19" i="115"/>
  <c r="B18" i="115"/>
  <c r="B17" i="115"/>
  <c r="B16" i="115"/>
  <c r="B15" i="115"/>
  <c r="B14" i="115"/>
  <c r="B13" i="115"/>
  <c r="B12" i="115"/>
  <c r="C8" i="115"/>
  <c r="B11" i="115"/>
  <c r="I8" i="115"/>
  <c r="E8" i="115"/>
  <c r="B10" i="115"/>
  <c r="H8" i="115"/>
  <c r="B9" i="115"/>
  <c r="D8" i="115"/>
  <c r="J8" i="115"/>
  <c r="F8" i="115"/>
  <c r="B8" i="115" l="1"/>
  <c r="G8" i="115"/>
  <c r="J11" i="110" l="1"/>
  <c r="J7" i="110" s="1"/>
  <c r="D11" i="110"/>
  <c r="D7" i="110" s="1"/>
  <c r="E11" i="110"/>
  <c r="K11" i="110"/>
  <c r="F11" i="110"/>
  <c r="F7" i="110" s="1"/>
  <c r="B11" i="110"/>
  <c r="B7" i="110" s="1"/>
  <c r="H11" i="110"/>
  <c r="H7" i="110" s="1"/>
  <c r="G11" i="110"/>
  <c r="C11" i="110"/>
  <c r="I11" i="110"/>
  <c r="C7" i="110"/>
  <c r="C20" i="108"/>
  <c r="C24" i="108"/>
  <c r="B24" i="108" s="1"/>
  <c r="C24" i="109"/>
  <c r="B24" i="109" s="1"/>
  <c r="C7" i="139"/>
  <c r="E7" i="139"/>
  <c r="D21" i="97"/>
  <c r="D27" i="97"/>
  <c r="E27" i="102"/>
  <c r="C34" i="102"/>
  <c r="D8" i="109"/>
  <c r="D6" i="109" s="1"/>
  <c r="D21" i="109"/>
  <c r="D19" i="109" s="1"/>
  <c r="E21" i="109"/>
  <c r="E19" i="109" s="1"/>
  <c r="I27" i="102"/>
  <c r="F21" i="109"/>
  <c r="F19" i="109" s="1"/>
  <c r="E8" i="109"/>
  <c r="F27" i="102"/>
  <c r="E8" i="108"/>
  <c r="E6" i="108" s="1"/>
  <c r="F8" i="109"/>
  <c r="F6" i="109" s="1"/>
  <c r="G27" i="102"/>
  <c r="C23" i="109"/>
  <c r="B23" i="109" s="1"/>
  <c r="B11" i="107"/>
  <c r="D16" i="97"/>
  <c r="D8" i="108"/>
  <c r="D6" i="108" s="1"/>
  <c r="E21" i="108"/>
  <c r="E19" i="108" s="1"/>
  <c r="B20" i="108"/>
  <c r="F21" i="108"/>
  <c r="F19" i="108" s="1"/>
  <c r="D7" i="139"/>
  <c r="E6" i="107"/>
  <c r="D17" i="107"/>
  <c r="H27" i="102"/>
  <c r="B35" i="102"/>
  <c r="C31" i="102"/>
  <c r="C40" i="102"/>
  <c r="C41" i="102"/>
  <c r="G15" i="105"/>
  <c r="G14" i="105"/>
  <c r="D17" i="97"/>
  <c r="D22" i="97"/>
  <c r="F7" i="139"/>
  <c r="E18" i="139"/>
  <c r="B38" i="102"/>
  <c r="F18" i="139"/>
  <c r="F8" i="108"/>
  <c r="F6" i="108" s="1"/>
  <c r="F26" i="96"/>
  <c r="D26" i="97"/>
  <c r="D13" i="97"/>
  <c r="D23" i="97"/>
  <c r="D25" i="97"/>
  <c r="G11" i="97"/>
  <c r="D18" i="97"/>
  <c r="E24" i="106"/>
  <c r="E13" i="96"/>
  <c r="E10" i="96" s="1"/>
  <c r="E26" i="96"/>
  <c r="D15" i="97"/>
  <c r="D19" i="97"/>
  <c r="F11" i="97"/>
  <c r="H11" i="97"/>
  <c r="D18" i="139"/>
  <c r="E6" i="109"/>
  <c r="C20" i="109"/>
  <c r="B20" i="109" s="1"/>
  <c r="C28" i="102"/>
  <c r="C32" i="102"/>
  <c r="C35" i="102"/>
  <c r="C37" i="102"/>
  <c r="C38" i="102"/>
  <c r="C43" i="102"/>
  <c r="F24" i="106"/>
  <c r="B8" i="108"/>
  <c r="B6" i="108" s="1"/>
  <c r="G21" i="108"/>
  <c r="G19" i="108" s="1"/>
  <c r="B8" i="109"/>
  <c r="B6" i="109" s="1"/>
  <c r="C28" i="97"/>
  <c r="E7" i="102"/>
  <c r="C22" i="108"/>
  <c r="B22" i="108" s="1"/>
  <c r="B24" i="106"/>
  <c r="E17" i="107"/>
  <c r="C8" i="108"/>
  <c r="C6" i="108" s="1"/>
  <c r="C23" i="108"/>
  <c r="B23" i="108" s="1"/>
  <c r="C8" i="109"/>
  <c r="C6" i="109" s="1"/>
  <c r="E20" i="96"/>
  <c r="D12" i="97"/>
  <c r="C14" i="101"/>
  <c r="B28" i="102"/>
  <c r="B30" i="102"/>
  <c r="B31" i="102"/>
  <c r="B32" i="102"/>
  <c r="B33" i="102"/>
  <c r="B34" i="102"/>
  <c r="B36" i="102"/>
  <c r="B37" i="102"/>
  <c r="B39" i="102"/>
  <c r="B40" i="102"/>
  <c r="B41" i="102"/>
  <c r="B42" i="102"/>
  <c r="B43" i="102"/>
  <c r="B18" i="139"/>
  <c r="F13" i="96"/>
  <c r="F10" i="96" s="1"/>
  <c r="F20" i="96"/>
  <c r="C30" i="102"/>
  <c r="C33" i="102"/>
  <c r="C36" i="102"/>
  <c r="C39" i="102"/>
  <c r="C42" i="102"/>
  <c r="B8" i="107"/>
  <c r="C24" i="106"/>
  <c r="C18" i="139"/>
  <c r="G17" i="107"/>
  <c r="D24" i="106"/>
  <c r="G6" i="107"/>
  <c r="D21" i="108"/>
  <c r="D19" i="108" s="1"/>
  <c r="D14" i="97"/>
  <c r="D20" i="97"/>
  <c r="D24" i="97"/>
  <c r="B29" i="102"/>
  <c r="C29" i="102"/>
  <c r="D27" i="102"/>
  <c r="F7" i="102"/>
  <c r="E8" i="102"/>
  <c r="F8" i="102"/>
  <c r="B14" i="101"/>
  <c r="E11" i="97"/>
  <c r="C22" i="109"/>
  <c r="B22" i="109" s="1"/>
  <c r="B10" i="107"/>
  <c r="F10" i="107"/>
  <c r="B9" i="107"/>
  <c r="F9" i="107"/>
  <c r="C6" i="107" l="1"/>
  <c r="F6" i="107" s="1"/>
  <c r="B27" i="97"/>
  <c r="F27" i="107"/>
  <c r="B21" i="97"/>
  <c r="F26" i="107"/>
  <c r="F20" i="107"/>
  <c r="F33" i="107"/>
  <c r="I7" i="110"/>
  <c r="C19" i="108"/>
  <c r="B19" i="108" s="1"/>
  <c r="C21" i="108"/>
  <c r="B21" i="108" s="1"/>
  <c r="F31" i="107"/>
  <c r="F11" i="107"/>
  <c r="C17" i="107"/>
  <c r="F17" i="107" s="1"/>
  <c r="F19" i="96"/>
  <c r="F11" i="96" s="1"/>
  <c r="F9" i="96" s="1"/>
  <c r="F23" i="107"/>
  <c r="F32" i="107"/>
  <c r="F18" i="107"/>
  <c r="E19" i="96"/>
  <c r="E11" i="96" s="1"/>
  <c r="E9" i="96" s="1"/>
  <c r="B17" i="107"/>
  <c r="F25" i="107"/>
  <c r="F21" i="107"/>
  <c r="F28" i="107"/>
  <c r="F22" i="107"/>
  <c r="B21" i="109"/>
  <c r="B19" i="109" s="1"/>
  <c r="B16" i="97"/>
  <c r="K7" i="110"/>
  <c r="E7" i="110"/>
  <c r="G7" i="110"/>
  <c r="F8" i="107"/>
  <c r="F24" i="107"/>
  <c r="F19" i="107"/>
  <c r="F29" i="107"/>
  <c r="F30" i="107"/>
  <c r="B13" i="97"/>
  <c r="B28" i="97"/>
  <c r="B17" i="97"/>
  <c r="B19" i="97"/>
  <c r="B12" i="97"/>
  <c r="B15" i="97"/>
  <c r="B22" i="97"/>
  <c r="C11" i="97"/>
  <c r="B14" i="97"/>
  <c r="D11" i="97"/>
  <c r="B26" i="97"/>
  <c r="B24" i="97"/>
  <c r="B18" i="97"/>
  <c r="B25" i="97"/>
  <c r="B23" i="97"/>
  <c r="B20" i="97"/>
  <c r="C27" i="102"/>
  <c r="B27" i="102"/>
  <c r="F7" i="107"/>
  <c r="C21" i="109"/>
  <c r="C19" i="109" s="1"/>
  <c r="B6" i="107" l="1"/>
  <c r="B11" i="97"/>
  <c r="I61" i="104"/>
  <c r="H61" i="104"/>
  <c r="I60" i="104"/>
  <c r="H60" i="104"/>
  <c r="I59" i="104"/>
  <c r="H59" i="104"/>
  <c r="I5" i="104" l="1"/>
  <c r="H5" i="104"/>
  <c r="G5" i="104"/>
  <c r="F4" i="104"/>
  <c r="E4" i="104"/>
  <c r="D4" i="104"/>
  <c r="C4" i="104"/>
  <c r="B4" i="104"/>
  <c r="D3" i="104"/>
  <c r="B3" i="104"/>
  <c r="G7" i="105"/>
  <c r="B6" i="139" l="1"/>
  <c r="I29" i="117" l="1"/>
  <c r="H29" i="117"/>
  <c r="G29" i="117"/>
  <c r="I28" i="117"/>
  <c r="H28" i="117"/>
  <c r="G28" i="117"/>
  <c r="I27" i="117"/>
  <c r="H27" i="117"/>
  <c r="G27" i="117"/>
  <c r="I25" i="117"/>
  <c r="H25" i="117"/>
  <c r="G25" i="117"/>
  <c r="I24" i="117"/>
  <c r="H24" i="117"/>
  <c r="G24" i="117"/>
  <c r="I23" i="117"/>
  <c r="H23" i="117"/>
  <c r="G23" i="117"/>
  <c r="J16" i="114"/>
  <c r="I16" i="114"/>
  <c r="H16" i="114"/>
  <c r="J14" i="114"/>
  <c r="I14" i="114"/>
  <c r="H14" i="114"/>
  <c r="J13" i="114"/>
  <c r="I13" i="114"/>
  <c r="H13" i="114"/>
  <c r="J11" i="114"/>
  <c r="I11" i="114"/>
  <c r="H11" i="114"/>
  <c r="J10" i="114"/>
  <c r="I10" i="114"/>
  <c r="H10" i="114"/>
  <c r="J9" i="114"/>
  <c r="I9" i="114"/>
  <c r="H9" i="114"/>
  <c r="J8" i="114"/>
  <c r="I8" i="114"/>
  <c r="H8" i="114"/>
  <c r="J7" i="114"/>
  <c r="I7" i="114"/>
  <c r="H7" i="114"/>
  <c r="I15" i="113"/>
  <c r="H15" i="113"/>
  <c r="G15" i="113"/>
  <c r="I14" i="113"/>
  <c r="H14" i="113"/>
  <c r="G14" i="113"/>
  <c r="G12" i="113"/>
  <c r="I11" i="113"/>
  <c r="H11" i="113"/>
  <c r="G11" i="113"/>
  <c r="I10" i="113"/>
  <c r="H10" i="113"/>
  <c r="G10" i="113"/>
  <c r="I9" i="113"/>
  <c r="H9" i="113"/>
  <c r="G9" i="113"/>
  <c r="I8" i="113"/>
  <c r="H8" i="113"/>
  <c r="G8" i="113"/>
  <c r="G61" i="104"/>
  <c r="G60"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I17" i="102"/>
  <c r="H17" i="102"/>
  <c r="G17" i="102"/>
  <c r="I16" i="102"/>
  <c r="H16" i="102"/>
  <c r="G16" i="102"/>
  <c r="I14" i="102"/>
  <c r="H14" i="102"/>
  <c r="G14" i="102"/>
  <c r="I13" i="102"/>
  <c r="H13" i="102"/>
  <c r="G13" i="102"/>
  <c r="I11" i="102"/>
  <c r="H11" i="102"/>
  <c r="G11" i="102"/>
  <c r="I10" i="102"/>
  <c r="H10" i="102"/>
  <c r="G10" i="102"/>
  <c r="I8" i="101"/>
  <c r="H8" i="101"/>
  <c r="G8" i="101"/>
  <c r="I7" i="101"/>
  <c r="H7" i="101"/>
  <c r="G7" i="101"/>
  <c r="F5" i="102"/>
  <c r="F6" i="113" s="1"/>
  <c r="E5" i="102"/>
  <c r="E6" i="113" s="1"/>
  <c r="D5" i="102"/>
  <c r="D6" i="113" s="1"/>
  <c r="C5" i="102"/>
  <c r="C6" i="113" s="1"/>
  <c r="B5" i="102"/>
  <c r="B6" i="113" s="1"/>
  <c r="G19" i="102"/>
  <c r="G8" i="102"/>
  <c r="G16" i="113" l="1"/>
  <c r="G13" i="104"/>
  <c r="G7" i="102"/>
  <c r="G9" i="101" l="1"/>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9" i="98"/>
  <c r="H19" i="98"/>
  <c r="G19" i="98"/>
  <c r="I17" i="98"/>
  <c r="H17" i="98"/>
  <c r="G17" i="98"/>
  <c r="I16" i="98"/>
  <c r="H16" i="98"/>
  <c r="G16" i="98"/>
  <c r="I15" i="98"/>
  <c r="H15" i="98"/>
  <c r="G15" i="98"/>
  <c r="I14" i="98"/>
  <c r="H14" i="98"/>
  <c r="G14" i="98"/>
  <c r="I13" i="98"/>
  <c r="H13" i="98"/>
  <c r="G13" i="98"/>
  <c r="I11" i="98"/>
  <c r="H11" i="98"/>
  <c r="G11" i="98"/>
  <c r="I10" i="98"/>
  <c r="H10" i="98"/>
  <c r="G10" i="98"/>
  <c r="I9" i="98"/>
  <c r="H9" i="98"/>
  <c r="G9" i="98"/>
  <c r="E5" i="98" l="1"/>
  <c r="E5" i="101" s="1"/>
  <c r="E4" i="102" s="1"/>
  <c r="I31" i="96"/>
  <c r="H31" i="96"/>
  <c r="G31" i="96"/>
  <c r="I30" i="96"/>
  <c r="H30" i="96"/>
  <c r="G30" i="96"/>
  <c r="I29" i="96"/>
  <c r="H29" i="96"/>
  <c r="G29" i="96"/>
  <c r="I28" i="96"/>
  <c r="H28" i="96"/>
  <c r="G28" i="96"/>
  <c r="I27" i="96"/>
  <c r="H27" i="96"/>
  <c r="G27" i="96"/>
  <c r="I25" i="96"/>
  <c r="H25" i="96"/>
  <c r="G25" i="96"/>
  <c r="I24" i="96"/>
  <c r="H24" i="96"/>
  <c r="G24" i="96"/>
  <c r="I23" i="96"/>
  <c r="H23" i="96"/>
  <c r="G23" i="96"/>
  <c r="I22" i="96"/>
  <c r="H22" i="96"/>
  <c r="G22" i="96"/>
  <c r="I21" i="96"/>
  <c r="H21" i="96"/>
  <c r="G21" i="96"/>
  <c r="I17" i="96"/>
  <c r="H17" i="96"/>
  <c r="G17" i="96"/>
  <c r="I16" i="96"/>
  <c r="H16" i="96"/>
  <c r="G16" i="96"/>
  <c r="I15" i="96"/>
  <c r="H15" i="96"/>
  <c r="G15" i="96"/>
  <c r="I14" i="96"/>
  <c r="H14" i="96"/>
  <c r="G14" i="96"/>
  <c r="I6" i="96"/>
  <c r="H6" i="96"/>
  <c r="H6" i="98" s="1"/>
  <c r="G6" i="96"/>
  <c r="F5" i="96"/>
  <c r="F5" i="98" s="1"/>
  <c r="F5" i="101" s="1"/>
  <c r="F4" i="102" s="1"/>
  <c r="E5" i="96"/>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7" i="94"/>
  <c r="H17" i="94"/>
  <c r="G17" i="94"/>
  <c r="I15" i="94"/>
  <c r="H15" i="94"/>
  <c r="G15" i="94"/>
  <c r="I14" i="94"/>
  <c r="H14" i="94"/>
  <c r="G14" i="94"/>
  <c r="I13" i="94"/>
  <c r="H13" i="94"/>
  <c r="G13" i="94"/>
  <c r="I12" i="94"/>
  <c r="H12" i="94"/>
  <c r="G12" i="94"/>
  <c r="I11" i="94"/>
  <c r="H11" i="94"/>
  <c r="G11" i="94"/>
  <c r="I9" i="94"/>
  <c r="H9" i="94"/>
  <c r="G9" i="94"/>
  <c r="I8" i="94"/>
  <c r="H8" i="94"/>
  <c r="G8" i="94"/>
  <c r="I7" i="94"/>
  <c r="H7" i="94"/>
  <c r="G7" i="94"/>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I5" i="94"/>
  <c r="I6" i="101" s="1"/>
  <c r="I5" i="102" s="1"/>
  <c r="I6" i="113" s="1"/>
  <c r="I21" i="117" s="1"/>
  <c r="H5" i="94"/>
  <c r="H6" i="101" s="1"/>
  <c r="H5" i="102" s="1"/>
  <c r="H6" i="113" s="1"/>
  <c r="H21" i="117" s="1"/>
  <c r="G5" i="94"/>
  <c r="G6" i="101" s="1"/>
  <c r="G5" i="102" s="1"/>
  <c r="G6" i="113" s="1"/>
  <c r="G21" i="117" s="1"/>
  <c r="F4" i="94"/>
  <c r="E4" i="94"/>
  <c r="I27" i="105"/>
  <c r="H27" i="105"/>
  <c r="G27" i="105"/>
  <c r="I25" i="105"/>
  <c r="H25" i="105"/>
  <c r="G25" i="105"/>
  <c r="I24" i="105"/>
  <c r="H24" i="105"/>
  <c r="I23" i="105"/>
  <c r="H23" i="105"/>
  <c r="I21" i="105"/>
  <c r="H21" i="105"/>
  <c r="G21" i="105"/>
  <c r="I20" i="105"/>
  <c r="H20" i="105"/>
  <c r="G20" i="105"/>
  <c r="I19" i="105"/>
  <c r="H19" i="105"/>
  <c r="G19" i="105"/>
  <c r="I18" i="105"/>
  <c r="H18" i="105"/>
  <c r="G18" i="105"/>
  <c r="I17" i="105"/>
  <c r="H17" i="105"/>
  <c r="G17" i="105"/>
  <c r="I15" i="105"/>
  <c r="H15" i="105"/>
  <c r="I14" i="105"/>
  <c r="H14" i="105"/>
  <c r="I13" i="105"/>
  <c r="H13" i="105"/>
  <c r="G13" i="105"/>
  <c r="I11" i="105"/>
  <c r="H11" i="105"/>
  <c r="G11" i="105"/>
  <c r="I10" i="105"/>
  <c r="H10" i="105"/>
  <c r="G10" i="105"/>
  <c r="I9" i="105"/>
  <c r="H9" i="105"/>
  <c r="G9" i="105"/>
  <c r="I8" i="105"/>
  <c r="H8" i="105"/>
  <c r="G8" i="105"/>
  <c r="I7" i="105"/>
  <c r="H7" i="105"/>
  <c r="F5" i="113" l="1"/>
  <c r="G4" i="114" s="1"/>
  <c r="E5" i="113"/>
  <c r="F4" i="114" s="1"/>
  <c r="A1" i="114" l="1"/>
  <c r="B17" i="139" l="1"/>
  <c r="B5" i="107" l="1"/>
  <c r="B5" i="108" s="1"/>
  <c r="A1" i="139" l="1"/>
  <c r="I8" i="102" l="1"/>
  <c r="I7" i="102"/>
  <c r="H8" i="102"/>
  <c r="H7" i="102"/>
  <c r="B6" i="117" l="1"/>
  <c r="G7" i="117"/>
  <c r="F7" i="117"/>
  <c r="E7" i="117"/>
  <c r="D7" i="117"/>
  <c r="C7" i="117"/>
  <c r="B7" i="117" l="1"/>
  <c r="C5" i="96" l="1"/>
  <c r="C5" i="98" s="1"/>
  <c r="C5" i="101" s="1"/>
  <c r="C4" i="102" s="1"/>
  <c r="D5" i="96"/>
  <c r="D5" i="98" s="1"/>
  <c r="D5" i="101" s="1"/>
  <c r="D4" i="102" s="1"/>
  <c r="B5" i="96"/>
  <c r="B5" i="98" s="1"/>
  <c r="B5" i="101" s="1"/>
  <c r="B4" i="102" s="1"/>
  <c r="C5" i="113" l="1"/>
  <c r="D4" i="114" s="1"/>
  <c r="D5" i="113"/>
  <c r="E4" i="114" s="1"/>
  <c r="B5" i="113"/>
  <c r="C4" i="114" s="1"/>
  <c r="C4" i="94"/>
  <c r="D4" i="94"/>
  <c r="B4" i="94"/>
  <c r="A1" i="98" l="1"/>
  <c r="B5" i="125" l="1"/>
  <c r="B13" i="101" s="1"/>
  <c r="D3" i="94" l="1"/>
  <c r="D4" i="96" s="1"/>
  <c r="D4" i="98" s="1"/>
  <c r="D4" i="101" s="1"/>
  <c r="D3" i="102" s="1"/>
  <c r="D4" i="113" s="1"/>
  <c r="D19" i="117" s="1"/>
  <c r="B3" i="94"/>
  <c r="B4" i="96" s="1"/>
  <c r="B4" i="98" s="1"/>
  <c r="B4" i="101" s="1"/>
  <c r="B3" i="102" s="1"/>
  <c r="B4" i="113" s="1"/>
  <c r="B19" i="117" s="1"/>
  <c r="I6" i="98"/>
  <c r="G6" i="98"/>
  <c r="A1" i="116" l="1"/>
  <c r="A1" i="117" s="1"/>
  <c r="A1" i="135"/>
  <c r="A1" i="125" s="1"/>
  <c r="A1" i="106" l="1"/>
  <c r="A1" i="107" s="1"/>
  <c r="A1" i="108" s="1"/>
  <c r="A1" i="109" s="1"/>
  <c r="A1" i="110" s="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7" i="116" l="1"/>
  <c r="B6" i="118" l="1"/>
  <c r="B29" i="118" s="1"/>
  <c r="I12" i="113" l="1"/>
  <c r="H12" i="113"/>
  <c r="I16" i="113" l="1"/>
  <c r="H16" i="113"/>
  <c r="I13" i="104" l="1"/>
  <c r="H13" i="104"/>
  <c r="B16" i="107" l="1"/>
  <c r="B18" i="108" s="1"/>
  <c r="B5" i="109" l="1"/>
  <c r="B18" i="109" s="1"/>
  <c r="B6" i="110" s="1"/>
  <c r="B5" i="119" l="1"/>
  <c r="B26" i="102"/>
  <c r="B22" i="113" s="1"/>
  <c r="B33" i="130"/>
  <c r="B9" i="97" l="1"/>
  <c r="B9" i="99" s="1"/>
  <c r="B21" i="114" s="1"/>
  <c r="B29" i="119"/>
  <c r="C33" i="130"/>
  <c r="D33" i="130"/>
  <c r="A1" i="95" l="1"/>
  <c r="A1" i="96" s="1"/>
  <c r="A1" i="129"/>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G8" i="116"/>
  <c r="F8" i="116"/>
  <c r="E8" i="116"/>
  <c r="D8" i="116"/>
  <c r="C8" i="116"/>
  <c r="B8" i="116"/>
  <c r="A1" i="118"/>
  <c r="A1" i="119" s="1"/>
  <c r="I19" i="102"/>
  <c r="H19" i="102"/>
  <c r="I9" i="101"/>
  <c r="H9" i="101"/>
  <c r="A1" i="99"/>
  <c r="A1" i="101" s="1"/>
  <c r="A1" i="102" s="1"/>
  <c r="A1" i="97"/>
  <c r="G26" i="96"/>
  <c r="I26" i="96"/>
  <c r="H26" i="96"/>
  <c r="G20" i="96"/>
  <c r="I20" i="96"/>
  <c r="H20" i="96"/>
  <c r="G13" i="96"/>
  <c r="I13" i="96"/>
  <c r="H13" i="96"/>
  <c r="H10" i="96" l="1"/>
  <c r="I10" i="96"/>
  <c r="E21" i="126"/>
  <c r="H8" i="119"/>
  <c r="H14" i="119"/>
  <c r="H16" i="119"/>
  <c r="H18" i="119"/>
  <c r="H20" i="119"/>
  <c r="H9" i="119"/>
  <c r="H11" i="119"/>
  <c r="H22" i="119"/>
  <c r="H17" i="119"/>
  <c r="H19" i="119"/>
  <c r="I19" i="96"/>
  <c r="G10" i="96"/>
  <c r="G19" i="96"/>
  <c r="H19" i="96"/>
  <c r="E7" i="119"/>
  <c r="B7" i="119"/>
  <c r="D21" i="126" l="1"/>
  <c r="F21" i="126"/>
  <c r="C21" i="126"/>
  <c r="G21" i="126"/>
  <c r="H11" i="96"/>
  <c r="I11" i="96"/>
  <c r="H21" i="126"/>
  <c r="H7" i="119"/>
  <c r="G11" i="96"/>
  <c r="H9" i="96" l="1"/>
  <c r="I9" i="96"/>
  <c r="G9" i="96"/>
</calcChain>
</file>

<file path=xl/sharedStrings.xml><?xml version="1.0" encoding="utf-8"?>
<sst xmlns="http://schemas.openxmlformats.org/spreadsheetml/2006/main" count="1377" uniqueCount="673">
  <si>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</si>
  <si>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</si>
  <si>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</si>
  <si>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</si>
  <si>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</si>
  <si>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</si>
  <si>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</si>
  <si>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</si>
  <si>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</si>
  <si>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</si>
  <si>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</si>
  <si>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</si>
  <si>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</si>
  <si>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</si>
  <si>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</si>
  <si>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</si>
  <si>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</si>
  <si>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</si>
  <si>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</si>
  <si>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</si>
  <si>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</si>
  <si>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</si>
  <si>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</si>
  <si>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</si>
  <si>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</si>
  <si>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</si>
  <si>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</si>
  <si>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</si>
  <si>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</si>
  <si>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</si>
  <si>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</si>
  <si>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</si>
  <si>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</si>
  <si>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</si>
  <si>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</si>
  <si>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</si>
  <si>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</si>
  <si>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</si>
  <si>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</si>
  <si>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</si>
  <si>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</si>
  <si>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</si>
  <si>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</si>
  <si>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</si>
  <si>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</si>
  <si>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</si>
  <si>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</si>
  <si>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</si>
  <si>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</si>
  <si>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</si>
  <si>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</si>
  <si>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</si>
  <si>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</si>
  <si>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</si>
  <si>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</si>
  <si>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</si>
  <si>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</si>
  <si>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</si>
  <si>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</si>
  <si>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</si>
  <si>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</si>
  <si>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</si>
  <si>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</si>
  <si>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</si>
  <si>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</si>
  <si>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</si>
  <si>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</si>
  <si>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</si>
  <si>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</si>
  <si>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</si>
  <si>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</si>
  <si>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</si>
  <si>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</si>
  <si>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</si>
  <si>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</si>
  <si>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</si>
  <si>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</si>
  <si>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</si>
  <si>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</si>
  <si>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</si>
  <si>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</si>
  <si>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</si>
  <si>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</si>
  <si>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</si>
  <si>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</si>
  <si>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</si>
  <si>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</si>
  <si>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</si>
  <si>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</si>
  <si>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</si>
  <si>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</si>
  <si>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</si>
  <si>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</si>
  <si>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</si>
  <si>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</si>
  <si>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</si>
  <si>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</si>
  <si>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RODZICIELSKIE ŚWIADCZENIA UZUPEŁNIAJĄCE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</si>
  <si>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</si>
  <si>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</si>
  <si>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</si>
  <si>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</si>
  <si>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</si>
  <si>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</si>
  <si>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</si>
  <si>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</si>
  <si>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</si>
  <si>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</si>
  <si>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</si>
  <si>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</si>
  <si>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</si>
  <si>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</si>
  <si>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</si>
  <si>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</si>
  <si>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</si>
  <si>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</si>
  <si>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</si>
  <si>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</si>
  <si>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</si>
  <si>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</si>
  <si>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</si>
  <si>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</si>
  <si>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</si>
  <si>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</si>
  <si>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</si>
  <si>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</si>
  <si>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</si>
  <si>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</si>
  <si>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</si>
  <si>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</si>
  <si>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</si>
  <si>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</si>
  <si>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</si>
  <si>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</si>
  <si>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</si>
  <si>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</si>
  <si>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</si>
  <si>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</si>
  <si>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</si>
  <si>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</si>
  <si>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</si>
  <si>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</si>
  <si>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</si>
  <si>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</si>
  <si>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</si>
  <si>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</si>
  <si>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</si>
  <si>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</si>
  <si>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</si>
  <si>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</si>
  <si>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</si>
  <si>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</si>
  <si>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</si>
  <si>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</si>
  <si>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</si>
  <si>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</si>
  <si>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</si>
  <si>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</si>
  <si>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</si>
  <si>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</si>
  <si>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</si>
  <si>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</si>
  <si>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</si>
  <si>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</si>
  <si>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</si>
  <si>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</si>
  <si>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</si>
  <si>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</si>
  <si>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</si>
  <si>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</si>
  <si>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</si>
  <si>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</si>
  <si>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</si>
  <si>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</si>
  <si>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</si>
  <si>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</si>
  <si>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</si>
  <si>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</si>
  <si>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</si>
  <si>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</si>
  <si>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</si>
  <si>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</si>
  <si>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</si>
  <si>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</si>
  <si>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</si>
  <si>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</si>
  <si>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</si>
  <si>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</si>
  <si>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</si>
  <si>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</si>
  <si>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</si>
  <si>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</si>
  <si>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</si>
  <si>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</si>
  <si>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</si>
  <si>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</si>
  <si>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</si>
  <si>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</si>
  <si>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</si>
  <si>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</si>
  <si>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</si>
  <si>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</si>
  <si>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</si>
  <si>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</si>
  <si>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</si>
  <si>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</si>
  <si>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</si>
  <si>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</si>
  <si>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</si>
  <si>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</si>
  <si>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</si>
  <si>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</si>
  <si>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</si>
  <si>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</si>
  <si>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</si>
  <si>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</si>
  <si>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</si>
  <si>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</si>
  <si>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</si>
  <si>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</si>
  <si>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</si>
  <si>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</si>
  <si>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</si>
  <si>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</si>
  <si>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</si>
  <si>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</si>
  <si>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</si>
  <si>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</si>
  <si>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</si>
  <si>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</si>
  <si>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</si>
  <si>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</si>
  <si>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</si>
  <si>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</si>
  <si>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</si>
  <si>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</si>
  <si>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</si>
  <si>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</si>
  <si>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</si>
  <si>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</si>
  <si>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</si>
  <si>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</si>
  <si>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</si>
  <si>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</si>
  <si>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</si>
  <si>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</si>
  <si>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</si>
  <si>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</si>
  <si>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</si>
  <si>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</si>
  <si>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</si>
  <si>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</si>
  <si>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</si>
  <si>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</si>
  <si>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</si>
  <si>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</si>
  <si>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</si>
  <si>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</si>
  <si>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</si>
  <si>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</si>
  <si>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</si>
  <si>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</si>
  <si>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</si>
  <si>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</si>
  <si>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</si>
  <si>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</si>
  <si>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</si>
  <si>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</si>
  <si>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</si>
  <si>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</si>
  <si>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</si>
  <si>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</si>
  <si>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</si>
  <si>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</si>
  <si>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</si>
  <si>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</si>
  <si>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</si>
  <si>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</si>
  <si>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</si>
  <si>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</si>
  <si>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</si>
  <si>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</si>
  <si>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</si>
  <si>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</si>
  <si>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</si>
  <si>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</si>
  <si>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</si>
  <si>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</si>
  <si>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</si>
  <si>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</si>
  <si>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</si>
  <si>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</si>
  <si>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</si>
  <si>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</si>
  <si>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</si>
  <si>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</si>
  <si>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</si>
  <si>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</si>
  <si>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</si>
  <si>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</si>
  <si>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</si>
  <si>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</si>
  <si>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</si>
  <si>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</si>
  <si>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</si>
  <si>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</si>
  <si>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</si>
  <si>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</si>
  <si>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</si>
  <si>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</si>
  <si>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</si>
  <si>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</si>
  <si>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</si>
  <si>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</si>
  <si>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</si>
  <si>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</si>
  <si>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</si>
  <si>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</si>
  <si>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</si>
  <si>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</si>
  <si>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</si>
  <si>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</si>
  <si>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</si>
  <si>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</si>
  <si>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</si>
  <si>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</si>
  <si>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</si>
  <si>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</si>
  <si>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</si>
  <si>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</si>
  <si>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</si>
  <si>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</si>
  <si>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</si>
  <si>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</si>
  <si>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</si>
  <si>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</si>
  <si>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</si>
  <si>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</si>
  <si>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</si>
  <si>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</si>
  <si>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</si>
  <si>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</si>
  <si>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</si>
  <si>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</si>
  <si>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</si>
  <si>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</si>
  <si>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</si>
  <si>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</si>
  <si>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</si>
  <si>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</si>
  <si>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</si>
  <si>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</si>
  <si>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</si>
  <si>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</si>
  <si>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</si>
  <si>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</si>
  <si>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</si>
  <si>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</si>
  <si>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</si>
  <si>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</si>
  <si>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</si>
  <si>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</si>
  <si>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</si>
  <si>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</si>
  <si>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</si>
  <si>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</si>
  <si>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</si>
  <si>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</si>
  <si>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</si>
  <si>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</si>
  <si>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</si>
  <si>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</si>
  <si>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</si>
  <si>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</si>
  <si>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</si>
  <si>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</si>
  <si>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</si>
  <si>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</si>
  <si>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</si>
  <si>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</si>
  <si>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</si>
  <si>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</si>
  <si>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</si>
  <si>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</si>
  <si>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</si>
  <si>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</si>
  <si>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</si>
  <si>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</si>
  <si>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</si>
  <si>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</si>
  <si>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</si>
  <si>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</si>
  <si>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</si>
  <si>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</si>
  <si>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</si>
  <si>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</si>
  <si>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</si>
  <si>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</si>
  <si>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</si>
  <si>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</si>
  <si>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</si>
  <si>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</si>
  <si>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</si>
  <si>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</si>
  <si>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</si>
  <si>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</si>
  <si>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</si>
  <si>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</si>
  <si>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r>
      <t>rodzinne</t>
    </r>
    <r>
      <rPr>
        <vertAlign val="superscript"/>
        <sz val="8"/>
        <rFont val="Arial"/>
        <family val="2"/>
        <charset val="238"/>
      </rPr>
      <t xml:space="preserve"> </t>
    </r>
  </si>
  <si>
    <t>w tym: renty z tytułu niezdolności do pracy wypadkowe</t>
  </si>
  <si>
    <t xml:space="preserve">Dane do wykresu nr 3 </t>
  </si>
  <si>
    <t>Liczba płatników ogółem</t>
  </si>
  <si>
    <r>
      <t xml:space="preserve">Fundusz Składkowy (ubezpieczenie wypadkowe, chorobowe 
i macierzyńskie z mocy ustawy w zakresie ograniczonym) </t>
    </r>
    <r>
      <rPr>
        <vertAlign val="superscript"/>
        <sz val="8"/>
        <color theme="1"/>
        <rFont val="Arial"/>
        <family val="2"/>
        <charset val="238"/>
      </rPr>
      <t>1)</t>
    </r>
  </si>
  <si>
    <r>
      <t xml:space="preserve">Fundusz Składkowy (ubezpieczenie wypadkowe, chorobowe
i macierzyńskie
z mocy ustawy
 w zakresie ograniczonym) </t>
    </r>
    <r>
      <rPr>
        <vertAlign val="superscript"/>
        <sz val="8"/>
        <color theme="1"/>
        <rFont val="Arial"/>
        <family val="2"/>
        <charset val="238"/>
      </rPr>
      <t>1)</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</si>
  <si>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</si>
  <si>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</si>
  <si>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</si>
  <si>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</si>
  <si>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</si>
  <si>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</si>
  <si>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</si>
  <si>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</si>
  <si>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</si>
  <si>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</si>
  <si>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</si>
  <si>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</si>
  <si>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</si>
  <si>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</si>
  <si>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</si>
  <si>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</si>
  <si>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</si>
  <si>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</si>
  <si>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</si>
  <si>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</si>
  <si>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</si>
  <si>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</si>
  <si>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</si>
  <si>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</si>
  <si>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</si>
  <si>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</si>
  <si>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</si>
  <si>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</si>
  <si>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</si>
  <si>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</si>
  <si>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</si>
  <si>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</si>
  <si>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</si>
  <si>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</si>
  <si>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</si>
  <si>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</si>
  <si>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</si>
  <si>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</si>
  <si>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</si>
  <si>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</si>
  <si>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</si>
  <si>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</si>
  <si>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</si>
  <si>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</si>
  <si>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</si>
  <si>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</si>
  <si>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</si>
  <si>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</si>
  <si>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</si>
  <si>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</si>
  <si>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</si>
  <si>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</si>
  <si>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</si>
  <si>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</si>
  <si>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</si>
  <si>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</si>
  <si>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</si>
  <si>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</si>
  <si>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</si>
  <si>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</si>
  <si>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</si>
  <si>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</si>
  <si>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</si>
  <si>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</si>
  <si>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</si>
  <si>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</si>
  <si>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</si>
  <si>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</si>
  <si>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</si>
  <si>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</si>
  <si>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</si>
  <si>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</si>
  <si>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</si>
  <si>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</si>
  <si>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</si>
  <si>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</si>
  <si>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</si>
  <si>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</si>
  <si>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</si>
  <si>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</si>
  <si>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</si>
  <si>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</si>
  <si>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</si>
  <si>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</si>
  <si>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</si>
  <si>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</si>
  <si>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</si>
  <si>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</si>
  <si>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</si>
  <si>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</si>
  <si>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</si>
  <si>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</si>
  <si>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</si>
  <si>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</si>
  <si>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</si>
  <si>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</si>
  <si>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</si>
  <si>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</si>
  <si>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I kwartał</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</si>
  <si>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</si>
  <si>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</si>
  <si>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</si>
  <si>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</si>
  <si>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</si>
  <si>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</si>
  <si>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</si>
  <si>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Liczba wniosków złożonych 
w okresie sprawozdawczym</t>
  </si>
  <si>
    <t>Liczba decyzji pierwszorazowych przyznających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</si>
  <si>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</si>
  <si>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</si>
  <si>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</si>
  <si>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</si>
  <si>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</si>
  <si>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</si>
  <si>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</si>
  <si>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6. DECYZJE I POSTĘPOWANIA UMORZONE W SPRAWACH O EMERYTURY I RENTY WEDŁUG 
                    RODZAJÓW ŚWIADCZEŃ</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</si>
  <si>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</si>
  <si>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</si>
  <si>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</si>
  <si>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</si>
  <si>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</si>
  <si>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</si>
  <si>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</si>
  <si>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</si>
  <si>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</si>
  <si>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</si>
  <si>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</si>
  <si>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</si>
  <si>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</si>
  <si>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</si>
  <si>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</si>
  <si>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</si>
  <si>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</si>
  <si>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</si>
  <si>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</si>
  <si>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</si>
  <si>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</si>
  <si>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</si>
  <si>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</si>
  <si>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</si>
  <si>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</si>
  <si>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</si>
  <si>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</si>
  <si>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</si>
  <si>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</si>
  <si>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</si>
  <si>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</si>
  <si>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</si>
  <si>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</si>
  <si>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</si>
  <si>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</si>
  <si>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</si>
  <si>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</si>
  <si>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</si>
  <si>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</si>
  <si>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</si>
  <si>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</si>
  <si>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</si>
  <si>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</si>
  <si>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</si>
  <si>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</si>
  <si>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</si>
  <si>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</si>
  <si>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</si>
  <si>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</si>
  <si>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</si>
  <si>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</si>
  <si>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</si>
  <si>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</si>
  <si>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</si>
  <si>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</si>
  <si>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</si>
  <si>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</si>
  <si>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</si>
  <si>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</si>
  <si>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</si>
  <si>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</si>
  <si>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</si>
  <si>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</si>
  <si>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</si>
  <si>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</si>
  <si>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</si>
  <si>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</si>
  <si>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</si>
  <si>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</si>
  <si>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</si>
  <si>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</si>
  <si>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</si>
  <si>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</si>
  <si>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</si>
  <si>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2024 rok</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</si>
  <si>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</si>
  <si>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</si>
  <si>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</si>
  <si>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II kwartał</t>
  </si>
  <si>
    <t>I półrocze</t>
  </si>
  <si>
    <t>TABLICA 2. ZWIĘKSZENIA DO EMERYTUR I RENT FINANSOWANE Z FUNDUSZU EMERYTALNO-RENTOWEGO, WYPŁACANE PRZY ŚWIADCZENIACH 
                     PRACOWNICZYCH</t>
  </si>
  <si>
    <t>II kwartał
(stan na dzień
 30 czerwca)</t>
  </si>
  <si>
    <t>Przeciętna 
za I półrocze</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</si>
  <si>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</si>
  <si>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www.gov.pl/krus</t>
  </si>
  <si>
    <t>Warszawa 2025</t>
  </si>
  <si>
    <t>W ubezpieczeniu społecznym rolników wyodrębinia się dwa rodzaje ubezpieczeń:</t>
  </si>
  <si>
    <t>Zgodnie z art. 5b ustawy o ubezpieczeniu społęcznym rolników, rolnik lub domownik, który podlegając ubezpieczeniu w pełnym zakresie z mocy ustawy, został objęty innym ubezpieczeniem społecznym z tytułu wykonywania umowy, o której mowa w art. 6 ust. 1 pkt 4 ustawy z dnia 13 października 1998 r. o systemie ubezpieczeń społecznych, lub powołania do rady nadzorczej, podlega nadal  ubezpieczeniu społecznemu rolników  w okresie wykonywania umowy, o której mowa w art. 6 ust. 1 pkt 4 ustawy z dnia 13 października 1998 r. o systemie ubezpieczeń społecznych, lub pełnienia funkcji w radzie nadzorczej, pomimo objęcia go z tego tytułu innym ubezpieczeniem społecznym, jeżeli przychód osiągany z tego tytułu w rozliczeniu miesięcznym nie przekracza kwoty równej minimalnemu wynagrodzeniu za pracę, ustalonemu na podstawie odrębnych przepisów.</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</si>
  <si>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obejmowani są: rolnik, domownik lub osoba, która przeznaczyła grunty do zalesienia,                          a podlegające innemu ubezpieczeniu społecznemu (poza wyjątkami, o których mowa w art. 5b oraz 5c ustawy o ubezpieczeniu społecznym rolników) lub mające ustalone prawo do emerytury lub renty (z wyłączeniem emerytów i rencistów, którzy mają orzeczoną niezdolność do samodzielnej egzystencji) lub mające ustalone prawo do świadczeń z ubezpieczeń społecznych.</t>
    </r>
  </si>
  <si>
    <t>- są rolnikiem lub domownikiem, który nie podlega ubezpieczeniu społecznemu rolników lub są członkiem rodziny rolnika lub domownika, który nie spełnia warunków do podlegania ubezpieczeniu społecznemu i sprawują osobistą opiekę nad dzieckiem przez okres do 3 lat, nie dłużej jednak niż do ukończenia przez dziecko 5 roku życia, a w przypadku sprawowania opieki nad dzieckiem niepełnosprawnym przez okres 6 lat, nie dłużej jednak niż do ukończenia przez dziecko 18 roku życia.</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</si>
  <si>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</si>
  <si>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członkowie rodzin wyżej wymienionych rolników i domowników, którzy nie podlegają ubezpieczeniu zdrowotnemu z innego tytułu               i zostali zgłoszeni do ubezpieczenia zdrowotnego w KRUS.</t>
  </si>
  <si>
    <t>2025 rok</t>
  </si>
  <si>
    <t xml:space="preserve">II kwartału 
2025 r. 
z 
II 
kwartałem 
2024 r. </t>
  </si>
  <si>
    <t xml:space="preserve">I półrocza 
2025 r. 
z 
I 
półroczem 
2024 r. </t>
  </si>
  <si>
    <t>II KWARTAŁ 2025 R.</t>
  </si>
  <si>
    <t>Przeciętna miesięczna 
liczba świadczeniobiorców 
w II kwartale 2025 r.</t>
  </si>
  <si>
    <t xml:space="preserve">Liczba ubezpieczonych
stan na 30 czerwca 2025 r.
</t>
  </si>
  <si>
    <t>I PÓŁROCZE 2025 R.</t>
  </si>
  <si>
    <t xml:space="preserve">II kwartału 2025 r. 
z I kwartałem 
2025 r. </t>
  </si>
  <si>
    <t xml:space="preserve">II kwartału 2025 r. 
z II kwartałem 
2024 r. </t>
  </si>
  <si>
    <t xml:space="preserve">I półrocza 2025 r. 
z I półroczem 
2024 r. </t>
  </si>
  <si>
    <t>STAN NA DZIEŃ 30 CZERWCA 2025 R.</t>
  </si>
  <si>
    <t>W CZERWCU 2025 ROKU</t>
  </si>
  <si>
    <t>2 269</t>
  </si>
  <si>
    <t>1 963</t>
  </si>
  <si>
    <t>16</t>
  </si>
  <si>
    <t>624</t>
  </si>
  <si>
    <t>65</t>
  </si>
  <si>
    <t>51</t>
  </si>
  <si>
    <t>15</t>
  </si>
  <si>
    <t xml:space="preserve">II kwartału 
2025 r. 
z 
I 
kwartałem 
2025 r. </t>
  </si>
  <si>
    <t xml:space="preserve">I półrocza
2025 r. 
z 
I 
półroczem 
2024 r. </t>
  </si>
  <si>
    <t xml:space="preserve">w tym: </t>
  </si>
  <si>
    <t>ubezpieczeni 
na wniosek</t>
  </si>
  <si>
    <r>
      <t xml:space="preserve">Liczba członków rodzin sprawujących opiekę nad dzieckiem </t>
    </r>
    <r>
      <rPr>
        <vertAlign val="superscript"/>
        <sz val="8"/>
        <color theme="1"/>
        <rFont val="Arial"/>
        <family val="2"/>
        <charset val="238"/>
      </rPr>
      <t>2)</t>
    </r>
  </si>
  <si>
    <t xml:space="preserve">• przypisu, wpływów należności z tytułu składek oraz wskaźnika ściągalności:                                                                                                       </t>
  </si>
  <si>
    <t xml:space="preserve">-   przypis należności z tytułu składek obejmuje składki, należne od składek odsetki za zwłokę i koszty upomnienia, </t>
  </si>
  <si>
    <t>z tego według grupy wypadkowej:</t>
  </si>
  <si>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</si>
  <si>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t>4 487</t>
  </si>
  <si>
    <t>3 815</t>
  </si>
  <si>
    <t>26</t>
  </si>
  <si>
    <t>1 245</t>
  </si>
  <si>
    <t>164</t>
  </si>
  <si>
    <t>123</t>
  </si>
  <si>
    <t>41</t>
  </si>
  <si>
    <r>
      <t xml:space="preserve">Kwota wypłat w zł </t>
    </r>
    <r>
      <rPr>
        <vertAlign val="superscript"/>
        <sz val="8"/>
        <rFont val="Arial"/>
        <family val="2"/>
        <charset val="238"/>
      </rPr>
      <t>2)</t>
    </r>
  </si>
  <si>
    <r>
      <t xml:space="preserve">Wysokość świadczenia w zł </t>
    </r>
    <r>
      <rPr>
        <vertAlign val="superscript"/>
        <sz val="8"/>
        <rFont val="Arial"/>
        <family val="2"/>
        <charset val="238"/>
      </rPr>
      <t>1)</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</si>
  <si>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</si>
  <si>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2)</t>
    </r>
    <r>
      <rPr>
        <sz val="8"/>
        <rFont val="Arial CE"/>
        <charset val="238"/>
      </rPr>
      <t xml:space="preserve"> Liczba członków rodzin (rolnika lub domownika) sprawujących opiekę nad dzieckiem podlegających ubezpieczeniu emerytalno-rentowemu na wniosek na podstawie art. 16c ustawy o ubezpieczeniu społecznym rolników.</t>
    </r>
  </si>
  <si>
    <r>
      <t>1)</t>
    </r>
    <r>
      <rPr>
        <sz val="8"/>
        <color theme="1"/>
        <rFont val="Arial"/>
        <family val="2"/>
        <charset val="238"/>
      </rPr>
      <t xml:space="preserve"> Liczba ubezpieczonych w KRUS, o których mowa w art. 5b oraz art. 5c ustawy o ubezpieczeniu społecznym rolników</t>
    </r>
    <r>
      <rPr>
        <vertAlign val="superscript"/>
        <sz val="8"/>
        <color theme="1"/>
        <rFont val="Arial"/>
        <family val="2"/>
        <charset val="238"/>
      </rPr>
      <t>.</t>
    </r>
  </si>
  <si>
    <t>1) obowiązująca od 1 marca danego roku                                                                                                                                                                                                                                                                                                                                                                                                                                        2)  od maja 2025 r. łącznie z dodatkami dopełniającymi do rent socjalnych.</t>
  </si>
  <si>
    <t xml:space="preserve">Wysokość zasiłku w zł </t>
  </si>
  <si>
    <t xml:space="preserve">Wysokość zasiłku pogrzebowego w zł </t>
  </si>
  <si>
    <t xml:space="preserve">Wysokość świadczenia w zł </t>
  </si>
  <si>
    <t xml:space="preserve">Wysokość zasiłku za 1 dzień w zł </t>
  </si>
  <si>
    <t xml:space="preserve"> RENTY SOCJALNE </t>
  </si>
  <si>
    <r>
      <t xml:space="preserve">Wysokość świadczenia w zł, nie więcej niż </t>
    </r>
    <r>
      <rPr>
        <vertAlign val="superscript"/>
        <sz val="8"/>
        <rFont val="Arial"/>
        <family val="2"/>
        <charset val="238"/>
      </rPr>
      <t>1)</t>
    </r>
  </si>
  <si>
    <t>- zaliczką na podatek dochodowy oraz składką na ubezpieczenie zdrowotne ,</t>
  </si>
  <si>
    <t>- dodatkami pielęgnacyjnymi, dla sierot zupełnych, z tytułu pracy przymusowej po 1 września 1939 r., z tytułu opłacania podwójnej lub dodatkowej składki na ubezpieczenie emerytalno-rentowe, świadczeniami honorowymi z tytułu ukończenia 100 lat życia, a także obejmuje wypłaty wyrównawcze za okresy wsteczne,</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</si>
  <si>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</si>
  <si>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Zgodnie z art 5c ustawy o ubezpieczeniu społecznym rolników, rolnik lub domownik, który podlegając ubezpieczeniu w pełnym zakresie z mocy ustawy, został objęty innym ubezpieczeniem społecznym z tytułu:
1) pobierania świadczenia integracyjnego lub stypendium w okresie odbywania szkolenia lub stażu, lub uczestnictwa w zleconych przez starostę działaniach w zakresie reintegracji społecznej, o których mowa w art. 6 ust. 1 pkt 9 ustawy z dnia 13 października 1998 r.              o systemie ubezpieczeń społecznych, na które został skierowany przez powiatowy urząd pracy,
2) pobierania stypendium w okresie odbywania szkolenia, stażu lub przygotowania zawodowego dorosłych, o którym mowa w art. 6 ust. 1 pkt 9a ustawy z dnia 13 października 1998 r. o systemie ubezpieczeń społecznych, na które został skierowany przez inne niż powiatowy urząd pracy podmioty kierujące na szkolenie, staż lub przygotowanie zawodowe dorosłych,
3) uchylony
3a) pobierania stypendium na podstawie art. 234 lub art. 235 ustawy z dnia 20 marca 2025 r. o rynku pracy i służbach zatrudnienia w okresie odbywania szkolenia lub stażu, o którym mowa w art. 6 ust. 1 pkt 9c ustawy z dnia 13 października 1998 r. o systemie ubezpieczeń społecznych, na które został skierowany przez powiatowy urząd pracy,
4) pełnienia czynnej służby wojskowej jako żołnierz niezawodowy, o której mowa w art. 6 ust. 1 pkt 11 ustawy z dnia 13 października  1998 r. o systemie ubezpieczeń społecznych,
5) odbywania służby zastępczej, o której mowa w art. 6 ust. 1 pkt 12 ustawy z dnia 13 października 1998 r. o systemie ubezpieczeń społecznych
- podlega nadal temu ubezpieczeniu pomimo objęcia go z tych tytułów innym ubezpieczeniem społecznym.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</si>
</sst>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0"/>
    <numFmt numFmtId="170" formatCode="0.0000%"/>
  </numFmts>
  <fonts count="63">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20"/>
      <name val="Arial"/>
      <family val="2"/>
      <charset val="238"/>
    </font>
    <font>
      <vertAlign val="superscript"/>
      <sz val="9"/>
      <name val="Arial"/>
      <family val="2"/>
      <charset val="238"/>
    </font>
    <font>
      <b/>
      <sz val="11"/>
      <name val="Corbel"/>
      <family val="2"/>
      <charset val="238"/>
      <scheme val="minor"/>
    </font>
    <font>
      <sz val="11"/>
      <name val="Corbel"/>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5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s>
  <cellStyleXfs count="20">
    <xf numFmtId="0" fontId="0" fillId="0" borderId="0"/>
    <xf numFmtId="0" fontId="5" fillId="0" borderId="0"/>
    <xf numFmtId="0" fontId="6" fillId="0" borderId="0"/>
    <xf numFmtId="0" fontId="12" fillId="0" borderId="0"/>
    <xf numFmtId="9" fontId="5" fillId="0" borderId="0" applyFont="0" applyFill="0" applyBorder="0" applyAlignment="0" applyProtection="0"/>
    <xf numFmtId="0" fontId="19" fillId="0" borderId="0"/>
    <xf numFmtId="0" fontId="21" fillId="0" borderId="0"/>
    <xf numFmtId="0" fontId="6" fillId="0" borderId="0"/>
    <xf numFmtId="0" fontId="21" fillId="0" borderId="0"/>
    <xf numFmtId="0" fontId="6" fillId="0" borderId="0"/>
    <xf numFmtId="0" fontId="19" fillId="0" borderId="0"/>
    <xf numFmtId="9" fontId="32" fillId="0" borderId="0" applyFont="0" applyFill="0" applyBorder="0" applyAlignment="0" applyProtection="0"/>
    <xf numFmtId="0" fontId="34" fillId="0" borderId="0"/>
    <xf numFmtId="9" fontId="6" fillId="0" borderId="0" applyFont="0" applyFill="0" applyBorder="0" applyAlignment="0" applyProtection="0"/>
    <xf numFmtId="0" fontId="39" fillId="0" borderId="0"/>
    <xf numFmtId="0" fontId="11" fillId="0" borderId="0" applyNumberFormat="0" applyFill="0" applyBorder="0" applyAlignment="0" applyProtection="0"/>
    <xf numFmtId="0" fontId="9" fillId="0" borderId="0" applyNumberFormat="0" applyFill="0" applyBorder="0" applyAlignment="0" applyProtection="0"/>
    <xf numFmtId="0" fontId="3" fillId="0" borderId="0"/>
    <xf numFmtId="43" fontId="32" fillId="0" borderId="0" applyFont="0" applyFill="0" applyBorder="0" applyAlignment="0" applyProtection="0"/>
    <xf numFmtId="0" fontId="2" fillId="0" borderId="0"/>
  </cellStyleXfs>
  <cellXfs count="1178">
    <xf numFmtId="0" fontId="0" fillId="0" borderId="0" xfId="0"/>
    <xf numFmtId="0" fontId="6" fillId="0" borderId="0" xfId="2"/>
    <xf numFmtId="0" fontId="14" fillId="0" borderId="0" xfId="2" applyFont="1"/>
    <xf numFmtId="0" fontId="15" fillId="0" borderId="0" xfId="2" applyFont="1"/>
    <xf numFmtId="0" fontId="13" fillId="0" borderId="0" xfId="2" applyFont="1"/>
    <xf numFmtId="0" fontId="17" fillId="2" borderId="0" xfId="2" applyFont="1" applyFill="1" applyAlignment="1"/>
    <xf numFmtId="0" fontId="18" fillId="2" borderId="0" xfId="2" applyFont="1" applyFill="1" applyAlignment="1"/>
    <xf numFmtId="0" fontId="6" fillId="0" borderId="0" xfId="2" applyFont="1"/>
    <xf numFmtId="0" fontId="7" fillId="0" borderId="0" xfId="2" applyFont="1" applyFill="1" applyAlignment="1">
      <alignment horizontal="center" vertical="center"/>
    </xf>
    <xf numFmtId="0" fontId="15" fillId="0" borderId="0" xfId="5" applyFont="1"/>
    <xf numFmtId="3" fontId="13" fillId="0" borderId="0" xfId="2" applyNumberFormat="1" applyFont="1"/>
    <xf numFmtId="3" fontId="6" fillId="0" borderId="0" xfId="2" applyNumberFormat="1"/>
    <xf numFmtId="0" fontId="6" fillId="0" borderId="0" xfId="2" applyFont="1" applyFill="1" applyBorder="1"/>
    <xf numFmtId="1" fontId="6" fillId="0" borderId="0" xfId="2" applyNumberFormat="1"/>
    <xf numFmtId="165" fontId="7" fillId="0" borderId="0" xfId="2" applyNumberFormat="1" applyFont="1" applyFill="1"/>
    <xf numFmtId="4" fontId="13" fillId="0" borderId="0" xfId="2" applyNumberFormat="1" applyFont="1"/>
    <xf numFmtId="0" fontId="6" fillId="0" borderId="0" xfId="2" applyFill="1"/>
    <xf numFmtId="0" fontId="7" fillId="0" borderId="0" xfId="2" applyFont="1" applyFill="1" applyBorder="1" applyAlignment="1">
      <alignment horizontal="center" vertical="center"/>
    </xf>
    <xf numFmtId="0" fontId="15" fillId="0" borderId="0" xfId="5" applyFont="1" applyFill="1" applyBorder="1"/>
    <xf numFmtId="165" fontId="6" fillId="0" borderId="0" xfId="2" applyNumberFormat="1" applyFont="1" applyFill="1" applyBorder="1"/>
    <xf numFmtId="0" fontId="13" fillId="0" borderId="0" xfId="2" applyFont="1" applyFill="1" applyBorder="1"/>
    <xf numFmtId="165" fontId="20" fillId="0" borderId="0" xfId="2" applyNumberFormat="1" applyFont="1" applyFill="1" applyBorder="1"/>
    <xf numFmtId="0" fontId="7" fillId="0" borderId="0" xfId="2" applyFont="1" applyFill="1" applyAlignment="1">
      <alignment vertical="center"/>
    </xf>
    <xf numFmtId="0" fontId="15" fillId="0" borderId="0" xfId="2" applyFont="1" applyFill="1"/>
    <xf numFmtId="0" fontId="6" fillId="0" borderId="0" xfId="2" applyBorder="1"/>
    <xf numFmtId="165" fontId="23" fillId="0" borderId="0" xfId="2" applyNumberFormat="1" applyFont="1"/>
    <xf numFmtId="4" fontId="6" fillId="0" borderId="0" xfId="2" applyNumberFormat="1"/>
    <xf numFmtId="4" fontId="18" fillId="0" borderId="0" xfId="2" applyNumberFormat="1" applyFont="1"/>
    <xf numFmtId="0" fontId="18" fillId="0" borderId="0" xfId="2" applyFont="1"/>
    <xf numFmtId="4" fontId="23" fillId="0" borderId="0" xfId="2" applyNumberFormat="1" applyFont="1"/>
    <xf numFmtId="0" fontId="17" fillId="0" borderId="0" xfId="2" applyFont="1" applyFill="1" applyAlignment="1">
      <alignment horizontal="left" wrapText="1"/>
    </xf>
    <xf numFmtId="0" fontId="24" fillId="0" borderId="0" xfId="1" applyFont="1"/>
    <xf numFmtId="0" fontId="13" fillId="0" borderId="0" xfId="2" applyFont="1" applyFill="1" applyAlignment="1">
      <alignment horizontal="center" vertical="center"/>
    </xf>
    <xf numFmtId="0" fontId="6" fillId="0" borderId="0" xfId="2" applyFont="1" applyFill="1"/>
    <xf numFmtId="0" fontId="8" fillId="0" borderId="0" xfId="2" applyFont="1" applyAlignment="1"/>
    <xf numFmtId="167" fontId="6" fillId="0" borderId="0" xfId="2" applyNumberFormat="1"/>
    <xf numFmtId="0" fontId="6" fillId="0" borderId="0" xfId="2" applyFont="1" applyBorder="1"/>
    <xf numFmtId="3" fontId="6" fillId="0" borderId="0" xfId="2" applyNumberFormat="1" applyBorder="1"/>
    <xf numFmtId="165" fontId="6" fillId="0" borderId="0" xfId="2" applyNumberFormat="1" applyBorder="1"/>
    <xf numFmtId="4" fontId="6" fillId="0" borderId="0" xfId="2" applyNumberFormat="1" applyBorder="1"/>
    <xf numFmtId="0" fontId="15" fillId="0" borderId="0" xfId="2" applyFont="1" applyBorder="1"/>
    <xf numFmtId="0" fontId="21" fillId="0" borderId="0" xfId="6"/>
    <xf numFmtId="0" fontId="6" fillId="0" borderId="0" xfId="6" applyFont="1"/>
    <xf numFmtId="0" fontId="25" fillId="0" borderId="0" xfId="6" applyFont="1"/>
    <xf numFmtId="165" fontId="21" fillId="0" borderId="0" xfId="6" applyNumberFormat="1"/>
    <xf numFmtId="0" fontId="21" fillId="0" borderId="0" xfId="6" applyFill="1"/>
    <xf numFmtId="0" fontId="26" fillId="0" borderId="0" xfId="6" applyFont="1"/>
    <xf numFmtId="0" fontId="21" fillId="0" borderId="0" xfId="6" applyBorder="1"/>
    <xf numFmtId="4" fontId="13" fillId="0" borderId="0" xfId="6" applyNumberFormat="1" applyFont="1"/>
    <xf numFmtId="0" fontId="14" fillId="0" borderId="0" xfId="6" applyFont="1"/>
    <xf numFmtId="164" fontId="6" fillId="0" borderId="0" xfId="4" applyNumberFormat="1" applyFont="1" applyBorder="1"/>
    <xf numFmtId="165" fontId="6" fillId="0" borderId="0" xfId="2" applyNumberFormat="1"/>
    <xf numFmtId="0" fontId="30" fillId="0" borderId="0" xfId="2" applyFont="1"/>
    <xf numFmtId="166" fontId="6" fillId="0" borderId="0" xfId="2" applyNumberFormat="1"/>
    <xf numFmtId="166" fontId="6" fillId="0" borderId="0" xfId="2" applyNumberFormat="1" applyBorder="1"/>
    <xf numFmtId="0" fontId="29" fillId="0" borderId="0" xfId="2" applyFont="1"/>
    <xf numFmtId="164" fontId="29" fillId="0" borderId="0" xfId="2" applyNumberFormat="1" applyFont="1"/>
    <xf numFmtId="164" fontId="6" fillId="0" borderId="0" xfId="2" applyNumberFormat="1"/>
    <xf numFmtId="0" fontId="28" fillId="0" borderId="0" xfId="0" applyFont="1"/>
    <xf numFmtId="0" fontId="9" fillId="0" borderId="0" xfId="0" applyFont="1"/>
    <xf numFmtId="0" fontId="0" fillId="0" borderId="0" xfId="0" applyAlignment="1"/>
    <xf numFmtId="0" fontId="0" fillId="0" borderId="0" xfId="0" applyFill="1"/>
    <xf numFmtId="0" fontId="15" fillId="0" borderId="0" xfId="2" applyFont="1" applyAlignment="1">
      <alignment vertical="center"/>
    </xf>
    <xf numFmtId="0" fontId="28" fillId="0" borderId="0" xfId="0" applyFont="1" applyAlignment="1">
      <alignment vertical="top"/>
    </xf>
    <xf numFmtId="0" fontId="8" fillId="0" borderId="0" xfId="0" applyFont="1" applyAlignment="1">
      <alignment horizontal="left" vertical="center"/>
    </xf>
    <xf numFmtId="0" fontId="38" fillId="0" borderId="0" xfId="0" applyFont="1" applyAlignment="1">
      <alignment vertical="center"/>
    </xf>
    <xf numFmtId="0" fontId="0" fillId="0" borderId="0" xfId="0" applyAlignment="1">
      <alignment vertical="center"/>
    </xf>
    <xf numFmtId="49" fontId="6" fillId="0" borderId="0" xfId="3" applyNumberFormat="1" applyFont="1" applyAlignment="1">
      <alignment vertical="center"/>
    </xf>
    <xf numFmtId="49" fontId="6" fillId="0" borderId="0" xfId="3" applyNumberFormat="1" applyFont="1" applyBorder="1" applyAlignment="1">
      <alignment vertical="center"/>
    </xf>
    <xf numFmtId="0" fontId="10" fillId="0" borderId="0" xfId="0" applyFont="1" applyFill="1" applyAlignment="1">
      <alignment wrapText="1"/>
    </xf>
    <xf numFmtId="0" fontId="9" fillId="0" borderId="2" xfId="0" applyFont="1" applyBorder="1" applyAlignment="1">
      <alignment horizont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xf>
    <xf numFmtId="0" fontId="10" fillId="0" borderId="0" xfId="0" applyFont="1" applyFill="1" applyBorder="1" applyAlignment="1">
      <alignment horizontal="center"/>
    </xf>
    <xf numFmtId="0" fontId="9" fillId="0" borderId="0" xfId="0" applyFont="1" applyFill="1" applyBorder="1" applyAlignment="1">
      <alignment horizontal="center" vertical="center"/>
    </xf>
    <xf numFmtId="0" fontId="9" fillId="0" borderId="0" xfId="0" applyFont="1" applyBorder="1" applyAlignment="1">
      <alignment horizontal="center"/>
    </xf>
    <xf numFmtId="0" fontId="10" fillId="0" borderId="0" xfId="0" applyFont="1" applyBorder="1" applyAlignment="1">
      <alignment horizontal="center"/>
    </xf>
    <xf numFmtId="0" fontId="8" fillId="0" borderId="0" xfId="0" applyFont="1" applyAlignment="1">
      <alignment horizontal="left" wrapText="1"/>
    </xf>
    <xf numFmtId="0" fontId="4" fillId="0" borderId="0" xfId="2" applyFont="1" applyAlignment="1">
      <alignment vertical="center"/>
    </xf>
    <xf numFmtId="0" fontId="40" fillId="0" borderId="0" xfId="0" applyFont="1"/>
    <xf numFmtId="49" fontId="28" fillId="0" borderId="0" xfId="0" applyNumberFormat="1" applyFont="1" applyAlignment="1">
      <alignment vertical="top" wrapText="1"/>
    </xf>
    <xf numFmtId="49" fontId="28" fillId="0" borderId="0" xfId="0" applyNumberFormat="1" applyFont="1" applyAlignment="1">
      <alignment horizontal="justify" vertical="top" wrapText="1"/>
    </xf>
    <xf numFmtId="0" fontId="41" fillId="0" borderId="0" xfId="0" applyFont="1" applyAlignment="1">
      <alignment horizontal="right" vertical="top"/>
    </xf>
    <xf numFmtId="49" fontId="28" fillId="0" borderId="0" xfId="0" applyNumberFormat="1" applyFont="1" applyAlignment="1">
      <alignment horizontal="justify" vertical="top"/>
    </xf>
    <xf numFmtId="0" fontId="42" fillId="0" borderId="0" xfId="0" applyFont="1"/>
    <xf numFmtId="49" fontId="28" fillId="0" borderId="0" xfId="0" applyNumberFormat="1" applyFont="1" applyAlignment="1">
      <alignment vertical="top"/>
    </xf>
    <xf numFmtId="0" fontId="43" fillId="0" borderId="0" xfId="0" applyFont="1"/>
    <xf numFmtId="49" fontId="41" fillId="0" borderId="0" xfId="0" applyNumberFormat="1" applyFont="1" applyAlignment="1">
      <alignment vertical="top" wrapText="1"/>
    </xf>
    <xf numFmtId="49" fontId="41" fillId="0" borderId="0" xfId="0" applyNumberFormat="1" applyFont="1" applyAlignment="1">
      <alignment vertical="top"/>
    </xf>
    <xf numFmtId="0" fontId="41" fillId="0" borderId="0" xfId="0" applyFont="1" applyAlignment="1">
      <alignment vertical="top"/>
    </xf>
    <xf numFmtId="49" fontId="28" fillId="0" borderId="0" xfId="0" applyNumberFormat="1" applyFont="1" applyAlignment="1">
      <alignment horizontal="left" vertical="top" wrapText="1"/>
    </xf>
    <xf numFmtId="0" fontId="28" fillId="0" borderId="0" xfId="0" applyFont="1" applyAlignment="1">
      <alignment vertical="top" wrapText="1"/>
    </xf>
    <xf numFmtId="49" fontId="41" fillId="0" borderId="0" xfId="0" applyNumberFormat="1" applyFont="1" applyAlignment="1">
      <alignment horizontal="justify" vertical="top"/>
    </xf>
    <xf numFmtId="0" fontId="44" fillId="0" borderId="0" xfId="0" applyFont="1" applyAlignment="1">
      <alignment horizontal="center"/>
    </xf>
    <xf numFmtId="49" fontId="28" fillId="0" borderId="0" xfId="0" applyNumberFormat="1" applyFont="1" applyFill="1" applyAlignment="1">
      <alignment horizontal="justify" vertical="top" wrapText="1"/>
    </xf>
    <xf numFmtId="0" fontId="11" fillId="0" borderId="0" xfId="2" applyFont="1" applyBorder="1" applyAlignment="1">
      <alignment horizontal="center" vertical="center" wrapText="1"/>
    </xf>
    <xf numFmtId="0" fontId="45" fillId="3" borderId="2" xfId="0" applyFont="1" applyFill="1" applyBorder="1" applyAlignment="1">
      <alignment vertical="center"/>
    </xf>
    <xf numFmtId="0" fontId="45" fillId="3" borderId="0" xfId="0" applyFont="1" applyFill="1" applyAlignment="1">
      <alignment vertical="center"/>
    </xf>
    <xf numFmtId="49" fontId="18" fillId="0" borderId="2" xfId="3" applyNumberFormat="1" applyFont="1" applyBorder="1" applyAlignment="1">
      <alignment vertical="center"/>
    </xf>
    <xf numFmtId="49" fontId="18" fillId="0" borderId="0" xfId="3" applyNumberFormat="1" applyFont="1" applyAlignment="1">
      <alignment vertical="center"/>
    </xf>
    <xf numFmtId="49" fontId="18" fillId="0" borderId="0" xfId="3" applyNumberFormat="1" applyFont="1" applyAlignment="1">
      <alignment vertical="center" wrapText="1"/>
    </xf>
    <xf numFmtId="49" fontId="18" fillId="0" borderId="2" xfId="3" applyNumberFormat="1" applyFont="1" applyFill="1" applyBorder="1" applyAlignment="1">
      <alignment vertical="center"/>
    </xf>
    <xf numFmtId="0" fontId="18" fillId="0" borderId="0" xfId="2" applyFont="1" applyBorder="1" applyAlignment="1">
      <alignment horizontal="center" vertical="center" wrapText="1"/>
    </xf>
    <xf numFmtId="3" fontId="45" fillId="0" borderId="0" xfId="2" applyNumberFormat="1" applyFont="1" applyBorder="1" applyAlignment="1" applyProtection="1">
      <alignment horizontal="right" vertical="center"/>
      <protection locked="0"/>
    </xf>
    <xf numFmtId="0" fontId="18" fillId="0" borderId="0" xfId="6" applyFont="1" applyFill="1" applyBorder="1" applyAlignment="1">
      <alignment horizontal="justify" vertical="center" wrapText="1"/>
    </xf>
    <xf numFmtId="0" fontId="41" fillId="0" borderId="0" xfId="0" applyFont="1" applyFill="1" applyBorder="1" applyAlignment="1">
      <alignment vertical="center"/>
    </xf>
    <xf numFmtId="3" fontId="41" fillId="0" borderId="0" xfId="0" applyNumberFormat="1" applyFont="1" applyFill="1" applyBorder="1" applyAlignment="1">
      <alignment vertical="center"/>
    </xf>
    <xf numFmtId="0" fontId="16" fillId="0" borderId="0" xfId="2" applyFont="1" applyBorder="1" applyAlignment="1">
      <alignment vertical="center"/>
    </xf>
    <xf numFmtId="3" fontId="11" fillId="0" borderId="0" xfId="2" applyNumberFormat="1" applyFont="1" applyBorder="1" applyAlignment="1">
      <alignment vertical="center" wrapText="1"/>
    </xf>
    <xf numFmtId="0" fontId="11" fillId="0" borderId="0" xfId="2" applyFont="1" applyBorder="1" applyAlignment="1">
      <alignment vertical="center" wrapText="1"/>
    </xf>
    <xf numFmtId="0" fontId="11" fillId="0" borderId="0" xfId="2" applyFont="1" applyFill="1" applyBorder="1" applyAlignment="1">
      <alignment vertical="center" wrapText="1"/>
    </xf>
    <xf numFmtId="0" fontId="10" fillId="0" borderId="0" xfId="2" applyFont="1" applyAlignment="1"/>
    <xf numFmtId="4" fontId="45" fillId="0" borderId="0" xfId="5" applyNumberFormat="1" applyFont="1" applyBorder="1" applyAlignment="1">
      <alignment vertical="center"/>
    </xf>
    <xf numFmtId="4" fontId="18" fillId="0" borderId="0" xfId="5" applyNumberFormat="1" applyFont="1" applyFill="1" applyBorder="1" applyAlignment="1">
      <alignment vertical="center"/>
    </xf>
    <xf numFmtId="0" fontId="18" fillId="0" borderId="0" xfId="2" applyFont="1" applyBorder="1" applyAlignment="1">
      <alignment vertical="center" wrapText="1"/>
    </xf>
    <xf numFmtId="0" fontId="18" fillId="0" borderId="0" xfId="2" applyFont="1" applyFill="1" applyBorder="1" applyAlignment="1">
      <alignment vertical="center" wrapText="1"/>
    </xf>
    <xf numFmtId="0" fontId="41" fillId="0" borderId="0" xfId="0" applyFont="1" applyBorder="1" applyAlignment="1">
      <alignment vertical="center"/>
    </xf>
    <xf numFmtId="164" fontId="41" fillId="0" borderId="0" xfId="0" applyNumberFormat="1" applyFont="1" applyBorder="1" applyAlignment="1">
      <alignment vertical="center"/>
    </xf>
    <xf numFmtId="164" fontId="28" fillId="0" borderId="0" xfId="0" applyNumberFormat="1" applyFont="1" applyBorder="1" applyAlignment="1">
      <alignment vertical="center"/>
    </xf>
    <xf numFmtId="49" fontId="17" fillId="0" borderId="0" xfId="8" applyNumberFormat="1" applyFont="1" applyFill="1" applyBorder="1" applyAlignment="1">
      <alignment horizontal="left" vertical="top" wrapText="1"/>
    </xf>
    <xf numFmtId="0" fontId="6" fillId="0" borderId="0" xfId="9"/>
    <xf numFmtId="0" fontId="33" fillId="0" borderId="0" xfId="9" applyFont="1" applyAlignment="1">
      <alignment wrapText="1"/>
    </xf>
    <xf numFmtId="0" fontId="36" fillId="0" borderId="0" xfId="9" applyFont="1" applyAlignment="1">
      <alignment wrapText="1"/>
    </xf>
    <xf numFmtId="0" fontId="36" fillId="0" borderId="0" xfId="9" applyFont="1" applyAlignment="1"/>
    <xf numFmtId="0" fontId="35" fillId="0" borderId="0" xfId="9" applyFont="1" applyAlignment="1"/>
    <xf numFmtId="0" fontId="37" fillId="0" borderId="0" xfId="9" applyFont="1" applyBorder="1" applyAlignment="1">
      <alignment vertical="center"/>
    </xf>
    <xf numFmtId="0" fontId="29" fillId="0" borderId="0" xfId="9" applyFont="1"/>
    <xf numFmtId="0" fontId="29" fillId="0" borderId="0" xfId="9" applyFont="1" applyBorder="1"/>
    <xf numFmtId="4" fontId="29" fillId="0" borderId="0" xfId="9" applyNumberFormat="1" applyFont="1" applyBorder="1"/>
    <xf numFmtId="10" fontId="15" fillId="0" borderId="0" xfId="9" applyNumberFormat="1" applyFont="1" applyBorder="1" applyAlignment="1">
      <alignment horizontal="right" vertical="center"/>
    </xf>
    <xf numFmtId="49" fontId="18" fillId="0" borderId="0" xfId="0" applyNumberFormat="1" applyFont="1" applyAlignment="1">
      <alignment horizontal="justify" vertical="top"/>
    </xf>
    <xf numFmtId="49" fontId="45" fillId="0" borderId="0" xfId="0" applyNumberFormat="1" applyFont="1" applyAlignment="1">
      <alignment horizontal="justify" vertical="top" wrapText="1"/>
    </xf>
    <xf numFmtId="49" fontId="18" fillId="0" borderId="0" xfId="0" applyNumberFormat="1" applyFont="1" applyAlignment="1">
      <alignment horizontal="justify" vertical="top" wrapText="1"/>
    </xf>
    <xf numFmtId="0" fontId="9" fillId="0" borderId="2" xfId="0" applyFont="1" applyFill="1" applyBorder="1" applyAlignment="1">
      <alignment horizontal="center"/>
    </xf>
    <xf numFmtId="0" fontId="11" fillId="0" borderId="0" xfId="2" applyFont="1" applyBorder="1" applyAlignment="1">
      <alignment horizontal="center" vertical="center" wrapText="1"/>
    </xf>
    <xf numFmtId="0" fontId="9" fillId="0" borderId="0" xfId="0" applyFont="1" applyFill="1" applyAlignment="1">
      <alignment horizontal="center"/>
    </xf>
    <xf numFmtId="49" fontId="28" fillId="0" borderId="0" xfId="0" applyNumberFormat="1" applyFont="1" applyFill="1" applyAlignment="1">
      <alignment horizontal="justify" vertical="top"/>
    </xf>
    <xf numFmtId="3" fontId="21" fillId="0" borderId="0" xfId="6" applyNumberFormat="1"/>
    <xf numFmtId="49" fontId="41" fillId="0" borderId="0" xfId="0" applyNumberFormat="1" applyFont="1" applyFill="1" applyAlignment="1">
      <alignment vertical="top"/>
    </xf>
    <xf numFmtId="0" fontId="7" fillId="8" borderId="0" xfId="2" applyFont="1" applyFill="1" applyAlignment="1">
      <alignment vertical="center"/>
    </xf>
    <xf numFmtId="0" fontId="57" fillId="0" borderId="0" xfId="2" applyFont="1"/>
    <xf numFmtId="0" fontId="57" fillId="0" borderId="0" xfId="2" applyFont="1" applyFill="1" applyBorder="1"/>
    <xf numFmtId="0" fontId="57" fillId="0" borderId="0" xfId="0" applyFont="1"/>
    <xf numFmtId="0" fontId="57" fillId="0" borderId="0" xfId="6" applyFont="1"/>
    <xf numFmtId="0" fontId="11" fillId="0" borderId="0" xfId="2" applyFont="1" applyBorder="1" applyAlignment="1">
      <alignment horizontal="center" vertical="center" wrapText="1"/>
    </xf>
    <xf numFmtId="4" fontId="16" fillId="0" borderId="0" xfId="2" applyNumberFormat="1" applyFont="1" applyBorder="1" applyAlignment="1">
      <alignment horizontal="right" vertical="center"/>
    </xf>
    <xf numFmtId="4" fontId="11" fillId="0" borderId="0" xfId="2" applyNumberFormat="1" applyFont="1" applyBorder="1" applyAlignment="1">
      <alignment horizontal="right" vertical="center"/>
    </xf>
    <xf numFmtId="0" fontId="45" fillId="0" borderId="0" xfId="2" applyFont="1" applyFill="1" applyBorder="1" applyAlignment="1">
      <alignment vertical="center" wrapText="1"/>
    </xf>
    <xf numFmtId="0" fontId="18" fillId="0" borderId="0" xfId="2" applyFont="1" applyFill="1" applyBorder="1" applyAlignment="1">
      <alignment horizontal="center" vertical="center" wrapText="1"/>
    </xf>
    <xf numFmtId="0" fontId="11" fillId="0" borderId="0" xfId="15" applyAlignment="1">
      <alignment wrapText="1"/>
    </xf>
    <xf numFmtId="0" fontId="9" fillId="0" borderId="0" xfId="16" applyAlignment="1">
      <alignment wrapText="1"/>
    </xf>
    <xf numFmtId="0" fontId="9" fillId="0" borderId="2" xfId="16" applyBorder="1" applyAlignment="1">
      <alignment horizontal="center"/>
    </xf>
    <xf numFmtId="0" fontId="9" fillId="0" borderId="0" xfId="16" applyFill="1" applyAlignment="1">
      <alignment wrapText="1"/>
    </xf>
    <xf numFmtId="0" fontId="9" fillId="0" borderId="0" xfId="16"/>
    <xf numFmtId="0" fontId="9" fillId="0" borderId="0" xfId="16" applyFill="1" applyAlignment="1">
      <alignment horizontal="left"/>
    </xf>
    <xf numFmtId="0" fontId="9" fillId="0" borderId="0" xfId="16" applyAlignment="1">
      <alignment horizontal="left"/>
    </xf>
    <xf numFmtId="0" fontId="9" fillId="0" borderId="0" xfId="0" applyFont="1" applyFill="1" applyBorder="1" applyAlignment="1">
      <alignment horizontal="center"/>
    </xf>
    <xf numFmtId="0" fontId="11" fillId="0" borderId="0" xfId="15" applyFill="1" applyAlignment="1">
      <alignment wrapText="1"/>
    </xf>
    <xf numFmtId="0" fontId="11" fillId="0" borderId="2" xfId="15" applyBorder="1" applyAlignment="1">
      <alignment horizontal="center"/>
    </xf>
    <xf numFmtId="0" fontId="11" fillId="0" borderId="0" xfId="15"/>
    <xf numFmtId="3" fontId="0" fillId="0" borderId="0" xfId="0" applyNumberFormat="1"/>
    <xf numFmtId="0" fontId="18" fillId="0" borderId="0" xfId="6" applyFont="1" applyAlignment="1">
      <alignment horizontal="left" vertical="top" wrapText="1"/>
    </xf>
    <xf numFmtId="3" fontId="18" fillId="0" borderId="0" xfId="2" applyNumberFormat="1" applyFont="1" applyBorder="1" applyAlignment="1" applyProtection="1">
      <alignment horizontal="right" vertical="center"/>
      <protection locked="0"/>
    </xf>
    <xf numFmtId="0" fontId="10" fillId="0" borderId="0" xfId="2" applyFont="1" applyBorder="1" applyAlignment="1">
      <alignment horizontal="left" wrapText="1"/>
    </xf>
    <xf numFmtId="4" fontId="45" fillId="0" borderId="0" xfId="2" applyNumberFormat="1" applyFont="1" applyBorder="1" applyAlignment="1">
      <alignment vertical="center"/>
    </xf>
    <xf numFmtId="4" fontId="18" fillId="0" borderId="0" xfId="2" applyNumberFormat="1" applyFont="1" applyBorder="1" applyAlignment="1">
      <alignment vertical="center"/>
    </xf>
    <xf numFmtId="0" fontId="45" fillId="0" borderId="0" xfId="2" applyFont="1" applyFill="1" applyBorder="1" applyAlignment="1">
      <alignment horizontal="center" vertical="center" wrapText="1"/>
    </xf>
    <xf numFmtId="49" fontId="18" fillId="0" borderId="0" xfId="0" applyNumberFormat="1" applyFont="1" applyFill="1" applyAlignment="1">
      <alignment horizontal="justify" vertical="top" wrapText="1"/>
    </xf>
    <xf numFmtId="4" fontId="18" fillId="0" borderId="0" xfId="5" applyNumberFormat="1" applyFont="1" applyBorder="1"/>
    <xf numFmtId="3" fontId="28" fillId="0" borderId="0" xfId="0" applyNumberFormat="1" applyFont="1" applyFill="1" applyBorder="1"/>
    <xf numFmtId="1" fontId="6" fillId="0" borderId="0" xfId="2" applyNumberFormat="1" applyFont="1"/>
    <xf numFmtId="166" fontId="28" fillId="0" borderId="0" xfId="0" applyNumberFormat="1" applyFont="1" applyBorder="1" applyAlignment="1">
      <alignment horizontal="center" vertical="center"/>
    </xf>
    <xf numFmtId="166" fontId="41" fillId="0" borderId="0" xfId="0" applyNumberFormat="1" applyFont="1" applyBorder="1" applyAlignment="1">
      <alignment vertical="center"/>
    </xf>
    <xf numFmtId="4" fontId="21" fillId="0" borderId="0" xfId="6" applyNumberFormat="1"/>
    <xf numFmtId="41" fontId="18" fillId="2" borderId="0" xfId="6" applyNumberFormat="1" applyFont="1" applyFill="1" applyBorder="1" applyAlignment="1" applyProtection="1">
      <alignment horizontal="right" vertical="center"/>
      <protection locked="0"/>
    </xf>
    <xf numFmtId="41" fontId="18" fillId="0" borderId="0" xfId="2" applyNumberFormat="1" applyFont="1" applyFill="1" applyBorder="1" applyAlignment="1">
      <alignment horizontal="right" vertical="center"/>
    </xf>
    <xf numFmtId="41" fontId="18" fillId="2" borderId="0" xfId="2" applyNumberFormat="1" applyFont="1" applyFill="1" applyBorder="1" applyAlignment="1">
      <alignment horizontal="right" vertical="center"/>
    </xf>
    <xf numFmtId="3" fontId="18" fillId="2" borderId="0" xfId="2" applyNumberFormat="1" applyFont="1" applyFill="1" applyBorder="1" applyAlignment="1" applyProtection="1">
      <alignment horizontal="right" vertical="center"/>
      <protection locked="0"/>
    </xf>
    <xf numFmtId="0" fontId="0" fillId="2" borderId="0" xfId="0" applyFill="1"/>
    <xf numFmtId="10" fontId="0" fillId="0" borderId="0" xfId="0" applyNumberFormat="1"/>
    <xf numFmtId="2" fontId="0" fillId="0" borderId="0" xfId="0" applyNumberFormat="1"/>
    <xf numFmtId="0" fontId="0" fillId="0" borderId="0" xfId="0" applyBorder="1"/>
    <xf numFmtId="10" fontId="0" fillId="0" borderId="0" xfId="11" applyNumberFormat="1" applyFont="1" applyBorder="1"/>
    <xf numFmtId="10" fontId="28" fillId="0" borderId="0" xfId="11" applyNumberFormat="1" applyFont="1" applyBorder="1" applyAlignment="1">
      <alignment vertical="center"/>
    </xf>
    <xf numFmtId="168" fontId="28" fillId="0" borderId="0" xfId="18" applyNumberFormat="1" applyFont="1" applyBorder="1" applyAlignment="1">
      <alignment horizontal="center" vertical="center"/>
    </xf>
    <xf numFmtId="4" fontId="0" fillId="0" borderId="0" xfId="0" applyNumberFormat="1"/>
    <xf numFmtId="0" fontId="18" fillId="0" borderId="0" xfId="2" applyFont="1" applyFill="1" applyBorder="1" applyAlignment="1">
      <alignment horizontal="center" vertical="center" wrapText="1"/>
    </xf>
    <xf numFmtId="0" fontId="28" fillId="2" borderId="0" xfId="0" applyFont="1" applyFill="1" applyBorder="1" applyAlignment="1"/>
    <xf numFmtId="49" fontId="41" fillId="0" borderId="0" xfId="0" applyNumberFormat="1" applyFont="1" applyAlignment="1">
      <alignment horizontal="justify" vertical="center"/>
    </xf>
    <xf numFmtId="49" fontId="28" fillId="0" borderId="0" xfId="0" applyNumberFormat="1" applyFont="1" applyAlignment="1">
      <alignment horizontal="left" vertical="top"/>
    </xf>
    <xf numFmtId="49" fontId="41" fillId="0" borderId="0" xfId="0" applyNumberFormat="1" applyFont="1" applyAlignment="1">
      <alignment horizontal="left" vertical="center"/>
    </xf>
    <xf numFmtId="0" fontId="18" fillId="0" borderId="15" xfId="6" applyFont="1" applyBorder="1" applyAlignment="1">
      <alignment vertical="center" wrapText="1"/>
    </xf>
    <xf numFmtId="3" fontId="18" fillId="0" borderId="16" xfId="6" applyNumberFormat="1" applyFont="1" applyBorder="1" applyAlignment="1" applyProtection="1">
      <alignment vertical="center"/>
      <protection locked="0"/>
    </xf>
    <xf numFmtId="3" fontId="18" fillId="0" borderId="12" xfId="6" applyNumberFormat="1" applyFont="1" applyBorder="1" applyAlignment="1" applyProtection="1">
      <alignment vertical="center"/>
      <protection locked="0"/>
    </xf>
    <xf numFmtId="164" fontId="18" fillId="0" borderId="16" xfId="4" applyNumberFormat="1" applyFont="1" applyBorder="1" applyAlignment="1">
      <alignment horizontal="center" vertical="center"/>
    </xf>
    <xf numFmtId="164" fontId="18" fillId="0" borderId="13" xfId="4" applyNumberFormat="1" applyFont="1" applyBorder="1" applyAlignment="1">
      <alignment horizontal="center" vertical="center"/>
    </xf>
    <xf numFmtId="0" fontId="18" fillId="0" borderId="17" xfId="6" applyFont="1" applyBorder="1" applyAlignment="1">
      <alignment horizontal="left" vertical="center" wrapText="1"/>
    </xf>
    <xf numFmtId="3" fontId="18" fillId="0" borderId="18" xfId="6" applyNumberFormat="1" applyFont="1" applyBorder="1" applyAlignment="1" applyProtection="1">
      <alignment vertical="center"/>
      <protection locked="0"/>
    </xf>
    <xf numFmtId="3" fontId="18" fillId="0" borderId="0" xfId="6" applyNumberFormat="1" applyFont="1" applyBorder="1" applyAlignment="1" applyProtection="1">
      <alignment vertical="center"/>
      <protection locked="0"/>
    </xf>
    <xf numFmtId="164" fontId="18" fillId="0" borderId="18" xfId="4" applyNumberFormat="1" applyFont="1" applyBorder="1" applyAlignment="1">
      <alignment horizontal="center" vertical="center"/>
    </xf>
    <xf numFmtId="164" fontId="18" fillId="0" borderId="19" xfId="4" applyNumberFormat="1" applyFont="1" applyBorder="1" applyAlignment="1">
      <alignment horizontal="center" vertical="center"/>
    </xf>
    <xf numFmtId="0" fontId="18" fillId="0" borderId="17" xfId="6" applyFont="1" applyBorder="1" applyAlignment="1">
      <alignment vertical="center" wrapText="1"/>
    </xf>
    <xf numFmtId="4" fontId="18" fillId="0" borderId="18" xfId="6" applyNumberFormat="1" applyFont="1" applyBorder="1" applyAlignment="1" applyProtection="1">
      <alignment vertical="center"/>
      <protection locked="0"/>
    </xf>
    <xf numFmtId="4" fontId="18" fillId="0" borderId="0" xfId="6" applyNumberFormat="1" applyFont="1" applyBorder="1" applyAlignment="1" applyProtection="1">
      <alignment vertical="center"/>
      <protection locked="0"/>
    </xf>
    <xf numFmtId="0" fontId="18" fillId="2" borderId="20" xfId="6" applyFont="1" applyFill="1" applyBorder="1" applyAlignment="1">
      <alignment vertical="center" wrapText="1"/>
    </xf>
    <xf numFmtId="4" fontId="18" fillId="2" borderId="21" xfId="6" applyNumberFormat="1" applyFont="1" applyFill="1" applyBorder="1" applyAlignment="1" applyProtection="1">
      <alignment vertical="center"/>
      <protection locked="0"/>
    </xf>
    <xf numFmtId="4" fontId="18" fillId="2" borderId="21" xfId="6" applyNumberFormat="1" applyFont="1" applyFill="1" applyBorder="1" applyAlignment="1" applyProtection="1">
      <alignment horizontal="right" vertical="center"/>
      <protection locked="0"/>
    </xf>
    <xf numFmtId="4" fontId="18" fillId="2" borderId="22" xfId="6" applyNumberFormat="1" applyFont="1" applyFill="1" applyBorder="1" applyAlignment="1" applyProtection="1">
      <alignment horizontal="right" vertical="center"/>
      <protection locked="0"/>
    </xf>
    <xf numFmtId="164" fontId="18" fillId="0" borderId="21" xfId="4" applyNumberFormat="1" applyFont="1" applyBorder="1" applyAlignment="1">
      <alignment horizontal="center" vertical="center"/>
    </xf>
    <xf numFmtId="164" fontId="18" fillId="0" borderId="23" xfId="4" applyNumberFormat="1" applyFont="1" applyBorder="1" applyAlignment="1">
      <alignment horizontal="center" vertical="center"/>
    </xf>
    <xf numFmtId="0" fontId="18" fillId="2" borderId="15" xfId="6" applyFont="1" applyFill="1" applyBorder="1" applyAlignment="1">
      <alignment vertical="center" wrapText="1"/>
    </xf>
    <xf numFmtId="3" fontId="18" fillId="2" borderId="16" xfId="6" applyNumberFormat="1" applyFont="1" applyFill="1" applyBorder="1" applyAlignment="1">
      <alignment vertical="center"/>
    </xf>
    <xf numFmtId="3" fontId="18" fillId="2" borderId="16" xfId="6" applyNumberFormat="1" applyFont="1" applyFill="1" applyBorder="1" applyAlignment="1">
      <alignment horizontal="right" vertical="center"/>
    </xf>
    <xf numFmtId="164" fontId="18" fillId="0" borderId="12" xfId="4" applyNumberFormat="1" applyFont="1" applyBorder="1" applyAlignment="1" applyProtection="1">
      <alignment horizontal="center" vertical="center"/>
    </xf>
    <xf numFmtId="164" fontId="18" fillId="0" borderId="16" xfId="4" applyNumberFormat="1" applyFont="1" applyBorder="1" applyAlignment="1" applyProtection="1">
      <alignment horizontal="center" vertical="center"/>
    </xf>
    <xf numFmtId="0" fontId="18" fillId="2" borderId="17" xfId="6" applyFont="1" applyFill="1" applyBorder="1" applyAlignment="1">
      <alignment vertical="center" wrapText="1"/>
    </xf>
    <xf numFmtId="4" fontId="18" fillId="2" borderId="18" xfId="6" applyNumberFormat="1" applyFont="1" applyFill="1" applyBorder="1" applyAlignment="1">
      <alignment vertical="center"/>
    </xf>
    <xf numFmtId="4" fontId="18" fillId="2" borderId="0" xfId="6" applyNumberFormat="1" applyFont="1" applyFill="1" applyBorder="1" applyAlignment="1">
      <alignment vertical="center"/>
    </xf>
    <xf numFmtId="4" fontId="18" fillId="2" borderId="18" xfId="6" applyNumberFormat="1" applyFont="1" applyFill="1" applyBorder="1" applyAlignment="1">
      <alignment horizontal="right" vertical="center"/>
    </xf>
    <xf numFmtId="164" fontId="18" fillId="0" borderId="0" xfId="4" applyNumberFormat="1" applyFont="1" applyBorder="1" applyAlignment="1" applyProtection="1">
      <alignment horizontal="center" vertical="center"/>
    </xf>
    <xf numFmtId="164" fontId="18" fillId="0" borderId="18" xfId="4" applyNumberFormat="1" applyFont="1" applyBorder="1" applyAlignment="1" applyProtection="1">
      <alignment horizontal="center" vertical="center"/>
    </xf>
    <xf numFmtId="4" fontId="18" fillId="2" borderId="21" xfId="6" applyNumberFormat="1" applyFont="1" applyFill="1" applyBorder="1" applyAlignment="1">
      <alignment vertical="center"/>
    </xf>
    <xf numFmtId="4" fontId="18" fillId="2" borderId="21" xfId="6" applyNumberFormat="1" applyFont="1" applyFill="1" applyBorder="1" applyAlignment="1">
      <alignment horizontal="right" vertical="center"/>
    </xf>
    <xf numFmtId="164" fontId="18" fillId="0" borderId="22" xfId="4" applyNumberFormat="1" applyFont="1" applyBorder="1" applyAlignment="1" applyProtection="1">
      <alignment horizontal="center" vertical="center"/>
    </xf>
    <xf numFmtId="164" fontId="18" fillId="0" borderId="21" xfId="4" applyNumberFormat="1" applyFont="1" applyBorder="1" applyAlignment="1" applyProtection="1">
      <alignment horizontal="center" vertical="center"/>
    </xf>
    <xf numFmtId="3" fontId="18" fillId="2" borderId="18" xfId="6" applyNumberFormat="1" applyFont="1" applyFill="1" applyBorder="1" applyAlignment="1">
      <alignment vertical="center"/>
    </xf>
    <xf numFmtId="4" fontId="18" fillId="0" borderId="18" xfId="1" applyNumberFormat="1" applyFont="1" applyBorder="1" applyAlignment="1">
      <alignment vertical="center"/>
    </xf>
    <xf numFmtId="0" fontId="18" fillId="0" borderId="20" xfId="6" applyFont="1" applyBorder="1" applyAlignment="1">
      <alignment vertical="center" wrapText="1"/>
    </xf>
    <xf numFmtId="4" fontId="18" fillId="0" borderId="21" xfId="6" applyNumberFormat="1" applyFont="1" applyBorder="1" applyAlignment="1">
      <alignment vertical="center"/>
    </xf>
    <xf numFmtId="4" fontId="18" fillId="0" borderId="21" xfId="6" applyNumberFormat="1" applyFont="1" applyBorder="1" applyAlignment="1">
      <alignment horizontal="right" vertical="center"/>
    </xf>
    <xf numFmtId="3" fontId="18" fillId="0" borderId="16" xfId="6" applyNumberFormat="1" applyFont="1" applyBorder="1" applyAlignment="1">
      <alignment vertical="center"/>
    </xf>
    <xf numFmtId="3" fontId="18" fillId="0" borderId="12" xfId="6" applyNumberFormat="1" applyFont="1" applyBorder="1" applyAlignment="1">
      <alignment vertical="center"/>
    </xf>
    <xf numFmtId="164" fontId="18" fillId="0" borderId="12" xfId="4" applyNumberFormat="1" applyFont="1" applyBorder="1" applyAlignment="1">
      <alignment horizontal="center" vertical="center"/>
    </xf>
    <xf numFmtId="4" fontId="18" fillId="0" borderId="18" xfId="6" applyNumberFormat="1" applyFont="1" applyBorder="1" applyAlignment="1">
      <alignment vertical="center"/>
    </xf>
    <xf numFmtId="4" fontId="18" fillId="0" borderId="18" xfId="6" applyNumberFormat="1" applyFont="1" applyBorder="1" applyAlignment="1">
      <alignment horizontal="right" vertical="center"/>
    </xf>
    <xf numFmtId="164" fontId="18" fillId="0" borderId="0" xfId="4" applyNumberFormat="1" applyFont="1" applyBorder="1" applyAlignment="1">
      <alignment horizontal="center" vertical="center"/>
    </xf>
    <xf numFmtId="4" fontId="18" fillId="0" borderId="22" xfId="6" applyNumberFormat="1" applyFont="1" applyBorder="1" applyAlignment="1">
      <alignment horizontal="right" vertical="center"/>
    </xf>
    <xf numFmtId="164" fontId="18" fillId="0" borderId="22" xfId="4" applyNumberFormat="1" applyFont="1" applyBorder="1" applyAlignment="1">
      <alignment horizontal="center" vertical="center"/>
    </xf>
    <xf numFmtId="0" fontId="18" fillId="0" borderId="7" xfId="6" applyFont="1" applyBorder="1" applyAlignment="1">
      <alignment vertical="center" wrapText="1"/>
    </xf>
    <xf numFmtId="4" fontId="18" fillId="0" borderId="9" xfId="6" applyNumberFormat="1" applyFont="1" applyBorder="1" applyAlignment="1">
      <alignment horizontal="right" vertical="center"/>
    </xf>
    <xf numFmtId="164" fontId="18" fillId="0" borderId="24" xfId="4" applyNumberFormat="1" applyFont="1" applyBorder="1" applyAlignment="1">
      <alignment horizontal="center" vertical="center"/>
    </xf>
    <xf numFmtId="164" fontId="18" fillId="0" borderId="31" xfId="4" applyNumberFormat="1" applyFont="1" applyBorder="1" applyAlignment="1">
      <alignment horizontal="center" vertical="center"/>
    </xf>
    <xf numFmtId="164" fontId="18" fillId="0" borderId="32" xfId="4" applyNumberFormat="1" applyFont="1" applyBorder="1" applyAlignment="1">
      <alignment horizontal="center" vertical="center"/>
    </xf>
    <xf numFmtId="0" fontId="18" fillId="4" borderId="22" xfId="2" applyFont="1" applyFill="1" applyBorder="1" applyAlignment="1">
      <alignment horizontal="center" vertical="center" wrapText="1"/>
    </xf>
    <xf numFmtId="0" fontId="18" fillId="4" borderId="24" xfId="2" applyFont="1" applyFill="1" applyBorder="1" applyAlignment="1">
      <alignment horizontal="center" vertical="center" wrapText="1"/>
    </xf>
    <xf numFmtId="0" fontId="18" fillId="4" borderId="23" xfId="2" applyFont="1" applyFill="1" applyBorder="1" applyAlignment="1">
      <alignment horizontal="center" vertical="center" wrapText="1"/>
    </xf>
    <xf numFmtId="164" fontId="18" fillId="0" borderId="13" xfId="4" applyNumberFormat="1" applyFont="1" applyBorder="1" applyAlignment="1" applyProtection="1">
      <alignment horizontal="center" vertical="center"/>
    </xf>
    <xf numFmtId="164" fontId="18" fillId="0" borderId="19" xfId="4" applyNumberFormat="1" applyFont="1" applyBorder="1" applyAlignment="1" applyProtection="1">
      <alignment horizontal="center" vertical="center"/>
    </xf>
    <xf numFmtId="164" fontId="18" fillId="0" borderId="23" xfId="4" applyNumberFormat="1" applyFont="1" applyBorder="1" applyAlignment="1" applyProtection="1">
      <alignment horizontal="center" vertical="center"/>
    </xf>
    <xf numFmtId="3" fontId="18" fillId="2" borderId="12" xfId="6" applyNumberFormat="1" applyFont="1" applyFill="1" applyBorder="1" applyAlignment="1">
      <alignment vertical="center"/>
    </xf>
    <xf numFmtId="3" fontId="18" fillId="2" borderId="0" xfId="6" applyNumberFormat="1" applyFont="1" applyFill="1" applyBorder="1" applyAlignment="1">
      <alignment vertical="center"/>
    </xf>
    <xf numFmtId="4" fontId="18" fillId="0" borderId="0" xfId="1" applyNumberFormat="1" applyFont="1" applyBorder="1" applyAlignment="1">
      <alignment vertical="center"/>
    </xf>
    <xf numFmtId="4" fontId="18" fillId="0" borderId="24" xfId="6" applyNumberFormat="1" applyFont="1" applyBorder="1" applyAlignment="1">
      <alignment horizontal="right" vertical="center"/>
    </xf>
    <xf numFmtId="4" fontId="18" fillId="2" borderId="9" xfId="6" applyNumberFormat="1" applyFont="1" applyFill="1" applyBorder="1" applyAlignment="1">
      <alignment horizontal="right" vertical="center"/>
    </xf>
    <xf numFmtId="4" fontId="18" fillId="2" borderId="24" xfId="6" applyNumberFormat="1" applyFont="1" applyFill="1" applyBorder="1" applyAlignment="1">
      <alignment horizontal="right" vertical="center"/>
    </xf>
    <xf numFmtId="164" fontId="18" fillId="0" borderId="8" xfId="4" applyNumberFormat="1" applyFont="1" applyBorder="1" applyAlignment="1">
      <alignment horizontal="center" vertical="center"/>
    </xf>
    <xf numFmtId="4" fontId="18" fillId="0" borderId="22" xfId="6" applyNumberFormat="1" applyFont="1" applyBorder="1" applyAlignment="1">
      <alignment vertical="center"/>
    </xf>
    <xf numFmtId="4" fontId="18" fillId="2" borderId="22" xfId="6" applyNumberFormat="1" applyFont="1" applyFill="1" applyBorder="1" applyAlignment="1">
      <alignment vertical="center"/>
    </xf>
    <xf numFmtId="4" fontId="18" fillId="0" borderId="21" xfId="6" applyNumberFormat="1" applyFont="1" applyFill="1" applyBorder="1" applyAlignment="1">
      <alignment vertical="center"/>
    </xf>
    <xf numFmtId="10" fontId="18" fillId="0" borderId="16" xfId="4" applyNumberFormat="1" applyFont="1" applyBorder="1" applyAlignment="1">
      <alignment horizontal="center" vertical="center"/>
    </xf>
    <xf numFmtId="41" fontId="18" fillId="0" borderId="0" xfId="2" applyNumberFormat="1" applyFont="1" applyBorder="1" applyAlignment="1" applyProtection="1">
      <alignment horizontal="right" vertical="center"/>
      <protection locked="0"/>
    </xf>
    <xf numFmtId="0" fontId="45" fillId="0" borderId="17" xfId="5" applyFont="1" applyBorder="1" applyAlignment="1">
      <alignment vertical="center"/>
    </xf>
    <xf numFmtId="0" fontId="18" fillId="0" borderId="17" xfId="5" applyFont="1" applyFill="1" applyBorder="1" applyAlignment="1">
      <alignment vertical="center"/>
    </xf>
    <xf numFmtId="0" fontId="18" fillId="0" borderId="20" xfId="5" applyFont="1" applyBorder="1" applyAlignment="1">
      <alignment vertical="center"/>
    </xf>
    <xf numFmtId="0" fontId="47" fillId="4" borderId="24" xfId="2" applyFont="1" applyFill="1" applyBorder="1" applyAlignment="1">
      <alignment horizontal="center" vertical="center" wrapText="1"/>
    </xf>
    <xf numFmtId="0" fontId="18" fillId="4" borderId="23" xfId="2" applyFont="1" applyFill="1" applyBorder="1" applyAlignment="1">
      <alignment horizontal="center" vertical="center" wrapText="1"/>
    </xf>
    <xf numFmtId="3" fontId="45" fillId="0" borderId="16" xfId="2" applyNumberFormat="1" applyFont="1" applyBorder="1" applyAlignment="1" applyProtection="1">
      <alignment horizontal="right" vertical="center"/>
      <protection locked="0"/>
    </xf>
    <xf numFmtId="3" fontId="18" fillId="2" borderId="18" xfId="2" applyNumberFormat="1" applyFont="1" applyFill="1" applyBorder="1" applyAlignment="1" applyProtection="1">
      <alignment horizontal="right" vertical="center"/>
      <protection locked="0"/>
    </xf>
    <xf numFmtId="3" fontId="18" fillId="2" borderId="21" xfId="2" applyNumberFormat="1" applyFont="1" applyFill="1" applyBorder="1" applyAlignment="1" applyProtection="1">
      <alignment horizontal="right" vertical="center"/>
      <protection locked="0"/>
    </xf>
    <xf numFmtId="3" fontId="18" fillId="2" borderId="0" xfId="2" applyNumberFormat="1" applyFont="1" applyFill="1" applyBorder="1" applyAlignment="1">
      <alignment horizontal="right" vertical="center"/>
    </xf>
    <xf numFmtId="3" fontId="18" fillId="2" borderId="22" xfId="2" applyNumberFormat="1" applyFont="1" applyFill="1" applyBorder="1" applyAlignment="1">
      <alignment horizontal="right" vertical="center"/>
    </xf>
    <xf numFmtId="41" fontId="45" fillId="0" borderId="16" xfId="2" applyNumberFormat="1" applyFont="1" applyBorder="1" applyAlignment="1" applyProtection="1">
      <alignment horizontal="right" vertical="center"/>
      <protection locked="0"/>
    </xf>
    <xf numFmtId="41" fontId="18" fillId="2" borderId="18" xfId="2" applyNumberFormat="1" applyFont="1" applyFill="1" applyBorder="1" applyAlignment="1" applyProtection="1">
      <alignment horizontal="right" vertical="center"/>
      <protection locked="0"/>
    </xf>
    <xf numFmtId="41" fontId="18" fillId="2" borderId="21" xfId="2" applyNumberFormat="1" applyFont="1" applyFill="1" applyBorder="1" applyAlignment="1" applyProtection="1">
      <alignment horizontal="right" vertical="center"/>
      <protection locked="0"/>
    </xf>
    <xf numFmtId="3" fontId="18" fillId="2" borderId="18" xfId="2" applyNumberFormat="1" applyFont="1" applyFill="1" applyBorder="1" applyAlignment="1">
      <alignment horizontal="right" vertical="center"/>
    </xf>
    <xf numFmtId="3" fontId="18" fillId="2" borderId="18" xfId="2" applyNumberFormat="1" applyFont="1" applyFill="1" applyBorder="1" applyAlignment="1" applyProtection="1">
      <alignment horizontal="right" vertical="center"/>
    </xf>
    <xf numFmtId="3" fontId="18" fillId="2" borderId="21" xfId="2" applyNumberFormat="1" applyFont="1" applyFill="1" applyBorder="1" applyAlignment="1">
      <alignment horizontal="right" vertical="center"/>
    </xf>
    <xf numFmtId="0" fontId="47" fillId="4" borderId="22" xfId="6" applyFont="1" applyFill="1" applyBorder="1" applyAlignment="1">
      <alignment horizontal="center" vertical="center" wrapText="1"/>
    </xf>
    <xf numFmtId="0" fontId="18" fillId="4" borderId="24" xfId="6" applyFont="1" applyFill="1" applyBorder="1" applyAlignment="1">
      <alignment horizontal="center" vertical="center" wrapText="1"/>
    </xf>
    <xf numFmtId="0" fontId="45" fillId="0" borderId="15" xfId="2" applyFont="1" applyBorder="1" applyAlignment="1">
      <alignment horizontal="left" vertical="center" wrapText="1"/>
    </xf>
    <xf numFmtId="0" fontId="18" fillId="0" borderId="17" xfId="2" applyFont="1" applyFill="1" applyBorder="1" applyAlignment="1">
      <alignment vertical="center" wrapText="1"/>
    </xf>
    <xf numFmtId="0" fontId="18" fillId="0" borderId="20" xfId="2" applyFont="1" applyFill="1" applyBorder="1" applyAlignment="1">
      <alignment vertical="center" wrapText="1"/>
    </xf>
    <xf numFmtId="3" fontId="45" fillId="2" borderId="16" xfId="6" applyNumberFormat="1" applyFont="1" applyFill="1" applyBorder="1" applyAlignment="1" applyProtection="1">
      <alignment vertical="center"/>
    </xf>
    <xf numFmtId="3" fontId="18" fillId="2" borderId="18" xfId="6" applyNumberFormat="1" applyFont="1" applyFill="1" applyBorder="1" applyAlignment="1" applyProtection="1">
      <alignment vertical="center"/>
      <protection locked="0"/>
    </xf>
    <xf numFmtId="3" fontId="18" fillId="2" borderId="21" xfId="6" applyNumberFormat="1" applyFont="1" applyFill="1" applyBorder="1" applyAlignment="1">
      <alignment vertical="center"/>
    </xf>
    <xf numFmtId="3" fontId="45" fillId="2" borderId="12" xfId="6" applyNumberFormat="1" applyFont="1" applyFill="1" applyBorder="1" applyAlignment="1" applyProtection="1">
      <alignment vertical="center"/>
    </xf>
    <xf numFmtId="3" fontId="18" fillId="2" borderId="0" xfId="6" applyNumberFormat="1" applyFont="1" applyFill="1" applyBorder="1" applyAlignment="1" applyProtection="1">
      <alignment vertical="center"/>
      <protection locked="0"/>
    </xf>
    <xf numFmtId="3" fontId="18" fillId="2" borderId="22" xfId="6" applyNumberFormat="1" applyFont="1" applyFill="1" applyBorder="1" applyAlignment="1">
      <alignment vertical="center"/>
    </xf>
    <xf numFmtId="3" fontId="45" fillId="2" borderId="13" xfId="6" applyNumberFormat="1" applyFont="1" applyFill="1" applyBorder="1" applyAlignment="1" applyProtection="1">
      <alignment vertical="center"/>
    </xf>
    <xf numFmtId="3" fontId="18" fillId="2" borderId="19" xfId="6" applyNumberFormat="1" applyFont="1" applyFill="1" applyBorder="1" applyAlignment="1" applyProtection="1">
      <alignment vertical="center"/>
      <protection locked="0"/>
    </xf>
    <xf numFmtId="3" fontId="18" fillId="2" borderId="19" xfId="6" applyNumberFormat="1" applyFont="1" applyFill="1" applyBorder="1" applyAlignment="1">
      <alignment vertical="center"/>
    </xf>
    <xf numFmtId="3" fontId="18" fillId="2" borderId="23" xfId="6" applyNumberFormat="1" applyFont="1" applyFill="1" applyBorder="1" applyAlignment="1">
      <alignment vertical="center"/>
    </xf>
    <xf numFmtId="41" fontId="18" fillId="2" borderId="16" xfId="6" applyNumberFormat="1" applyFont="1" applyFill="1" applyBorder="1" applyAlignment="1" applyProtection="1">
      <alignment horizontal="right" vertical="center"/>
      <protection locked="0"/>
    </xf>
    <xf numFmtId="41" fontId="18" fillId="2" borderId="18" xfId="6" applyNumberFormat="1" applyFont="1" applyFill="1" applyBorder="1" applyAlignment="1" applyProtection="1">
      <alignment horizontal="right" vertical="center"/>
      <protection locked="0"/>
    </xf>
    <xf numFmtId="41" fontId="18" fillId="2" borderId="18" xfId="6" applyNumberFormat="1" applyFont="1" applyFill="1" applyBorder="1" applyAlignment="1">
      <alignment horizontal="right" vertical="center"/>
    </xf>
    <xf numFmtId="41" fontId="18" fillId="2" borderId="21" xfId="6" applyNumberFormat="1" applyFont="1" applyFill="1" applyBorder="1" applyAlignment="1">
      <alignment horizontal="right" vertical="center"/>
    </xf>
    <xf numFmtId="3" fontId="45" fillId="2" borderId="16" xfId="2" applyNumberFormat="1" applyFont="1" applyFill="1" applyBorder="1" applyAlignment="1" applyProtection="1">
      <alignment horizontal="right" vertical="center"/>
      <protection locked="0"/>
    </xf>
    <xf numFmtId="3" fontId="45" fillId="2" borderId="0" xfId="2" applyNumberFormat="1" applyFont="1" applyFill="1" applyBorder="1" applyAlignment="1" applyProtection="1">
      <alignment horizontal="right" vertical="center"/>
      <protection locked="0"/>
    </xf>
    <xf numFmtId="41" fontId="18" fillId="2" borderId="0" xfId="2" applyNumberFormat="1" applyFont="1" applyFill="1" applyBorder="1" applyAlignment="1" applyProtection="1">
      <alignment horizontal="right" vertical="center"/>
      <protection locked="0"/>
    </xf>
    <xf numFmtId="41" fontId="18" fillId="2" borderId="22" xfId="2" applyNumberFormat="1" applyFont="1" applyFill="1" applyBorder="1" applyAlignment="1" applyProtection="1">
      <alignment horizontal="right" vertical="center"/>
      <protection locked="0"/>
    </xf>
    <xf numFmtId="0" fontId="45" fillId="0" borderId="17" xfId="2" applyFont="1" applyBorder="1" applyAlignment="1">
      <alignment horizontal="left" vertical="center" wrapText="1"/>
    </xf>
    <xf numFmtId="0" fontId="28" fillId="4" borderId="24" xfId="2" applyFont="1" applyFill="1" applyBorder="1" applyAlignment="1">
      <alignment horizontal="center" vertical="center" wrapText="1"/>
    </xf>
    <xf numFmtId="0" fontId="28" fillId="4" borderId="22" xfId="2" applyFont="1" applyFill="1" applyBorder="1" applyAlignment="1">
      <alignment vertical="center" wrapText="1"/>
    </xf>
    <xf numFmtId="3" fontId="45" fillId="0" borderId="16" xfId="2" applyNumberFormat="1" applyFont="1" applyBorder="1" applyAlignment="1">
      <alignment horizontal="right" vertical="center"/>
    </xf>
    <xf numFmtId="3" fontId="18" fillId="0" borderId="18" xfId="2" applyNumberFormat="1" applyFont="1" applyFill="1" applyBorder="1" applyAlignment="1">
      <alignment horizontal="right" vertical="center"/>
    </xf>
    <xf numFmtId="3" fontId="18" fillId="0" borderId="21" xfId="2" applyNumberFormat="1" applyFont="1" applyFill="1" applyBorder="1" applyAlignment="1">
      <alignment horizontal="right" vertical="center"/>
    </xf>
    <xf numFmtId="3" fontId="45" fillId="0" borderId="19" xfId="2" applyNumberFormat="1" applyFont="1" applyBorder="1" applyAlignment="1" applyProtection="1">
      <alignment horizontal="right" vertical="center"/>
      <protection locked="0"/>
    </xf>
    <xf numFmtId="3" fontId="18" fillId="2" borderId="19" xfId="2" applyNumberFormat="1" applyFont="1" applyFill="1" applyBorder="1" applyAlignment="1">
      <alignment horizontal="right" vertical="center"/>
    </xf>
    <xf numFmtId="3" fontId="18" fillId="2" borderId="19" xfId="2" applyNumberFormat="1" applyFont="1" applyFill="1" applyBorder="1" applyAlignment="1" applyProtection="1">
      <alignment horizontal="right" vertical="center"/>
    </xf>
    <xf numFmtId="3" fontId="18" fillId="2" borderId="23" xfId="2" applyNumberFormat="1" applyFont="1" applyFill="1" applyBorder="1" applyAlignment="1">
      <alignment horizontal="right" vertical="center"/>
    </xf>
    <xf numFmtId="164" fontId="45" fillId="0" borderId="16" xfId="2" applyNumberFormat="1" applyFont="1" applyBorder="1" applyAlignment="1">
      <alignment horizontal="center" vertical="center"/>
    </xf>
    <xf numFmtId="164" fontId="18" fillId="2" borderId="18" xfId="2" applyNumberFormat="1" applyFont="1" applyFill="1" applyBorder="1" applyAlignment="1">
      <alignment horizontal="center" vertical="center"/>
    </xf>
    <xf numFmtId="164" fontId="18" fillId="2" borderId="21" xfId="2" applyNumberFormat="1" applyFont="1" applyFill="1" applyBorder="1" applyAlignment="1">
      <alignment horizontal="center" vertical="center"/>
    </xf>
    <xf numFmtId="3" fontId="18" fillId="2" borderId="22" xfId="2" applyNumberFormat="1" applyFont="1" applyFill="1" applyBorder="1" applyAlignment="1" applyProtection="1">
      <alignment horizontal="right" vertical="center"/>
      <protection locked="0"/>
    </xf>
    <xf numFmtId="3" fontId="18" fillId="0" borderId="18" xfId="2" applyNumberFormat="1" applyFont="1" applyBorder="1" applyAlignment="1" applyProtection="1">
      <alignment horizontal="right" vertical="center"/>
      <protection locked="0"/>
    </xf>
    <xf numFmtId="3" fontId="18" fillId="0" borderId="21" xfId="2" applyNumberFormat="1" applyFont="1" applyBorder="1" applyAlignment="1" applyProtection="1">
      <alignment horizontal="right" vertical="center"/>
      <protection locked="0"/>
    </xf>
    <xf numFmtId="3" fontId="18" fillId="0" borderId="0" xfId="2" applyNumberFormat="1" applyFont="1" applyBorder="1" applyAlignment="1">
      <alignment horizontal="right" vertical="center"/>
    </xf>
    <xf numFmtId="3" fontId="18" fillId="0" borderId="22" xfId="2" applyNumberFormat="1" applyFont="1" applyBorder="1" applyAlignment="1">
      <alignment horizontal="right" vertical="center"/>
    </xf>
    <xf numFmtId="3" fontId="18" fillId="2" borderId="19" xfId="2" applyNumberFormat="1" applyFont="1" applyFill="1" applyBorder="1" applyAlignment="1" applyProtection="1">
      <alignment horizontal="right" vertical="center"/>
      <protection locked="0"/>
    </xf>
    <xf numFmtId="3" fontId="18" fillId="2" borderId="23" xfId="2" applyNumberFormat="1" applyFont="1" applyFill="1" applyBorder="1" applyAlignment="1" applyProtection="1">
      <alignment horizontal="right" vertical="center"/>
      <protection locked="0"/>
    </xf>
    <xf numFmtId="0" fontId="28" fillId="4" borderId="7"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41" fillId="0" borderId="17" xfId="0" applyFont="1" applyBorder="1" applyAlignment="1">
      <alignment vertical="center"/>
    </xf>
    <xf numFmtId="0" fontId="28" fillId="0" borderId="17" xfId="0" applyFont="1" applyBorder="1" applyAlignment="1">
      <alignment vertical="center"/>
    </xf>
    <xf numFmtId="0" fontId="28" fillId="0" borderId="17" xfId="0" applyFont="1" applyBorder="1" applyAlignment="1">
      <alignment vertical="center" wrapText="1"/>
    </xf>
    <xf numFmtId="0" fontId="28" fillId="0" borderId="20" xfId="0" applyFont="1" applyBorder="1" applyAlignment="1">
      <alignment vertical="center"/>
    </xf>
    <xf numFmtId="3" fontId="41" fillId="0" borderId="16" xfId="0" applyNumberFormat="1" applyFont="1" applyBorder="1" applyAlignment="1">
      <alignment vertical="center"/>
    </xf>
    <xf numFmtId="3" fontId="28" fillId="2" borderId="18" xfId="0" applyNumberFormat="1" applyFont="1" applyFill="1" applyBorder="1" applyAlignment="1" applyProtection="1">
      <alignment vertical="center"/>
      <protection locked="0"/>
    </xf>
    <xf numFmtId="3" fontId="28" fillId="2" borderId="18" xfId="0" applyNumberFormat="1" applyFont="1" applyFill="1" applyBorder="1" applyAlignment="1">
      <alignment vertical="center"/>
    </xf>
    <xf numFmtId="3" fontId="28" fillId="2" borderId="21" xfId="0" applyNumberFormat="1" applyFont="1" applyFill="1" applyBorder="1" applyAlignment="1" applyProtection="1">
      <alignment vertical="center"/>
      <protection locked="0"/>
    </xf>
    <xf numFmtId="3" fontId="41" fillId="0" borderId="0" xfId="0" applyNumberFormat="1" applyFont="1" applyBorder="1" applyAlignment="1">
      <alignment vertical="center"/>
    </xf>
    <xf numFmtId="3" fontId="28" fillId="2" borderId="0" xfId="0" applyNumberFormat="1" applyFont="1" applyFill="1" applyBorder="1" applyAlignment="1" applyProtection="1">
      <alignment vertical="center"/>
      <protection locked="0"/>
    </xf>
    <xf numFmtId="3" fontId="28" fillId="2" borderId="0" xfId="0" applyNumberFormat="1" applyFont="1" applyFill="1" applyBorder="1" applyAlignment="1">
      <alignment vertical="center"/>
    </xf>
    <xf numFmtId="3" fontId="28" fillId="2" borderId="22" xfId="0" applyNumberFormat="1" applyFont="1" applyFill="1" applyBorder="1" applyAlignment="1" applyProtection="1">
      <alignment vertical="center"/>
      <protection locked="0"/>
    </xf>
    <xf numFmtId="0" fontId="28" fillId="2" borderId="18" xfId="0" applyFont="1" applyFill="1" applyBorder="1" applyAlignment="1">
      <alignment vertical="center"/>
    </xf>
    <xf numFmtId="0" fontId="28" fillId="2" borderId="0" xfId="0" applyFont="1" applyFill="1" applyBorder="1" applyAlignment="1">
      <alignment vertical="center"/>
    </xf>
    <xf numFmtId="3" fontId="41" fillId="2" borderId="16" xfId="0" applyNumberFormat="1" applyFont="1" applyFill="1" applyBorder="1" applyAlignment="1">
      <alignment vertical="center"/>
    </xf>
    <xf numFmtId="3" fontId="28" fillId="2" borderId="21" xfId="0" applyNumberFormat="1" applyFont="1" applyFill="1" applyBorder="1" applyAlignment="1">
      <alignment vertical="center"/>
    </xf>
    <xf numFmtId="3" fontId="41" fillId="2" borderId="19" xfId="0" applyNumberFormat="1" applyFont="1" applyFill="1" applyBorder="1" applyAlignment="1">
      <alignment vertical="center"/>
    </xf>
    <xf numFmtId="3" fontId="28" fillId="2" borderId="19" xfId="0" applyNumberFormat="1" applyFont="1" applyFill="1" applyBorder="1" applyAlignment="1">
      <alignment vertical="center"/>
    </xf>
    <xf numFmtId="3" fontId="28" fillId="2" borderId="19" xfId="0" applyNumberFormat="1" applyFont="1" applyFill="1" applyBorder="1" applyAlignment="1" applyProtection="1">
      <alignment vertical="center"/>
      <protection locked="0"/>
    </xf>
    <xf numFmtId="3" fontId="28" fillId="2" borderId="23" xfId="0" applyNumberFormat="1" applyFont="1" applyFill="1" applyBorder="1" applyAlignment="1" applyProtection="1">
      <alignment vertical="center"/>
      <protection locked="0"/>
    </xf>
    <xf numFmtId="3" fontId="41" fillId="2" borderId="0" xfId="0" applyNumberFormat="1" applyFont="1" applyFill="1" applyBorder="1" applyAlignment="1">
      <alignment vertical="center"/>
    </xf>
    <xf numFmtId="3" fontId="28" fillId="2" borderId="22" xfId="0" applyNumberFormat="1" applyFont="1" applyFill="1" applyBorder="1" applyAlignment="1">
      <alignment vertical="center"/>
    </xf>
    <xf numFmtId="41" fontId="9" fillId="2" borderId="18" xfId="0" applyNumberFormat="1" applyFont="1" applyFill="1" applyBorder="1" applyAlignment="1">
      <alignment vertical="center"/>
    </xf>
    <xf numFmtId="0" fontId="10" fillId="2" borderId="16" xfId="0" applyFont="1" applyFill="1" applyBorder="1" applyAlignment="1">
      <alignment vertical="center"/>
    </xf>
    <xf numFmtId="3" fontId="9" fillId="2" borderId="18" xfId="0" applyNumberFormat="1" applyFont="1" applyFill="1" applyBorder="1" applyAlignment="1" applyProtection="1">
      <alignment vertical="center"/>
      <protection locked="0"/>
    </xf>
    <xf numFmtId="0" fontId="9" fillId="2" borderId="18" xfId="0" applyFont="1" applyFill="1" applyBorder="1" applyAlignment="1">
      <alignment vertical="center"/>
    </xf>
    <xf numFmtId="41" fontId="9" fillId="2" borderId="18" xfId="0" applyNumberFormat="1" applyFont="1" applyFill="1" applyBorder="1" applyAlignment="1" applyProtection="1">
      <alignment horizontal="right" vertical="center"/>
      <protection locked="0"/>
    </xf>
    <xf numFmtId="41" fontId="9" fillId="2" borderId="21" xfId="0" applyNumberFormat="1" applyFont="1" applyFill="1" applyBorder="1" applyAlignment="1" applyProtection="1">
      <alignment horizontal="right" vertical="center"/>
      <protection locked="0"/>
    </xf>
    <xf numFmtId="0" fontId="10" fillId="2" borderId="0" xfId="0" applyFont="1" applyFill="1" applyBorder="1" applyAlignment="1">
      <alignment vertical="center"/>
    </xf>
    <xf numFmtId="3" fontId="9" fillId="2" borderId="0" xfId="0" applyNumberFormat="1" applyFont="1" applyFill="1" applyBorder="1" applyAlignment="1" applyProtection="1">
      <alignment vertical="center"/>
      <protection locked="0"/>
    </xf>
    <xf numFmtId="41" fontId="9" fillId="2" borderId="0" xfId="0" applyNumberFormat="1" applyFont="1" applyFill="1" applyBorder="1" applyAlignment="1" applyProtection="1">
      <alignment vertical="center"/>
      <protection locked="0"/>
    </xf>
    <xf numFmtId="41" fontId="9" fillId="2" borderId="18" xfId="0" applyNumberFormat="1" applyFont="1" applyFill="1" applyBorder="1" applyAlignment="1" applyProtection="1">
      <alignment vertical="center"/>
      <protection locked="0"/>
    </xf>
    <xf numFmtId="41" fontId="9" fillId="2" borderId="21" xfId="0" applyNumberFormat="1" applyFont="1" applyFill="1" applyBorder="1" applyAlignment="1" applyProtection="1">
      <alignment vertical="center"/>
      <protection locked="0"/>
    </xf>
    <xf numFmtId="0" fontId="28" fillId="4" borderId="16" xfId="0" applyFont="1" applyFill="1" applyBorder="1" applyAlignment="1">
      <alignment horizontal="center" vertical="center" wrapText="1"/>
    </xf>
    <xf numFmtId="0" fontId="28" fillId="4" borderId="0" xfId="0" applyFont="1" applyFill="1" applyBorder="1" applyAlignment="1">
      <alignment horizontal="center" vertical="center" wrapText="1"/>
    </xf>
    <xf numFmtId="3" fontId="10" fillId="2" borderId="0" xfId="0" applyNumberFormat="1" applyFont="1" applyFill="1" applyBorder="1" applyAlignment="1">
      <alignment vertical="center"/>
    </xf>
    <xf numFmtId="3" fontId="9" fillId="2" borderId="0" xfId="0" applyNumberFormat="1" applyFont="1" applyFill="1" applyBorder="1" applyAlignment="1">
      <alignment vertical="center"/>
    </xf>
    <xf numFmtId="41" fontId="9" fillId="2" borderId="0" xfId="0" applyNumberFormat="1" applyFont="1" applyFill="1" applyBorder="1" applyAlignment="1">
      <alignment vertical="center"/>
    </xf>
    <xf numFmtId="41" fontId="9" fillId="2" borderId="22" xfId="0" applyNumberFormat="1" applyFont="1" applyFill="1" applyBorder="1" applyAlignment="1">
      <alignment vertical="center"/>
    </xf>
    <xf numFmtId="3" fontId="9" fillId="2" borderId="18" xfId="0" applyNumberFormat="1" applyFont="1" applyFill="1" applyBorder="1" applyAlignment="1">
      <alignment vertical="center"/>
    </xf>
    <xf numFmtId="41" fontId="9" fillId="2" borderId="21" xfId="0" applyNumberFormat="1" applyFont="1" applyFill="1" applyBorder="1" applyAlignment="1">
      <alignment vertical="center"/>
    </xf>
    <xf numFmtId="0" fontId="41" fillId="0" borderId="17" xfId="0" applyFont="1" applyBorder="1"/>
    <xf numFmtId="0" fontId="28" fillId="0" borderId="17" xfId="0" applyFont="1" applyBorder="1"/>
    <xf numFmtId="0" fontId="41" fillId="0" borderId="17" xfId="0" applyFont="1" applyBorder="1" applyAlignment="1">
      <alignment wrapText="1"/>
    </xf>
    <xf numFmtId="0" fontId="28" fillId="0" borderId="20" xfId="0" applyFont="1" applyBorder="1"/>
    <xf numFmtId="3" fontId="18" fillId="2" borderId="18" xfId="0" applyNumberFormat="1" applyFont="1" applyFill="1" applyBorder="1" applyAlignment="1">
      <alignment vertical="center"/>
    </xf>
    <xf numFmtId="3" fontId="41" fillId="2" borderId="18" xfId="0" applyNumberFormat="1" applyFont="1" applyFill="1" applyBorder="1" applyAlignment="1">
      <alignment vertical="center"/>
    </xf>
    <xf numFmtId="41" fontId="28" fillId="2" borderId="18" xfId="0" applyNumberFormat="1" applyFont="1" applyFill="1" applyBorder="1" applyAlignment="1">
      <alignment vertical="center"/>
    </xf>
    <xf numFmtId="41" fontId="18" fillId="2" borderId="18" xfId="0" applyNumberFormat="1" applyFont="1" applyFill="1" applyBorder="1" applyAlignment="1">
      <alignment vertical="center"/>
    </xf>
    <xf numFmtId="3" fontId="18" fillId="2" borderId="21" xfId="0" applyNumberFormat="1" applyFont="1" applyFill="1" applyBorder="1" applyAlignment="1">
      <alignment vertical="center"/>
    </xf>
    <xf numFmtId="4" fontId="41" fillId="2" borderId="0" xfId="0" applyNumberFormat="1" applyFont="1" applyFill="1" applyBorder="1" applyAlignment="1">
      <alignment vertical="center"/>
    </xf>
    <xf numFmtId="4" fontId="28" fillId="2" borderId="0" xfId="0" applyNumberFormat="1" applyFont="1" applyFill="1" applyBorder="1" applyAlignment="1">
      <alignment vertical="center"/>
    </xf>
    <xf numFmtId="4" fontId="18" fillId="2" borderId="0" xfId="0" applyNumberFormat="1" applyFont="1" applyFill="1" applyBorder="1" applyAlignment="1">
      <alignment vertical="center"/>
    </xf>
    <xf numFmtId="41" fontId="28" fillId="2" borderId="0" xfId="0" applyNumberFormat="1" applyFont="1" applyFill="1" applyBorder="1" applyAlignment="1">
      <alignment vertical="center"/>
    </xf>
    <xf numFmtId="41" fontId="18" fillId="2" borderId="0" xfId="0" applyNumberFormat="1" applyFont="1" applyFill="1" applyBorder="1" applyAlignment="1">
      <alignment vertical="center"/>
    </xf>
    <xf numFmtId="4" fontId="18" fillId="2" borderId="22" xfId="0" applyNumberFormat="1" applyFont="1" applyFill="1" applyBorder="1" applyAlignment="1">
      <alignment vertical="center"/>
    </xf>
    <xf numFmtId="168" fontId="28" fillId="2" borderId="18" xfId="0" applyNumberFormat="1" applyFont="1" applyFill="1" applyBorder="1" applyAlignment="1">
      <alignment vertical="center"/>
    </xf>
    <xf numFmtId="167" fontId="28" fillId="2" borderId="18" xfId="0" applyNumberFormat="1" applyFont="1" applyFill="1" applyBorder="1" applyAlignment="1">
      <alignment vertical="center"/>
    </xf>
    <xf numFmtId="41" fontId="18" fillId="2" borderId="21" xfId="0" applyNumberFormat="1" applyFont="1" applyFill="1" applyBorder="1" applyAlignment="1">
      <alignment vertical="center"/>
    </xf>
    <xf numFmtId="167" fontId="28" fillId="2" borderId="0" xfId="0" applyNumberFormat="1" applyFont="1" applyFill="1" applyBorder="1" applyAlignment="1">
      <alignment vertical="center"/>
    </xf>
    <xf numFmtId="41" fontId="28" fillId="2" borderId="0" xfId="0" applyNumberFormat="1" applyFont="1" applyFill="1" applyBorder="1" applyAlignment="1">
      <alignment horizontal="right" vertical="center"/>
    </xf>
    <xf numFmtId="41" fontId="18" fillId="2" borderId="22" xfId="0" applyNumberFormat="1" applyFont="1" applyFill="1" applyBorder="1" applyAlignment="1">
      <alignment vertical="center"/>
    </xf>
    <xf numFmtId="4" fontId="41" fillId="2" borderId="19" xfId="0" applyNumberFormat="1" applyFont="1" applyFill="1" applyBorder="1" applyAlignment="1">
      <alignment vertical="center"/>
    </xf>
    <xf numFmtId="4" fontId="28" fillId="2" borderId="19" xfId="0" applyNumberFormat="1" applyFont="1" applyFill="1" applyBorder="1" applyAlignment="1">
      <alignment vertical="center"/>
    </xf>
    <xf numFmtId="41" fontId="18" fillId="2" borderId="19" xfId="0" applyNumberFormat="1" applyFont="1" applyFill="1" applyBorder="1" applyAlignment="1">
      <alignment vertical="center"/>
    </xf>
    <xf numFmtId="167" fontId="28" fillId="2" borderId="19" xfId="0" applyNumberFormat="1" applyFont="1" applyFill="1" applyBorder="1" applyAlignment="1">
      <alignment vertical="center"/>
    </xf>
    <xf numFmtId="41" fontId="28" fillId="2" borderId="19" xfId="0" applyNumberFormat="1" applyFont="1" applyFill="1" applyBorder="1" applyAlignment="1">
      <alignment vertical="center"/>
    </xf>
    <xf numFmtId="4" fontId="18" fillId="2" borderId="19" xfId="0" applyNumberFormat="1" applyFont="1" applyFill="1" applyBorder="1" applyAlignment="1">
      <alignment vertical="center"/>
    </xf>
    <xf numFmtId="4" fontId="18" fillId="2" borderId="23" xfId="0" applyNumberFormat="1" applyFont="1" applyFill="1" applyBorder="1" applyAlignment="1">
      <alignment vertical="center"/>
    </xf>
    <xf numFmtId="0" fontId="18" fillId="4" borderId="21" xfId="2" applyFont="1" applyFill="1" applyBorder="1" applyAlignment="1">
      <alignment horizontal="center" vertical="center" wrapText="1"/>
    </xf>
    <xf numFmtId="0" fontId="45" fillId="0" borderId="15" xfId="2" applyFont="1" applyBorder="1" applyAlignment="1">
      <alignment horizontal="left"/>
    </xf>
    <xf numFmtId="0" fontId="18" fillId="0" borderId="17" xfId="2" applyFont="1" applyFill="1" applyBorder="1"/>
    <xf numFmtId="0" fontId="18" fillId="0" borderId="20" xfId="2" applyFont="1" applyBorder="1"/>
    <xf numFmtId="0" fontId="45" fillId="0" borderId="15" xfId="2" applyFont="1" applyBorder="1" applyAlignment="1">
      <alignment wrapText="1"/>
    </xf>
    <xf numFmtId="0" fontId="18" fillId="0" borderId="17" xfId="2" applyFont="1" applyBorder="1" applyAlignment="1"/>
    <xf numFmtId="0" fontId="18" fillId="0" borderId="17" xfId="2" applyFont="1" applyBorder="1" applyAlignment="1">
      <alignment horizontal="left" wrapText="1"/>
    </xf>
    <xf numFmtId="0" fontId="18" fillId="0" borderId="20" xfId="2" applyFont="1" applyBorder="1" applyAlignment="1">
      <alignment horizontal="left" wrapText="1"/>
    </xf>
    <xf numFmtId="0" fontId="45" fillId="0" borderId="17" xfId="2" applyFont="1" applyBorder="1" applyAlignment="1">
      <alignment wrapText="1"/>
    </xf>
    <xf numFmtId="0" fontId="18" fillId="0" borderId="17" xfId="2" applyFont="1" applyBorder="1" applyAlignment="1">
      <alignment wrapText="1"/>
    </xf>
    <xf numFmtId="0" fontId="18" fillId="0" borderId="20" xfId="2" applyFont="1" applyBorder="1" applyAlignment="1">
      <alignment wrapText="1"/>
    </xf>
    <xf numFmtId="3" fontId="45" fillId="0" borderId="16" xfId="2" applyNumberFormat="1" applyFont="1" applyBorder="1" applyAlignment="1"/>
    <xf numFmtId="3" fontId="18" fillId="0" borderId="18" xfId="2" applyNumberFormat="1" applyFont="1" applyFill="1" applyBorder="1" applyAlignment="1"/>
    <xf numFmtId="3" fontId="18" fillId="0" borderId="21" xfId="2" applyNumberFormat="1" applyFont="1" applyBorder="1" applyAlignment="1"/>
    <xf numFmtId="3" fontId="45" fillId="0" borderId="12" xfId="2" applyNumberFormat="1" applyFont="1" applyBorder="1" applyAlignment="1"/>
    <xf numFmtId="3" fontId="18" fillId="0" borderId="0" xfId="2" applyNumberFormat="1" applyFont="1" applyFill="1" applyBorder="1" applyAlignment="1"/>
    <xf numFmtId="3" fontId="18" fillId="0" borderId="22" xfId="2" applyNumberFormat="1" applyFont="1" applyBorder="1" applyAlignment="1"/>
    <xf numFmtId="3" fontId="18" fillId="0" borderId="0" xfId="2" applyNumberFormat="1" applyFont="1" applyBorder="1" applyAlignment="1"/>
    <xf numFmtId="3" fontId="45" fillId="2" borderId="16" xfId="2" applyNumberFormat="1" applyFont="1" applyFill="1" applyBorder="1" applyAlignment="1"/>
    <xf numFmtId="3" fontId="18" fillId="2" borderId="18" xfId="2" applyNumberFormat="1" applyFont="1" applyFill="1" applyBorder="1" applyAlignment="1"/>
    <xf numFmtId="10" fontId="18" fillId="0" borderId="0" xfId="2" applyNumberFormat="1" applyFont="1" applyBorder="1" applyAlignment="1">
      <alignment horizontal="center"/>
    </xf>
    <xf numFmtId="164" fontId="18" fillId="0" borderId="22" xfId="2" applyNumberFormat="1" applyFont="1" applyBorder="1" applyAlignment="1">
      <alignment horizontal="center"/>
    </xf>
    <xf numFmtId="164" fontId="45" fillId="0" borderId="13" xfId="2" applyNumberFormat="1" applyFont="1" applyBorder="1" applyAlignment="1">
      <alignment horizontal="center"/>
    </xf>
    <xf numFmtId="164" fontId="18" fillId="0" borderId="19" xfId="4" applyNumberFormat="1" applyFont="1" applyBorder="1" applyAlignment="1">
      <alignment horizontal="center"/>
    </xf>
    <xf numFmtId="164" fontId="18" fillId="0" borderId="23" xfId="4" applyNumberFormat="1" applyFont="1" applyBorder="1" applyAlignment="1">
      <alignment horizontal="center"/>
    </xf>
    <xf numFmtId="164" fontId="45" fillId="0" borderId="16" xfId="2" applyNumberFormat="1" applyFont="1" applyBorder="1" applyAlignment="1">
      <alignment horizontal="center"/>
    </xf>
    <xf numFmtId="164" fontId="18" fillId="0" borderId="18" xfId="4" applyNumberFormat="1" applyFont="1" applyBorder="1" applyAlignment="1">
      <alignment horizontal="center"/>
    </xf>
    <xf numFmtId="164" fontId="18" fillId="0" borderId="21" xfId="4" applyNumberFormat="1" applyFont="1" applyBorder="1" applyAlignment="1">
      <alignment horizontal="center"/>
    </xf>
    <xf numFmtId="3" fontId="45" fillId="0" borderId="16" xfId="2" applyNumberFormat="1" applyFont="1" applyBorder="1" applyAlignment="1">
      <alignment wrapText="1"/>
    </xf>
    <xf numFmtId="3" fontId="18" fillId="0" borderId="18" xfId="2" applyNumberFormat="1" applyFont="1" applyBorder="1" applyAlignment="1">
      <alignment wrapText="1"/>
    </xf>
    <xf numFmtId="3" fontId="18" fillId="0" borderId="21" xfId="2" applyNumberFormat="1" applyFont="1" applyBorder="1" applyAlignment="1">
      <alignment wrapText="1"/>
    </xf>
    <xf numFmtId="3" fontId="45" fillId="0" borderId="12" xfId="2" applyNumberFormat="1" applyFont="1" applyFill="1" applyBorder="1" applyAlignment="1"/>
    <xf numFmtId="3" fontId="45" fillId="0" borderId="16" xfId="2" applyNumberFormat="1" applyFont="1" applyFill="1" applyBorder="1" applyAlignment="1"/>
    <xf numFmtId="3" fontId="18" fillId="0" borderId="18" xfId="2" applyNumberFormat="1" applyFont="1" applyBorder="1" applyAlignment="1"/>
    <xf numFmtId="164" fontId="45" fillId="0" borderId="12" xfId="2" applyNumberFormat="1" applyFont="1" applyBorder="1" applyAlignment="1">
      <alignment horizontal="center"/>
    </xf>
    <xf numFmtId="164" fontId="18" fillId="0" borderId="0" xfId="2" applyNumberFormat="1" applyFont="1" applyBorder="1" applyAlignment="1">
      <alignment horizontal="center"/>
    </xf>
    <xf numFmtId="164" fontId="45" fillId="0" borderId="13" xfId="4" applyNumberFormat="1" applyFont="1" applyBorder="1" applyAlignment="1">
      <alignment horizontal="center"/>
    </xf>
    <xf numFmtId="164" fontId="45" fillId="0" borderId="16" xfId="4" applyNumberFormat="1" applyFont="1" applyBorder="1" applyAlignment="1">
      <alignment horizontal="center"/>
    </xf>
    <xf numFmtId="3" fontId="45" fillId="0" borderId="0" xfId="2" applyNumberFormat="1" applyFont="1" applyBorder="1" applyAlignment="1">
      <alignment wrapText="1"/>
    </xf>
    <xf numFmtId="3" fontId="45" fillId="0" borderId="18" xfId="2" applyNumberFormat="1" applyFont="1" applyBorder="1" applyAlignment="1">
      <alignment wrapText="1"/>
    </xf>
    <xf numFmtId="3" fontId="45" fillId="0" borderId="18" xfId="2" applyNumberFormat="1" applyFont="1" applyBorder="1" applyAlignment="1"/>
    <xf numFmtId="3" fontId="45" fillId="0" borderId="0" xfId="2" applyNumberFormat="1" applyFont="1" applyBorder="1" applyAlignment="1"/>
    <xf numFmtId="164" fontId="45" fillId="0" borderId="0" xfId="2" applyNumberFormat="1" applyFont="1" applyBorder="1" applyAlignment="1">
      <alignment horizontal="center"/>
    </xf>
    <xf numFmtId="10" fontId="45" fillId="0" borderId="0" xfId="2" applyNumberFormat="1" applyFont="1" applyBorder="1" applyAlignment="1">
      <alignment horizontal="center"/>
    </xf>
    <xf numFmtId="164" fontId="45" fillId="0" borderId="19" xfId="4" applyNumberFormat="1" applyFont="1" applyBorder="1" applyAlignment="1">
      <alignment horizontal="center"/>
    </xf>
    <xf numFmtId="164" fontId="45" fillId="0" borderId="18" xfId="4" applyNumberFormat="1" applyFont="1" applyBorder="1" applyAlignment="1">
      <alignment horizontal="center"/>
    </xf>
    <xf numFmtId="0" fontId="41" fillId="0" borderId="20" xfId="0" applyFont="1" applyFill="1" applyBorder="1" applyAlignment="1">
      <alignment vertical="center"/>
    </xf>
    <xf numFmtId="3" fontId="18" fillId="0" borderId="19" xfId="0" applyNumberFormat="1" applyFont="1" applyBorder="1" applyAlignment="1">
      <alignment vertical="center"/>
    </xf>
    <xf numFmtId="3" fontId="45" fillId="0" borderId="23" xfId="0" applyNumberFormat="1" applyFont="1" applyBorder="1" applyAlignment="1">
      <alignment vertical="center"/>
    </xf>
    <xf numFmtId="3" fontId="18" fillId="0" borderId="18" xfId="0" applyNumberFormat="1" applyFont="1" applyBorder="1" applyAlignment="1">
      <alignment vertical="center"/>
    </xf>
    <xf numFmtId="3" fontId="45" fillId="0" borderId="21" xfId="0" applyNumberFormat="1" applyFont="1" applyFill="1" applyBorder="1" applyAlignment="1">
      <alignment vertical="center"/>
    </xf>
    <xf numFmtId="4" fontId="18" fillId="0" borderId="19" xfId="0" applyNumberFormat="1" applyFont="1" applyBorder="1" applyAlignment="1">
      <alignment vertical="center"/>
    </xf>
    <xf numFmtId="4" fontId="18" fillId="0" borderId="23" xfId="0" applyNumberFormat="1" applyFont="1" applyBorder="1" applyAlignment="1">
      <alignment vertical="center"/>
    </xf>
    <xf numFmtId="4" fontId="18" fillId="0" borderId="16" xfId="0" applyNumberFormat="1" applyFont="1" applyBorder="1" applyAlignment="1">
      <alignment vertical="center"/>
    </xf>
    <xf numFmtId="4" fontId="18" fillId="0" borderId="18" xfId="0" applyNumberFormat="1" applyFont="1" applyBorder="1" applyAlignment="1">
      <alignment vertical="center"/>
    </xf>
    <xf numFmtId="4" fontId="18" fillId="2" borderId="18" xfId="0" applyNumberFormat="1" applyFont="1" applyFill="1" applyBorder="1" applyAlignment="1">
      <alignment vertical="center"/>
    </xf>
    <xf numFmtId="4" fontId="18" fillId="2" borderId="21" xfId="0" applyNumberFormat="1" applyFont="1" applyFill="1" applyBorder="1" applyAlignment="1">
      <alignment vertical="center"/>
    </xf>
    <xf numFmtId="3" fontId="49" fillId="2" borderId="16" xfId="2" applyNumberFormat="1" applyFont="1" applyFill="1" applyBorder="1"/>
    <xf numFmtId="3" fontId="50" fillId="2" borderId="18" xfId="2" applyNumberFormat="1" applyFont="1" applyFill="1" applyBorder="1"/>
    <xf numFmtId="3" fontId="50" fillId="0" borderId="18" xfId="2" applyNumberFormat="1" applyFont="1" applyFill="1" applyBorder="1"/>
    <xf numFmtId="3" fontId="50" fillId="2" borderId="18" xfId="2" applyNumberFormat="1" applyFont="1" applyFill="1" applyBorder="1" applyAlignment="1">
      <alignment vertical="center"/>
    </xf>
    <xf numFmtId="3" fontId="50" fillId="2" borderId="21" xfId="2" applyNumberFormat="1" applyFont="1" applyFill="1" applyBorder="1" applyAlignment="1">
      <alignment vertical="center"/>
    </xf>
    <xf numFmtId="3" fontId="49" fillId="0" borderId="0" xfId="2" applyNumberFormat="1" applyFont="1" applyFill="1" applyBorder="1"/>
    <xf numFmtId="3" fontId="31" fillId="0" borderId="0" xfId="2" applyNumberFormat="1" applyFont="1" applyFill="1" applyBorder="1"/>
    <xf numFmtId="3" fontId="31" fillId="2" borderId="0" xfId="2" applyNumberFormat="1" applyFont="1" applyFill="1" applyBorder="1"/>
    <xf numFmtId="3" fontId="49" fillId="0" borderId="16" xfId="2" applyNumberFormat="1" applyFont="1" applyFill="1" applyBorder="1" applyAlignment="1">
      <alignment horizontal="right"/>
    </xf>
    <xf numFmtId="3" fontId="31" fillId="0" borderId="18" xfId="2" applyNumberFormat="1" applyFont="1" applyFill="1" applyBorder="1" applyAlignment="1">
      <alignment horizontal="right"/>
    </xf>
    <xf numFmtId="3" fontId="49" fillId="2" borderId="0" xfId="2" applyNumberFormat="1" applyFont="1" applyFill="1" applyBorder="1"/>
    <xf numFmtId="3" fontId="31" fillId="2" borderId="18" xfId="2" applyNumberFormat="1" applyFont="1" applyFill="1" applyBorder="1"/>
    <xf numFmtId="41" fontId="18" fillId="0" borderId="18" xfId="6" applyNumberFormat="1" applyFont="1" applyFill="1" applyBorder="1" applyAlignment="1">
      <alignment horizontal="right"/>
    </xf>
    <xf numFmtId="41" fontId="18" fillId="0" borderId="0" xfId="6" applyNumberFormat="1" applyFont="1" applyFill="1" applyBorder="1" applyAlignment="1">
      <alignment horizontal="right"/>
    </xf>
    <xf numFmtId="41" fontId="18" fillId="0" borderId="21" xfId="6" applyNumberFormat="1" applyFont="1" applyFill="1" applyBorder="1" applyAlignment="1">
      <alignment horizontal="right"/>
    </xf>
    <xf numFmtId="41" fontId="18" fillId="0" borderId="18" xfId="6" applyNumberFormat="1" applyFont="1" applyFill="1" applyBorder="1" applyAlignment="1">
      <alignment horizontal="right" indent="1"/>
    </xf>
    <xf numFmtId="41" fontId="18" fillId="0" borderId="0" xfId="6" applyNumberFormat="1" applyFont="1" applyFill="1" applyBorder="1" applyAlignment="1">
      <alignment horizontal="right" indent="1"/>
    </xf>
    <xf numFmtId="41" fontId="18" fillId="0" borderId="21" xfId="6" applyNumberFormat="1" applyFont="1" applyFill="1" applyBorder="1" applyAlignment="1">
      <alignment horizontal="right" indent="1"/>
    </xf>
    <xf numFmtId="0" fontId="18" fillId="0" borderId="7" xfId="5" applyFont="1" applyFill="1" applyBorder="1" applyAlignment="1">
      <alignment vertical="center" wrapText="1"/>
    </xf>
    <xf numFmtId="3" fontId="50" fillId="2" borderId="24" xfId="2" applyNumberFormat="1" applyFont="1" applyFill="1" applyBorder="1" applyAlignment="1">
      <alignment vertical="center"/>
    </xf>
    <xf numFmtId="3" fontId="31" fillId="0" borderId="9" xfId="2" applyNumberFormat="1" applyFont="1" applyFill="1" applyBorder="1" applyAlignment="1">
      <alignment vertical="center"/>
    </xf>
    <xf numFmtId="41" fontId="18" fillId="0" borderId="24" xfId="6" applyNumberFormat="1" applyFont="1" applyFill="1" applyBorder="1" applyAlignment="1">
      <alignment horizontal="right" vertical="center" indent="1"/>
    </xf>
    <xf numFmtId="41" fontId="18" fillId="0" borderId="9" xfId="6" applyNumberFormat="1" applyFont="1" applyFill="1" applyBorder="1" applyAlignment="1">
      <alignment horizontal="right" vertical="center" indent="1"/>
    </xf>
    <xf numFmtId="0" fontId="18" fillId="0" borderId="17" xfId="2" applyFont="1" applyBorder="1"/>
    <xf numFmtId="49" fontId="18" fillId="0" borderId="17" xfId="2" applyNumberFormat="1" applyFont="1" applyBorder="1" applyAlignment="1">
      <alignment wrapText="1"/>
    </xf>
    <xf numFmtId="0" fontId="45" fillId="0" borderId="15" xfId="2" applyFont="1" applyBorder="1" applyAlignment="1">
      <alignment horizontal="left" wrapText="1"/>
    </xf>
    <xf numFmtId="4" fontId="18" fillId="0" borderId="18" xfId="2" applyNumberFormat="1" applyFont="1" applyBorder="1" applyAlignment="1">
      <alignment wrapText="1"/>
    </xf>
    <xf numFmtId="4" fontId="18" fillId="0" borderId="21" xfId="2" applyNumberFormat="1" applyFont="1" applyBorder="1" applyAlignment="1">
      <alignment wrapText="1"/>
    </xf>
    <xf numFmtId="4" fontId="18" fillId="0" borderId="0" xfId="2" applyNumberFormat="1" applyFont="1" applyFill="1" applyBorder="1" applyAlignment="1">
      <alignment horizontal="right"/>
    </xf>
    <xf numFmtId="4" fontId="18" fillId="0" borderId="22" xfId="2" applyNumberFormat="1" applyFont="1" applyFill="1" applyBorder="1" applyAlignment="1">
      <alignment horizontal="right"/>
    </xf>
    <xf numFmtId="4" fontId="45" fillId="0" borderId="16" xfId="2" applyNumberFormat="1" applyFont="1" applyFill="1" applyBorder="1" applyAlignment="1"/>
    <xf numFmtId="4" fontId="18" fillId="0" borderId="18" xfId="2" applyNumberFormat="1" applyFont="1" applyFill="1" applyBorder="1" applyAlignment="1">
      <alignment horizontal="right"/>
    </xf>
    <xf numFmtId="4" fontId="18" fillId="0" borderId="21" xfId="2" applyNumberFormat="1" applyFont="1" applyFill="1" applyBorder="1" applyAlignment="1">
      <alignment horizontal="right"/>
    </xf>
    <xf numFmtId="4" fontId="45" fillId="0" borderId="12" xfId="2" applyNumberFormat="1" applyFont="1" applyFill="1" applyBorder="1" applyAlignment="1"/>
    <xf numFmtId="4" fontId="18" fillId="0" borderId="0" xfId="2" applyNumberFormat="1" applyFont="1" applyFill="1" applyBorder="1" applyAlignment="1"/>
    <xf numFmtId="4" fontId="18" fillId="0" borderId="0" xfId="2" applyNumberFormat="1" applyFont="1" applyBorder="1" applyAlignment="1"/>
    <xf numFmtId="4" fontId="18" fillId="0" borderId="22" xfId="2" applyNumberFormat="1" applyFont="1" applyBorder="1" applyAlignment="1"/>
    <xf numFmtId="4" fontId="18" fillId="0" borderId="18" xfId="2" applyNumberFormat="1" applyFont="1" applyFill="1" applyBorder="1" applyAlignment="1"/>
    <xf numFmtId="4" fontId="18" fillId="0" borderId="18" xfId="2" applyNumberFormat="1" applyFont="1" applyBorder="1" applyAlignment="1"/>
    <xf numFmtId="4" fontId="18" fillId="0" borderId="21" xfId="2" applyNumberFormat="1" applyFont="1" applyBorder="1" applyAlignment="1"/>
    <xf numFmtId="4" fontId="45" fillId="0" borderId="18" xfId="2" applyNumberFormat="1" applyFont="1" applyBorder="1" applyAlignment="1">
      <alignment wrapText="1"/>
    </xf>
    <xf numFmtId="4" fontId="18" fillId="0" borderId="22" xfId="2" applyNumberFormat="1" applyFont="1" applyFill="1" applyBorder="1" applyAlignment="1"/>
    <xf numFmtId="4" fontId="45" fillId="0" borderId="18" xfId="2" applyNumberFormat="1" applyFont="1" applyFill="1" applyBorder="1" applyAlignment="1"/>
    <xf numFmtId="4" fontId="18" fillId="0" borderId="21" xfId="2" applyNumberFormat="1" applyFont="1" applyFill="1" applyBorder="1" applyAlignment="1"/>
    <xf numFmtId="4" fontId="45" fillId="0" borderId="0" xfId="2" applyNumberFormat="1" applyFont="1" applyFill="1" applyBorder="1" applyAlignment="1"/>
    <xf numFmtId="0" fontId="41" fillId="0" borderId="7" xfId="0" applyFont="1" applyBorder="1" applyAlignment="1">
      <alignment vertical="center"/>
    </xf>
    <xf numFmtId="0" fontId="41" fillId="0" borderId="20" xfId="0" applyFont="1" applyBorder="1" applyAlignment="1">
      <alignment vertical="center"/>
    </xf>
    <xf numFmtId="4" fontId="28" fillId="0" borderId="24" xfId="0" applyNumberFormat="1" applyFont="1" applyBorder="1" applyAlignment="1">
      <alignment vertical="center"/>
    </xf>
    <xf numFmtId="10" fontId="28" fillId="0" borderId="21" xfId="11" applyNumberFormat="1" applyFont="1" applyBorder="1" applyAlignment="1">
      <alignment vertical="center"/>
    </xf>
    <xf numFmtId="4" fontId="28" fillId="0" borderId="9" xfId="0" applyNumberFormat="1" applyFont="1" applyBorder="1" applyAlignment="1">
      <alignment vertical="center"/>
    </xf>
    <xf numFmtId="10" fontId="28" fillId="0" borderId="22" xfId="11" applyNumberFormat="1" applyFont="1" applyBorder="1" applyAlignment="1">
      <alignment vertical="center"/>
    </xf>
    <xf numFmtId="4" fontId="28" fillId="0" borderId="8" xfId="0" applyNumberFormat="1" applyFont="1" applyBorder="1" applyAlignment="1">
      <alignment vertical="center"/>
    </xf>
    <xf numFmtId="10" fontId="28" fillId="0" borderId="23" xfId="11" applyNumberFormat="1" applyFont="1" applyBorder="1" applyAlignment="1">
      <alignment vertical="center"/>
    </xf>
    <xf numFmtId="0" fontId="18" fillId="0" borderId="17" xfId="5" applyFont="1" applyFill="1" applyBorder="1"/>
    <xf numFmtId="0" fontId="18" fillId="0" borderId="17" xfId="5" applyFont="1" applyFill="1" applyBorder="1" applyAlignment="1"/>
    <xf numFmtId="0" fontId="18" fillId="0" borderId="20" xfId="5" applyFont="1" applyFill="1" applyBorder="1" applyAlignment="1"/>
    <xf numFmtId="0" fontId="18" fillId="4" borderId="0" xfId="5" applyFont="1" applyFill="1" applyBorder="1" applyAlignment="1">
      <alignment vertical="center" wrapText="1"/>
    </xf>
    <xf numFmtId="0" fontId="18" fillId="4" borderId="19" xfId="5" applyFont="1" applyFill="1" applyBorder="1" applyAlignment="1">
      <alignment vertical="center" wrapText="1"/>
    </xf>
    <xf numFmtId="4" fontId="18" fillId="2" borderId="0" xfId="2" applyNumberFormat="1" applyFont="1" applyFill="1" applyBorder="1"/>
    <xf numFmtId="4" fontId="45" fillId="2" borderId="16" xfId="5" applyNumberFormat="1" applyFont="1" applyFill="1" applyBorder="1" applyAlignment="1">
      <alignment horizontal="right"/>
    </xf>
    <xf numFmtId="4" fontId="31" fillId="0" borderId="18" xfId="2" applyNumberFormat="1" applyFont="1" applyFill="1" applyBorder="1" applyAlignment="1">
      <alignment horizontal="right"/>
    </xf>
    <xf numFmtId="4" fontId="18" fillId="2" borderId="18" xfId="2" applyNumberFormat="1" applyFont="1" applyFill="1" applyBorder="1"/>
    <xf numFmtId="0" fontId="45" fillId="0" borderId="15" xfId="5" applyFont="1" applyFill="1" applyBorder="1"/>
    <xf numFmtId="4" fontId="45" fillId="2" borderId="12" xfId="5" applyNumberFormat="1" applyFont="1" applyFill="1" applyBorder="1" applyAlignment="1">
      <alignment horizontal="right"/>
    </xf>
    <xf numFmtId="0" fontId="18" fillId="0" borderId="20" xfId="5" applyFont="1" applyFill="1" applyBorder="1"/>
    <xf numFmtId="4" fontId="31" fillId="0" borderId="21" xfId="2" applyNumberFormat="1" applyFont="1" applyFill="1" applyBorder="1" applyAlignment="1">
      <alignment horizontal="right"/>
    </xf>
    <xf numFmtId="4" fontId="18" fillId="2" borderId="22" xfId="2" applyNumberFormat="1" applyFont="1" applyFill="1" applyBorder="1"/>
    <xf numFmtId="4" fontId="18" fillId="2" borderId="21" xfId="2" applyNumberFormat="1" applyFont="1" applyFill="1" applyBorder="1"/>
    <xf numFmtId="0" fontId="18" fillId="0" borderId="15" xfId="5" applyFont="1" applyFill="1" applyBorder="1" applyAlignment="1"/>
    <xf numFmtId="4" fontId="18" fillId="0" borderId="9" xfId="2" applyNumberFormat="1" applyFont="1" applyFill="1" applyBorder="1" applyAlignment="1">
      <alignment vertical="center"/>
    </xf>
    <xf numFmtId="4" fontId="18" fillId="2" borderId="12" xfId="2" applyNumberFormat="1" applyFont="1" applyFill="1" applyBorder="1"/>
    <xf numFmtId="4" fontId="18" fillId="0" borderId="24" xfId="2" applyNumberFormat="1" applyFont="1" applyFill="1" applyBorder="1" applyAlignment="1">
      <alignment vertical="center"/>
    </xf>
    <xf numFmtId="4" fontId="18" fillId="0" borderId="16" xfId="2" applyNumberFormat="1" applyFont="1" applyFill="1" applyBorder="1" applyAlignment="1"/>
    <xf numFmtId="41" fontId="18" fillId="0" borderId="24" xfId="6" applyNumberFormat="1" applyFont="1" applyFill="1" applyBorder="1" applyAlignment="1">
      <alignment horizontal="right" vertical="center"/>
    </xf>
    <xf numFmtId="41" fontId="18" fillId="0" borderId="9" xfId="6" applyNumberFormat="1" applyFont="1" applyFill="1" applyBorder="1" applyAlignment="1">
      <alignment horizontal="right" vertical="center"/>
    </xf>
    <xf numFmtId="41" fontId="18" fillId="0" borderId="16" xfId="6" applyNumberFormat="1" applyFont="1" applyFill="1" applyBorder="1" applyAlignment="1">
      <alignment horizontal="right"/>
    </xf>
    <xf numFmtId="41" fontId="18" fillId="0" borderId="12" xfId="6" applyNumberFormat="1" applyFont="1" applyFill="1" applyBorder="1" applyAlignment="1">
      <alignment horizontal="right"/>
    </xf>
    <xf numFmtId="41" fontId="18" fillId="0" borderId="22" xfId="6" applyNumberFormat="1" applyFont="1" applyFill="1" applyBorder="1" applyAlignment="1">
      <alignment horizontal="right"/>
    </xf>
    <xf numFmtId="0" fontId="18" fillId="0" borderId="20" xfId="2" applyFont="1" applyFill="1" applyBorder="1"/>
    <xf numFmtId="0" fontId="45" fillId="0" borderId="15" xfId="2" applyFont="1" applyFill="1" applyBorder="1" applyAlignment="1">
      <alignment wrapText="1"/>
    </xf>
    <xf numFmtId="0" fontId="45" fillId="0" borderId="15" xfId="2" applyFont="1" applyFill="1" applyBorder="1" applyAlignment="1">
      <alignment vertical="center"/>
    </xf>
    <xf numFmtId="4" fontId="45" fillId="0" borderId="16" xfId="2" applyNumberFormat="1" applyFont="1" applyBorder="1" applyAlignment="1">
      <alignment horizontal="right"/>
    </xf>
    <xf numFmtId="4" fontId="45" fillId="2" borderId="16" xfId="2" applyNumberFormat="1" applyFont="1" applyFill="1" applyBorder="1" applyAlignment="1"/>
    <xf numFmtId="4" fontId="18" fillId="2" borderId="18" xfId="2" applyNumberFormat="1" applyFont="1" applyFill="1" applyBorder="1" applyAlignment="1"/>
    <xf numFmtId="4" fontId="18" fillId="2" borderId="21" xfId="2" applyNumberFormat="1" applyFont="1" applyFill="1" applyBorder="1" applyAlignment="1"/>
    <xf numFmtId="4" fontId="45" fillId="0" borderId="16" xfId="2" applyNumberFormat="1" applyFont="1" applyFill="1" applyBorder="1" applyAlignment="1">
      <alignment wrapText="1"/>
    </xf>
    <xf numFmtId="4" fontId="45" fillId="2" borderId="18" xfId="2" applyNumberFormat="1" applyFont="1" applyFill="1" applyBorder="1" applyAlignment="1"/>
    <xf numFmtId="4" fontId="45" fillId="0" borderId="16" xfId="5" applyNumberFormat="1" applyFont="1" applyBorder="1"/>
    <xf numFmtId="4" fontId="18" fillId="0" borderId="18" xfId="5" applyNumberFormat="1" applyFont="1" applyBorder="1"/>
    <xf numFmtId="4" fontId="18" fillId="0" borderId="21" xfId="5" applyNumberFormat="1" applyFont="1" applyBorder="1"/>
    <xf numFmtId="0" fontId="45" fillId="0" borderId="15" xfId="5" applyFont="1" applyBorder="1"/>
    <xf numFmtId="4" fontId="45" fillId="0" borderId="12" xfId="5" applyNumberFormat="1" applyFont="1" applyBorder="1"/>
    <xf numFmtId="0" fontId="18" fillId="0" borderId="20" xfId="5" applyFont="1" applyBorder="1"/>
    <xf numFmtId="4" fontId="18" fillId="0" borderId="22" xfId="5" applyNumberFormat="1" applyFont="1" applyBorder="1"/>
    <xf numFmtId="4" fontId="18" fillId="0" borderId="24" xfId="5" applyNumberFormat="1" applyFont="1" applyBorder="1"/>
    <xf numFmtId="4" fontId="18" fillId="0" borderId="9" xfId="5" applyNumberFormat="1" applyFont="1" applyBorder="1"/>
    <xf numFmtId="4" fontId="18" fillId="0" borderId="16" xfId="5" applyNumberFormat="1" applyFont="1" applyBorder="1"/>
    <xf numFmtId="4" fontId="18" fillId="0" borderId="12" xfId="5" applyNumberFormat="1" applyFont="1" applyBorder="1"/>
    <xf numFmtId="3" fontId="18" fillId="0" borderId="18" xfId="2" applyNumberFormat="1" applyFont="1" applyFill="1" applyBorder="1" applyAlignment="1">
      <alignment vertical="center"/>
    </xf>
    <xf numFmtId="4" fontId="18" fillId="0" borderId="18" xfId="2" applyNumberFormat="1" applyFont="1" applyFill="1" applyBorder="1" applyAlignment="1">
      <alignment vertical="center"/>
    </xf>
    <xf numFmtId="3" fontId="18" fillId="0" borderId="0" xfId="2" applyNumberFormat="1" applyFont="1" applyFill="1" applyBorder="1" applyAlignment="1">
      <alignment vertical="center"/>
    </xf>
    <xf numFmtId="4" fontId="18" fillId="0" borderId="0" xfId="2" applyNumberFormat="1" applyFont="1" applyFill="1" applyBorder="1" applyAlignment="1">
      <alignment vertical="center"/>
    </xf>
    <xf numFmtId="4" fontId="18" fillId="0" borderId="18" xfId="2" applyNumberFormat="1" applyFont="1" applyFill="1" applyBorder="1" applyAlignment="1">
      <alignment horizontal="right" vertical="center"/>
    </xf>
    <xf numFmtId="3" fontId="18" fillId="2" borderId="18" xfId="2" applyNumberFormat="1" applyFont="1" applyFill="1" applyBorder="1" applyAlignment="1">
      <alignment vertical="center"/>
    </xf>
    <xf numFmtId="4" fontId="18" fillId="2" borderId="18" xfId="2" applyNumberFormat="1" applyFont="1" applyFill="1" applyBorder="1" applyAlignment="1">
      <alignment vertical="center"/>
    </xf>
    <xf numFmtId="0" fontId="18" fillId="0" borderId="17" xfId="2" applyFont="1" applyBorder="1" applyAlignment="1">
      <alignment vertical="center" wrapText="1"/>
    </xf>
    <xf numFmtId="0" fontId="18" fillId="0" borderId="15" xfId="2" applyFont="1" applyBorder="1" applyAlignment="1">
      <alignment vertical="center" wrapText="1"/>
    </xf>
    <xf numFmtId="3" fontId="18" fillId="2" borderId="33" xfId="2" applyNumberFormat="1" applyFont="1" applyFill="1" applyBorder="1" applyAlignment="1">
      <alignment vertical="center"/>
    </xf>
    <xf numFmtId="3" fontId="18" fillId="0" borderId="12" xfId="2" applyNumberFormat="1" applyFont="1" applyBorder="1" applyAlignment="1">
      <alignment vertical="center" wrapText="1"/>
    </xf>
    <xf numFmtId="3" fontId="18" fillId="0" borderId="16" xfId="2" applyNumberFormat="1" applyFont="1" applyBorder="1" applyAlignment="1">
      <alignment vertical="center" wrapText="1"/>
    </xf>
    <xf numFmtId="3" fontId="18" fillId="0" borderId="12" xfId="2" applyNumberFormat="1" applyFont="1" applyBorder="1" applyAlignment="1">
      <alignment vertical="center"/>
    </xf>
    <xf numFmtId="4" fontId="18" fillId="0" borderId="18" xfId="2" applyNumberFormat="1" applyFont="1" applyBorder="1" applyAlignment="1">
      <alignment vertical="center" wrapText="1"/>
    </xf>
    <xf numFmtId="3" fontId="18" fillId="2" borderId="12" xfId="2" applyNumberFormat="1" applyFont="1" applyFill="1" applyBorder="1" applyAlignment="1">
      <alignment vertical="center"/>
    </xf>
    <xf numFmtId="4" fontId="18" fillId="2" borderId="0" xfId="2" applyNumberFormat="1" applyFont="1" applyFill="1" applyBorder="1" applyAlignment="1">
      <alignment vertical="center"/>
    </xf>
    <xf numFmtId="3" fontId="18" fillId="0" borderId="16" xfId="2" applyNumberFormat="1" applyFont="1" applyBorder="1" applyAlignment="1">
      <alignment vertical="center"/>
    </xf>
    <xf numFmtId="4" fontId="18" fillId="0" borderId="18" xfId="2" applyNumberFormat="1" applyFont="1" applyBorder="1" applyAlignment="1">
      <alignment vertical="center"/>
    </xf>
    <xf numFmtId="3" fontId="18" fillId="2" borderId="16" xfId="2" applyNumberFormat="1" applyFont="1" applyFill="1" applyBorder="1" applyAlignment="1">
      <alignment vertical="center"/>
    </xf>
    <xf numFmtId="164" fontId="18" fillId="0" borderId="33" xfId="4" applyNumberFormat="1" applyFont="1" applyBorder="1" applyAlignment="1">
      <alignment horizontal="center" vertical="center"/>
    </xf>
    <xf numFmtId="3" fontId="45" fillId="0" borderId="16" xfId="5" applyNumberFormat="1" applyFont="1" applyBorder="1" applyAlignment="1">
      <alignment vertical="center"/>
    </xf>
    <xf numFmtId="3" fontId="18" fillId="0" borderId="18" xfId="5" applyNumberFormat="1" applyFont="1" applyFill="1" applyBorder="1" applyAlignment="1">
      <alignment vertical="center"/>
    </xf>
    <xf numFmtId="3" fontId="18" fillId="0" borderId="21" xfId="5" applyNumberFormat="1" applyFont="1" applyFill="1" applyBorder="1" applyAlignment="1">
      <alignment vertical="center"/>
    </xf>
    <xf numFmtId="3" fontId="45" fillId="0" borderId="16" xfId="2" applyNumberFormat="1" applyFont="1" applyBorder="1" applyAlignment="1">
      <alignment vertical="center"/>
    </xf>
    <xf numFmtId="3" fontId="18" fillId="2" borderId="21" xfId="2" applyNumberFormat="1" applyFont="1" applyFill="1" applyBorder="1" applyAlignment="1">
      <alignment vertical="center"/>
    </xf>
    <xf numFmtId="0" fontId="18" fillId="0" borderId="17" xfId="6" applyFont="1" applyFill="1" applyBorder="1" applyAlignment="1">
      <alignment vertical="center" wrapText="1"/>
    </xf>
    <xf numFmtId="0" fontId="18" fillId="0" borderId="15" xfId="6" applyFont="1" applyFill="1" applyBorder="1" applyAlignment="1">
      <alignment vertical="center" wrapText="1"/>
    </xf>
    <xf numFmtId="3" fontId="18" fillId="0" borderId="16" xfId="6" applyNumberFormat="1" applyFont="1" applyFill="1" applyBorder="1" applyAlignment="1">
      <alignment vertical="center"/>
    </xf>
    <xf numFmtId="4" fontId="18" fillId="0" borderId="18" xfId="6" applyNumberFormat="1" applyFont="1" applyFill="1" applyBorder="1" applyAlignment="1">
      <alignment vertical="center"/>
    </xf>
    <xf numFmtId="3" fontId="18" fillId="0" borderId="12" xfId="6" applyNumberFormat="1" applyFont="1" applyFill="1" applyBorder="1" applyAlignment="1">
      <alignment vertical="center"/>
    </xf>
    <xf numFmtId="4" fontId="18" fillId="0" borderId="0" xfId="6" applyNumberFormat="1" applyFont="1" applyFill="1" applyBorder="1" applyAlignment="1">
      <alignment vertical="center"/>
    </xf>
    <xf numFmtId="4" fontId="50" fillId="0" borderId="0" xfId="6" applyNumberFormat="1" applyFont="1" applyBorder="1" applyAlignment="1">
      <alignment vertical="center"/>
    </xf>
    <xf numFmtId="4" fontId="50" fillId="0" borderId="18" xfId="6" applyNumberFormat="1" applyFont="1" applyBorder="1" applyAlignment="1">
      <alignment vertical="center"/>
    </xf>
    <xf numFmtId="4" fontId="50" fillId="0" borderId="18" xfId="6" applyNumberFormat="1" applyFont="1" applyFill="1" applyBorder="1" applyAlignment="1">
      <alignment vertical="center"/>
    </xf>
    <xf numFmtId="3" fontId="18" fillId="0" borderId="16" xfId="6" applyNumberFormat="1" applyFont="1" applyFill="1" applyBorder="1" applyAlignment="1">
      <alignment horizontal="right" vertical="center"/>
    </xf>
    <xf numFmtId="4" fontId="18" fillId="0" borderId="18" xfId="6" applyNumberFormat="1" applyFont="1" applyFill="1" applyBorder="1" applyAlignment="1">
      <alignment horizontal="right" vertical="center"/>
    </xf>
    <xf numFmtId="164" fontId="18" fillId="0" borderId="12" xfId="6" applyNumberFormat="1" applyFont="1" applyFill="1" applyBorder="1" applyAlignment="1">
      <alignment horizontal="center" vertical="center"/>
    </xf>
    <xf numFmtId="164" fontId="18" fillId="0" borderId="0" xfId="6" applyNumberFormat="1" applyFont="1" applyFill="1" applyBorder="1" applyAlignment="1">
      <alignment horizontal="center" vertical="center"/>
    </xf>
    <xf numFmtId="164" fontId="18" fillId="0" borderId="22" xfId="6" applyNumberFormat="1" applyFont="1" applyFill="1" applyBorder="1" applyAlignment="1">
      <alignment horizontal="center" vertical="center"/>
    </xf>
    <xf numFmtId="3" fontId="18" fillId="0" borderId="16" xfId="6" applyNumberFormat="1" applyFont="1" applyFill="1" applyBorder="1" applyAlignment="1">
      <alignment horizontal="right" vertical="center" wrapText="1"/>
    </xf>
    <xf numFmtId="4" fontId="18" fillId="0" borderId="18" xfId="6" applyNumberFormat="1" applyFont="1" applyFill="1" applyBorder="1" applyAlignment="1">
      <alignment horizontal="right" vertical="center" wrapText="1"/>
    </xf>
    <xf numFmtId="3" fontId="18" fillId="0" borderId="12" xfId="6" applyNumberFormat="1" applyFont="1" applyFill="1" applyBorder="1" applyAlignment="1">
      <alignment horizontal="right" vertical="center" wrapText="1"/>
    </xf>
    <xf numFmtId="4" fontId="18" fillId="0" borderId="0" xfId="6" applyNumberFormat="1" applyFont="1" applyFill="1" applyBorder="1" applyAlignment="1">
      <alignment horizontal="right" vertical="center"/>
    </xf>
    <xf numFmtId="164" fontId="18" fillId="0" borderId="12" xfId="4" applyNumberFormat="1" applyFont="1" applyFill="1" applyBorder="1" applyAlignment="1">
      <alignment horizontal="center" vertical="center"/>
    </xf>
    <xf numFmtId="164" fontId="18" fillId="0" borderId="0" xfId="4" applyNumberFormat="1" applyFont="1" applyFill="1" applyBorder="1" applyAlignment="1">
      <alignment horizontal="center" vertical="center"/>
    </xf>
    <xf numFmtId="164" fontId="18" fillId="0" borderId="22" xfId="4" applyNumberFormat="1" applyFont="1" applyFill="1" applyBorder="1" applyAlignment="1">
      <alignment horizontal="center" vertical="center"/>
    </xf>
    <xf numFmtId="4" fontId="18" fillId="0" borderId="22" xfId="6" applyNumberFormat="1" applyFont="1" applyFill="1" applyBorder="1" applyAlignment="1">
      <alignment vertical="center"/>
    </xf>
    <xf numFmtId="0" fontId="18" fillId="0" borderId="20" xfId="6" applyFont="1" applyFill="1" applyBorder="1" applyAlignment="1">
      <alignment vertical="center" wrapText="1"/>
    </xf>
    <xf numFmtId="0" fontId="28" fillId="4" borderId="8" xfId="0" applyFont="1" applyFill="1" applyBorder="1" applyAlignment="1">
      <alignment horizontal="center" vertical="center" wrapText="1"/>
    </xf>
    <xf numFmtId="0" fontId="28" fillId="0" borderId="15" xfId="0" applyFont="1" applyBorder="1" applyAlignment="1">
      <alignment vertical="center"/>
    </xf>
    <xf numFmtId="3" fontId="28" fillId="0" borderId="16" xfId="0" applyNumberFormat="1" applyFont="1" applyBorder="1" applyAlignment="1">
      <alignment vertical="center"/>
    </xf>
    <xf numFmtId="3" fontId="28" fillId="0" borderId="18" xfId="0" applyNumberFormat="1" applyFont="1" applyBorder="1" applyAlignment="1">
      <alignment vertical="center"/>
    </xf>
    <xf numFmtId="4" fontId="28" fillId="0" borderId="18" xfId="0" applyNumberFormat="1" applyFont="1" applyBorder="1" applyAlignment="1">
      <alignment vertical="center"/>
    </xf>
    <xf numFmtId="3" fontId="28" fillId="0" borderId="12" xfId="0" applyNumberFormat="1" applyFont="1" applyBorder="1" applyAlignment="1">
      <alignment vertical="center"/>
    </xf>
    <xf numFmtId="3" fontId="28" fillId="0" borderId="0" xfId="0" applyNumberFormat="1" applyFont="1" applyBorder="1" applyAlignment="1">
      <alignment vertical="center"/>
    </xf>
    <xf numFmtId="4" fontId="28" fillId="0" borderId="0" xfId="0" applyNumberFormat="1" applyFont="1" applyBorder="1" applyAlignment="1">
      <alignment vertical="center"/>
    </xf>
    <xf numFmtId="3" fontId="28" fillId="0" borderId="12" xfId="0" applyNumberFormat="1" applyFont="1" applyFill="1" applyBorder="1" applyAlignment="1">
      <alignment vertical="center"/>
    </xf>
    <xf numFmtId="4" fontId="28" fillId="0" borderId="0" xfId="0" applyNumberFormat="1" applyFont="1" applyFill="1" applyBorder="1" applyAlignment="1">
      <alignment vertical="center"/>
    </xf>
    <xf numFmtId="3" fontId="18" fillId="0" borderId="16" xfId="0" applyNumberFormat="1" applyFont="1" applyFill="1" applyBorder="1" applyAlignment="1">
      <alignment vertical="center"/>
    </xf>
    <xf numFmtId="3" fontId="18" fillId="0" borderId="18" xfId="0" applyNumberFormat="1" applyFont="1" applyFill="1" applyBorder="1" applyAlignment="1">
      <alignment vertical="center"/>
    </xf>
    <xf numFmtId="4" fontId="18" fillId="0" borderId="18" xfId="0" applyNumberFormat="1" applyFont="1" applyFill="1" applyBorder="1" applyAlignment="1">
      <alignment vertical="center"/>
    </xf>
    <xf numFmtId="164" fontId="28" fillId="0" borderId="12" xfId="0" applyNumberFormat="1" applyFont="1" applyBorder="1" applyAlignment="1">
      <alignment horizontal="center" vertical="center"/>
    </xf>
    <xf numFmtId="164" fontId="28" fillId="0" borderId="0" xfId="0" applyNumberFormat="1" applyFont="1" applyBorder="1" applyAlignment="1">
      <alignment horizontal="center" vertical="center"/>
    </xf>
    <xf numFmtId="164" fontId="28" fillId="0" borderId="13" xfId="0" applyNumberFormat="1" applyFont="1" applyBorder="1" applyAlignment="1">
      <alignment horizontal="center" vertical="center"/>
    </xf>
    <xf numFmtId="164" fontId="28" fillId="0" borderId="19" xfId="0" applyNumberFormat="1" applyFont="1" applyBorder="1" applyAlignment="1">
      <alignment horizontal="center" vertical="center"/>
    </xf>
    <xf numFmtId="164" fontId="28" fillId="0" borderId="16" xfId="0" applyNumberFormat="1" applyFont="1" applyBorder="1" applyAlignment="1">
      <alignment horizontal="center" vertical="center"/>
    </xf>
    <xf numFmtId="164" fontId="28" fillId="0" borderId="18" xfId="0" applyNumberFormat="1" applyFont="1" applyBorder="1" applyAlignment="1">
      <alignment horizontal="center" vertical="center"/>
    </xf>
    <xf numFmtId="4" fontId="28" fillId="0" borderId="21" xfId="0" applyNumberFormat="1" applyFont="1" applyBorder="1" applyAlignment="1">
      <alignment vertical="center"/>
    </xf>
    <xf numFmtId="4" fontId="28" fillId="0" borderId="22" xfId="0" applyNumberFormat="1" applyFont="1" applyBorder="1" applyAlignment="1">
      <alignment vertical="center"/>
    </xf>
    <xf numFmtId="4" fontId="28" fillId="0" borderId="22" xfId="0" applyNumberFormat="1" applyFont="1" applyFill="1" applyBorder="1" applyAlignment="1">
      <alignment vertical="center"/>
    </xf>
    <xf numFmtId="4" fontId="18" fillId="0" borderId="21" xfId="0" applyNumberFormat="1" applyFont="1" applyFill="1" applyBorder="1" applyAlignment="1">
      <alignment vertical="center"/>
    </xf>
    <xf numFmtId="164" fontId="28" fillId="0" borderId="22" xfId="0" applyNumberFormat="1" applyFont="1" applyBorder="1" applyAlignment="1">
      <alignment horizontal="center" vertical="center"/>
    </xf>
    <xf numFmtId="164" fontId="28" fillId="0" borderId="23" xfId="0" applyNumberFormat="1" applyFont="1" applyBorder="1" applyAlignment="1">
      <alignment horizontal="center" vertical="center"/>
    </xf>
    <xf numFmtId="164" fontId="28" fillId="0" borderId="21" xfId="0" applyNumberFormat="1" applyFont="1" applyBorder="1" applyAlignment="1">
      <alignment horizontal="center" vertical="center"/>
    </xf>
    <xf numFmtId="0" fontId="28" fillId="4" borderId="24" xfId="0" applyFont="1" applyFill="1" applyBorder="1" applyAlignment="1">
      <alignment horizontal="center" vertical="center"/>
    </xf>
    <xf numFmtId="3" fontId="28" fillId="0" borderId="18" xfId="0" applyNumberFormat="1" applyFont="1" applyFill="1" applyBorder="1" applyAlignment="1">
      <alignment vertical="center"/>
    </xf>
    <xf numFmtId="3" fontId="28" fillId="0" borderId="21" xfId="0" applyNumberFormat="1" applyFont="1" applyFill="1" applyBorder="1" applyAlignment="1">
      <alignment vertical="center"/>
    </xf>
    <xf numFmtId="0" fontId="41" fillId="4" borderId="15" xfId="0" applyFont="1" applyFill="1" applyBorder="1" applyAlignment="1">
      <alignment horizontal="center" vertical="center" wrapText="1"/>
    </xf>
    <xf numFmtId="0" fontId="41" fillId="4" borderId="16" xfId="0" applyFont="1" applyFill="1" applyBorder="1" applyAlignment="1">
      <alignment horizontal="center" vertical="center" wrapText="1"/>
    </xf>
    <xf numFmtId="9" fontId="28" fillId="0" borderId="24" xfId="11" applyNumberFormat="1" applyFont="1" applyBorder="1" applyAlignment="1">
      <alignment vertical="center"/>
    </xf>
    <xf numFmtId="0" fontId="41" fillId="4" borderId="12" xfId="0" applyFont="1" applyFill="1" applyBorder="1" applyAlignment="1">
      <alignment horizontal="center" vertical="center" wrapText="1"/>
    </xf>
    <xf numFmtId="9" fontId="28" fillId="0" borderId="9" xfId="11" applyNumberFormat="1" applyFont="1" applyBorder="1" applyAlignment="1">
      <alignment vertical="center"/>
    </xf>
    <xf numFmtId="3" fontId="28" fillId="0" borderId="21" xfId="0" applyNumberFormat="1" applyFont="1" applyBorder="1" applyAlignment="1">
      <alignment vertical="center"/>
    </xf>
    <xf numFmtId="3" fontId="28" fillId="0" borderId="22" xfId="0" applyNumberFormat="1" applyFont="1" applyBorder="1" applyAlignment="1">
      <alignment vertical="center"/>
    </xf>
    <xf numFmtId="3" fontId="28" fillId="0" borderId="16" xfId="0" applyNumberFormat="1" applyFont="1" applyBorder="1" applyAlignment="1">
      <alignment horizontal="right" vertical="center"/>
    </xf>
    <xf numFmtId="3" fontId="28" fillId="0" borderId="18" xfId="0" applyNumberFormat="1" applyFont="1" applyBorder="1" applyAlignment="1">
      <alignment horizontal="right" vertical="center"/>
    </xf>
    <xf numFmtId="3" fontId="28" fillId="0" borderId="21" xfId="0" applyNumberFormat="1" applyFont="1" applyBorder="1" applyAlignment="1">
      <alignment horizontal="right" vertical="center"/>
    </xf>
    <xf numFmtId="3" fontId="28" fillId="0" borderId="12" xfId="0" applyNumberFormat="1" applyFont="1" applyBorder="1" applyAlignment="1">
      <alignment horizontal="right" vertical="center"/>
    </xf>
    <xf numFmtId="3" fontId="28" fillId="0" borderId="0" xfId="0" applyNumberFormat="1" applyFont="1" applyBorder="1" applyAlignment="1">
      <alignment horizontal="right" vertical="center"/>
    </xf>
    <xf numFmtId="3" fontId="28" fillId="0" borderId="22" xfId="0" applyNumberFormat="1" applyFont="1" applyBorder="1" applyAlignment="1">
      <alignment horizontal="right" vertical="center"/>
    </xf>
    <xf numFmtId="10" fontId="28" fillId="0" borderId="0" xfId="0" applyNumberFormat="1" applyFont="1" applyBorder="1" applyAlignment="1">
      <alignment horizontal="center" vertical="center"/>
    </xf>
    <xf numFmtId="41" fontId="28" fillId="0" borderId="0" xfId="0" applyNumberFormat="1" applyFont="1" applyBorder="1" applyAlignment="1">
      <alignment horizontal="center" vertical="center"/>
    </xf>
    <xf numFmtId="3" fontId="41" fillId="0" borderId="16" xfId="0" applyNumberFormat="1" applyFont="1" applyBorder="1"/>
    <xf numFmtId="3" fontId="28" fillId="0" borderId="18" xfId="0" applyNumberFormat="1" applyFont="1" applyBorder="1"/>
    <xf numFmtId="3" fontId="28" fillId="0" borderId="21" xfId="0" applyNumberFormat="1" applyFont="1" applyBorder="1"/>
    <xf numFmtId="3" fontId="41" fillId="0" borderId="0" xfId="0" applyNumberFormat="1" applyFont="1" applyBorder="1"/>
    <xf numFmtId="3" fontId="28" fillId="0" borderId="0" xfId="0" applyNumberFormat="1" applyFont="1" applyBorder="1"/>
    <xf numFmtId="165" fontId="45" fillId="0" borderId="16" xfId="0" applyNumberFormat="1" applyFont="1" applyFill="1" applyBorder="1"/>
    <xf numFmtId="0" fontId="28" fillId="3" borderId="7" xfId="0" applyFont="1" applyFill="1" applyBorder="1" applyAlignment="1">
      <alignment horizontal="center" vertical="center" wrapText="1"/>
    </xf>
    <xf numFmtId="0" fontId="28" fillId="3" borderId="24" xfId="0" applyFont="1" applyFill="1" applyBorder="1" applyAlignment="1">
      <alignment horizontal="center" vertical="center" wrapText="1"/>
    </xf>
    <xf numFmtId="3" fontId="28" fillId="0" borderId="24" xfId="0" applyNumberFormat="1" applyFont="1" applyBorder="1" applyAlignment="1">
      <alignment vertical="center"/>
    </xf>
    <xf numFmtId="0" fontId="28" fillId="3" borderId="9" xfId="0" applyFont="1" applyFill="1" applyBorder="1" applyAlignment="1">
      <alignment horizontal="center" vertical="center" wrapText="1"/>
    </xf>
    <xf numFmtId="3" fontId="28" fillId="0" borderId="9" xfId="0" applyNumberFormat="1" applyFont="1" applyBorder="1" applyAlignment="1">
      <alignment vertical="center"/>
    </xf>
    <xf numFmtId="0" fontId="28" fillId="3" borderId="8" xfId="0" applyFont="1" applyFill="1" applyBorder="1" applyAlignment="1">
      <alignment horizontal="center" vertical="center" wrapText="1"/>
    </xf>
    <xf numFmtId="3" fontId="28" fillId="0" borderId="8" xfId="0" applyNumberFormat="1" applyFont="1" applyBorder="1" applyAlignment="1">
      <alignment vertical="center"/>
    </xf>
    <xf numFmtId="9" fontId="28" fillId="0" borderId="8" xfId="11" applyNumberFormat="1" applyFont="1" applyBorder="1" applyAlignment="1">
      <alignment vertical="center"/>
    </xf>
    <xf numFmtId="0" fontId="28" fillId="4" borderId="9" xfId="0" applyFont="1" applyFill="1" applyBorder="1" applyAlignment="1">
      <alignment horizontal="center" vertical="center" wrapText="1"/>
    </xf>
    <xf numFmtId="0" fontId="48" fillId="4" borderId="24" xfId="0" applyFont="1" applyFill="1" applyBorder="1" applyAlignment="1">
      <alignment horizontal="center" vertical="center" wrapText="1"/>
    </xf>
    <xf numFmtId="3" fontId="28" fillId="2" borderId="0" xfId="0" applyNumberFormat="1" applyFont="1" applyFill="1" applyBorder="1"/>
    <xf numFmtId="3" fontId="28" fillId="2" borderId="18" xfId="0" applyNumberFormat="1" applyFont="1" applyFill="1" applyBorder="1"/>
    <xf numFmtId="3" fontId="28" fillId="2" borderId="21" xfId="0" applyNumberFormat="1" applyFont="1" applyFill="1" applyBorder="1"/>
    <xf numFmtId="0" fontId="28" fillId="4" borderId="24" xfId="0" applyFont="1" applyFill="1" applyBorder="1" applyAlignment="1"/>
    <xf numFmtId="0" fontId="28" fillId="0" borderId="20" xfId="0" applyFont="1" applyBorder="1" applyAlignment="1">
      <alignment vertical="center" wrapText="1"/>
    </xf>
    <xf numFmtId="3" fontId="41" fillId="0" borderId="19" xfId="0" applyNumberFormat="1" applyFont="1" applyBorder="1" applyAlignment="1">
      <alignment vertical="center"/>
    </xf>
    <xf numFmtId="3" fontId="28" fillId="0" borderId="19" xfId="0" applyNumberFormat="1" applyFont="1" applyBorder="1" applyAlignment="1">
      <alignment vertical="center"/>
    </xf>
    <xf numFmtId="0" fontId="41" fillId="0" borderId="15" xfId="0" applyFont="1" applyBorder="1" applyAlignment="1">
      <alignment vertical="center"/>
    </xf>
    <xf numFmtId="3" fontId="41" fillId="0" borderId="12" xfId="0" applyNumberFormat="1" applyFont="1" applyBorder="1" applyAlignment="1">
      <alignment vertical="center"/>
    </xf>
    <xf numFmtId="164" fontId="41" fillId="0" borderId="12" xfId="0" applyNumberFormat="1" applyFont="1" applyBorder="1" applyAlignment="1">
      <alignment horizontal="center" vertical="center"/>
    </xf>
    <xf numFmtId="164" fontId="41" fillId="0" borderId="13" xfId="0" applyNumberFormat="1" applyFont="1" applyBorder="1" applyAlignment="1">
      <alignment horizontal="center" vertical="center"/>
    </xf>
    <xf numFmtId="164" fontId="41" fillId="0" borderId="16" xfId="0" applyNumberFormat="1" applyFont="1" applyBorder="1" applyAlignment="1">
      <alignment horizontal="center" vertical="center"/>
    </xf>
    <xf numFmtId="3" fontId="41" fillId="0" borderId="18" xfId="0" applyNumberFormat="1" applyFont="1" applyBorder="1" applyAlignment="1">
      <alignment vertical="center"/>
    </xf>
    <xf numFmtId="3" fontId="41" fillId="0" borderId="21" xfId="0" applyNumberFormat="1" applyFont="1" applyBorder="1" applyAlignment="1">
      <alignment vertical="center"/>
    </xf>
    <xf numFmtId="0" fontId="18" fillId="0" borderId="0" xfId="2" applyFont="1" applyAlignment="1">
      <alignment vertical="top" wrapText="1"/>
    </xf>
    <xf numFmtId="3" fontId="28" fillId="4" borderId="16" xfId="0" applyNumberFormat="1" applyFont="1" applyFill="1" applyBorder="1" applyAlignment="1">
      <alignment horizontal="center" vertical="center"/>
    </xf>
    <xf numFmtId="3" fontId="48" fillId="4" borderId="16" xfId="0" applyNumberFormat="1" applyFont="1" applyFill="1" applyBorder="1" applyAlignment="1">
      <alignment horizontal="center" vertical="center" wrapText="1"/>
    </xf>
    <xf numFmtId="3" fontId="41" fillId="0" borderId="15" xfId="0" applyNumberFormat="1" applyFont="1" applyBorder="1"/>
    <xf numFmtId="3" fontId="28" fillId="0" borderId="17" xfId="0" applyNumberFormat="1" applyFont="1" applyBorder="1"/>
    <xf numFmtId="3" fontId="28" fillId="0" borderId="20" xfId="0" applyNumberFormat="1" applyFont="1" applyBorder="1"/>
    <xf numFmtId="3" fontId="41" fillId="0" borderId="12" xfId="0" applyNumberFormat="1" applyFont="1" applyBorder="1"/>
    <xf numFmtId="3" fontId="41" fillId="0" borderId="13" xfId="0" applyNumberFormat="1" applyFont="1" applyBorder="1"/>
    <xf numFmtId="0" fontId="28" fillId="4" borderId="24" xfId="0" applyFont="1" applyFill="1" applyBorder="1" applyAlignment="1">
      <alignment vertical="center"/>
    </xf>
    <xf numFmtId="0" fontId="28" fillId="4" borderId="13" xfId="0" applyFont="1" applyFill="1" applyBorder="1"/>
    <xf numFmtId="0" fontId="41" fillId="0" borderId="15" xfId="0" applyFont="1" applyBorder="1"/>
    <xf numFmtId="0" fontId="28" fillId="4" borderId="24" xfId="0" applyFont="1" applyFill="1" applyBorder="1"/>
    <xf numFmtId="0" fontId="18" fillId="4" borderId="24" xfId="8" applyFont="1" applyFill="1" applyBorder="1" applyAlignment="1">
      <alignment horizontal="center" vertical="center" wrapText="1"/>
    </xf>
    <xf numFmtId="4" fontId="45" fillId="0" borderId="16" xfId="8" applyNumberFormat="1" applyFont="1" applyBorder="1" applyAlignment="1">
      <alignment horizontal="right" vertical="center" wrapText="1"/>
    </xf>
    <xf numFmtId="4" fontId="18" fillId="0" borderId="18" xfId="8" applyNumberFormat="1" applyFont="1" applyBorder="1" applyAlignment="1">
      <alignment horizontal="right" vertical="center" wrapText="1"/>
    </xf>
    <xf numFmtId="4" fontId="18" fillId="0" borderId="21" xfId="8" applyNumberFormat="1" applyFont="1" applyBorder="1" applyAlignment="1">
      <alignment horizontal="right" vertical="center" wrapText="1"/>
    </xf>
    <xf numFmtId="10" fontId="45" fillId="0" borderId="16" xfId="8" applyNumberFormat="1" applyFont="1" applyBorder="1" applyAlignment="1">
      <alignment horizontal="right" vertical="center" wrapText="1"/>
    </xf>
    <xf numFmtId="0" fontId="45" fillId="0" borderId="15" xfId="8" applyFont="1" applyBorder="1" applyAlignment="1">
      <alignment horizontal="left" vertical="center" wrapText="1"/>
    </xf>
    <xf numFmtId="4" fontId="45" fillId="0" borderId="12" xfId="8" applyNumberFormat="1" applyFont="1" applyBorder="1" applyAlignment="1">
      <alignment horizontal="right" vertical="center" wrapText="1"/>
    </xf>
    <xf numFmtId="4" fontId="45" fillId="0" borderId="13" xfId="8" applyNumberFormat="1" applyFont="1" applyBorder="1" applyAlignment="1">
      <alignment horizontal="right" vertical="center" wrapText="1"/>
    </xf>
    <xf numFmtId="0" fontId="18" fillId="0" borderId="17" xfId="8" applyFont="1" applyBorder="1" applyAlignment="1">
      <alignment horizontal="left" vertical="center"/>
    </xf>
    <xf numFmtId="0" fontId="18" fillId="0" borderId="17" xfId="8" applyFont="1" applyFill="1" applyBorder="1" applyAlignment="1">
      <alignment horizontal="left" vertical="center"/>
    </xf>
    <xf numFmtId="0" fontId="18" fillId="0" borderId="20" xfId="8" applyFont="1" applyFill="1" applyBorder="1" applyAlignment="1">
      <alignment horizontal="left" vertical="center"/>
    </xf>
    <xf numFmtId="3" fontId="18" fillId="0" borderId="0" xfId="0" applyNumberFormat="1" applyFont="1" applyBorder="1" applyAlignment="1">
      <alignment vertical="center"/>
    </xf>
    <xf numFmtId="3" fontId="18" fillId="0" borderId="22" xfId="0" applyNumberFormat="1" applyFont="1" applyBorder="1" applyAlignment="1">
      <alignment vertical="center"/>
    </xf>
    <xf numFmtId="3" fontId="18" fillId="0" borderId="21" xfId="0" applyNumberFormat="1" applyFont="1" applyBorder="1" applyAlignment="1">
      <alignment vertical="center"/>
    </xf>
    <xf numFmtId="3" fontId="41" fillId="0" borderId="13" xfId="0" applyNumberFormat="1" applyFont="1" applyBorder="1" applyAlignment="1">
      <alignment vertical="center"/>
    </xf>
    <xf numFmtId="3" fontId="18" fillId="0" borderId="23" xfId="0" applyNumberFormat="1" applyFont="1" applyBorder="1" applyAlignment="1">
      <alignment vertical="center"/>
    </xf>
    <xf numFmtId="0" fontId="9" fillId="0" borderId="45" xfId="0" applyFont="1" applyBorder="1"/>
    <xf numFmtId="49" fontId="10" fillId="4" borderId="24" xfId="0" applyNumberFormat="1" applyFont="1" applyFill="1" applyBorder="1" applyAlignment="1">
      <alignment horizontal="center" vertical="center"/>
    </xf>
    <xf numFmtId="0" fontId="9" fillId="0" borderId="50" xfId="0" applyFont="1" applyBorder="1"/>
    <xf numFmtId="4" fontId="10" fillId="0" borderId="16" xfId="0" applyNumberFormat="1" applyFont="1" applyBorder="1"/>
    <xf numFmtId="4" fontId="11" fillId="0" borderId="18" xfId="0" applyNumberFormat="1" applyFont="1" applyBorder="1"/>
    <xf numFmtId="4" fontId="11" fillId="0" borderId="21" xfId="0" applyNumberFormat="1" applyFont="1" applyBorder="1"/>
    <xf numFmtId="0" fontId="9" fillId="4" borderId="16" xfId="0" applyFont="1" applyFill="1" applyBorder="1" applyAlignment="1">
      <alignment horizontal="center" vertical="center"/>
    </xf>
    <xf numFmtId="41" fontId="9" fillId="2" borderId="22" xfId="0" applyNumberFormat="1" applyFont="1" applyFill="1" applyBorder="1" applyAlignment="1" applyProtection="1">
      <alignment vertical="center"/>
      <protection locked="0"/>
    </xf>
    <xf numFmtId="3" fontId="18" fillId="0" borderId="18" xfId="2" applyNumberFormat="1" applyFont="1" applyBorder="1" applyAlignment="1">
      <alignment horizontal="right" vertical="center"/>
    </xf>
    <xf numFmtId="3" fontId="18" fillId="0" borderId="21" xfId="2" applyNumberFormat="1" applyFont="1" applyBorder="1" applyAlignment="1">
      <alignment horizontal="right" vertical="center"/>
    </xf>
    <xf numFmtId="4" fontId="41" fillId="2" borderId="18" xfId="0" applyNumberFormat="1" applyFont="1" applyFill="1" applyBorder="1" applyAlignment="1">
      <alignment vertical="center"/>
    </xf>
    <xf numFmtId="3" fontId="28" fillId="0" borderId="22" xfId="0" applyNumberFormat="1" applyFont="1" applyBorder="1"/>
    <xf numFmtId="3" fontId="28" fillId="0" borderId="22" xfId="0" applyNumberFormat="1" applyFont="1" applyFill="1" applyBorder="1"/>
    <xf numFmtId="0" fontId="0" fillId="0" borderId="0" xfId="0" applyAlignment="1">
      <alignment horizontal="right"/>
    </xf>
    <xf numFmtId="0" fontId="18" fillId="4" borderId="7" xfId="2" applyFont="1" applyFill="1" applyBorder="1" applyAlignment="1">
      <alignment horizontal="center" vertical="center" wrapText="1"/>
    </xf>
    <xf numFmtId="0" fontId="18" fillId="4" borderId="9"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45" fillId="0" borderId="17" xfId="5" applyFont="1" applyBorder="1"/>
    <xf numFmtId="0" fontId="18" fillId="0" borderId="17" xfId="5" applyFont="1" applyBorder="1"/>
    <xf numFmtId="3" fontId="31" fillId="0" borderId="22" xfId="2" applyNumberFormat="1" applyFont="1" applyFill="1" applyBorder="1"/>
    <xf numFmtId="41" fontId="18" fillId="0" borderId="22" xfId="6" applyNumberFormat="1" applyFont="1" applyFill="1" applyBorder="1" applyAlignment="1">
      <alignment horizontal="right" indent="1"/>
    </xf>
    <xf numFmtId="169" fontId="13" fillId="0" borderId="0" xfId="2" applyNumberFormat="1" applyFont="1"/>
    <xf numFmtId="4" fontId="45" fillId="0" borderId="15" xfId="2" applyNumberFormat="1" applyFont="1" applyFill="1" applyBorder="1" applyAlignment="1"/>
    <xf numFmtId="4" fontId="45" fillId="0" borderId="17" xfId="2" applyNumberFormat="1" applyFont="1" applyFill="1" applyBorder="1" applyAlignment="1"/>
    <xf numFmtId="4" fontId="18" fillId="0" borderId="21" xfId="2" applyNumberFormat="1" applyFont="1" applyFill="1" applyBorder="1" applyAlignment="1">
      <alignment horizontal="right" vertical="center"/>
    </xf>
    <xf numFmtId="4" fontId="45" fillId="0" borderId="0" xfId="2" applyNumberFormat="1" applyFont="1" applyFill="1" applyBorder="1" applyAlignment="1">
      <alignment vertical="center"/>
    </xf>
    <xf numFmtId="4" fontId="45" fillId="0" borderId="19" xfId="2" applyNumberFormat="1" applyFont="1" applyBorder="1" applyAlignment="1">
      <alignment vertical="center"/>
    </xf>
    <xf numFmtId="4" fontId="18" fillId="2" borderId="19" xfId="2" applyNumberFormat="1" applyFont="1" applyFill="1" applyBorder="1" applyAlignment="1">
      <alignment horizontal="right" vertical="center"/>
    </xf>
    <xf numFmtId="4" fontId="18" fillId="2" borderId="23" xfId="2" applyNumberFormat="1" applyFont="1" applyFill="1" applyBorder="1" applyAlignment="1">
      <alignment horizontal="right" vertical="center"/>
    </xf>
    <xf numFmtId="4" fontId="18" fillId="2" borderId="50" xfId="2" applyNumberFormat="1" applyFont="1" applyFill="1" applyBorder="1" applyAlignment="1">
      <alignment vertical="center"/>
    </xf>
    <xf numFmtId="164" fontId="18" fillId="0" borderId="50" xfId="4" applyNumberFormat="1" applyFont="1" applyBorder="1" applyAlignment="1">
      <alignment horizontal="center" vertical="center"/>
    </xf>
    <xf numFmtId="0" fontId="18" fillId="0" borderId="20" xfId="2" applyFont="1" applyBorder="1" applyAlignment="1">
      <alignment vertical="center" wrapText="1"/>
    </xf>
    <xf numFmtId="4" fontId="18" fillId="0" borderId="21" xfId="2" applyNumberFormat="1" applyFont="1" applyFill="1" applyBorder="1" applyAlignment="1">
      <alignment vertical="center" wrapText="1"/>
    </xf>
    <xf numFmtId="4" fontId="18" fillId="0" borderId="22" xfId="2" applyNumberFormat="1" applyFont="1" applyFill="1" applyBorder="1" applyAlignment="1">
      <alignment vertical="center" wrapText="1"/>
    </xf>
    <xf numFmtId="4" fontId="18" fillId="0" borderId="21" xfId="2" applyNumberFormat="1" applyFont="1" applyBorder="1" applyAlignment="1">
      <alignment vertical="center" wrapText="1"/>
    </xf>
    <xf numFmtId="4" fontId="18" fillId="0" borderId="22" xfId="2" applyNumberFormat="1" applyFont="1" applyBorder="1" applyAlignment="1">
      <alignment vertical="center"/>
    </xf>
    <xf numFmtId="4" fontId="18" fillId="0" borderId="21" xfId="2" applyNumberFormat="1" applyFont="1" applyBorder="1" applyAlignment="1">
      <alignment vertical="center"/>
    </xf>
    <xf numFmtId="4" fontId="18" fillId="2" borderId="22" xfId="2" applyNumberFormat="1" applyFont="1" applyFill="1" applyBorder="1" applyAlignment="1">
      <alignment vertical="center"/>
    </xf>
    <xf numFmtId="4" fontId="18" fillId="2" borderId="21" xfId="2" applyNumberFormat="1" applyFont="1" applyFill="1" applyBorder="1" applyAlignment="1">
      <alignment vertical="center"/>
    </xf>
    <xf numFmtId="4" fontId="18" fillId="2" borderId="34" xfId="2" applyNumberFormat="1" applyFont="1" applyFill="1" applyBorder="1" applyAlignment="1">
      <alignment vertical="center"/>
    </xf>
    <xf numFmtId="164" fontId="18" fillId="0" borderId="34" xfId="4" applyNumberFormat="1" applyFont="1" applyBorder="1" applyAlignment="1">
      <alignment horizontal="center" vertical="center"/>
    </xf>
    <xf numFmtId="0" fontId="18" fillId="0" borderId="7" xfId="2" applyFont="1" applyFill="1" applyBorder="1" applyAlignment="1">
      <alignment vertical="center" wrapText="1"/>
    </xf>
    <xf numFmtId="4" fontId="18" fillId="0" borderId="24" xfId="2" applyNumberFormat="1" applyFont="1" applyFill="1" applyBorder="1" applyAlignment="1">
      <alignment vertical="center" wrapText="1"/>
    </xf>
    <xf numFmtId="4" fontId="18" fillId="0" borderId="35" xfId="2" applyNumberFormat="1" applyFont="1" applyFill="1" applyBorder="1" applyAlignment="1">
      <alignment vertical="center"/>
    </xf>
    <xf numFmtId="164" fontId="18" fillId="0" borderId="35" xfId="4" applyNumberFormat="1" applyFont="1" applyFill="1" applyBorder="1" applyAlignment="1">
      <alignment horizontal="center" vertical="center"/>
    </xf>
    <xf numFmtId="164" fontId="18" fillId="0" borderId="24" xfId="4" applyNumberFormat="1" applyFont="1" applyFill="1" applyBorder="1" applyAlignment="1">
      <alignment horizontal="center" vertical="center"/>
    </xf>
    <xf numFmtId="164" fontId="18" fillId="0" borderId="8" xfId="4" applyNumberFormat="1" applyFont="1" applyFill="1" applyBorder="1" applyAlignment="1">
      <alignment horizontal="center" vertical="center"/>
    </xf>
    <xf numFmtId="4" fontId="18" fillId="2" borderId="19" xfId="2" applyNumberFormat="1" applyFont="1" applyFill="1" applyBorder="1" applyAlignment="1">
      <alignment vertical="center"/>
    </xf>
    <xf numFmtId="4" fontId="18" fillId="0" borderId="22" xfId="5" applyNumberFormat="1" applyFont="1" applyFill="1" applyBorder="1" applyAlignment="1">
      <alignment vertical="center"/>
    </xf>
    <xf numFmtId="4" fontId="18" fillId="2" borderId="23" xfId="2" applyNumberFormat="1" applyFont="1" applyFill="1" applyBorder="1" applyAlignment="1">
      <alignment vertical="center"/>
    </xf>
    <xf numFmtId="2" fontId="50" fillId="0" borderId="21" xfId="6" applyNumberFormat="1" applyFont="1" applyBorder="1" applyAlignment="1">
      <alignment vertical="center"/>
    </xf>
    <xf numFmtId="4" fontId="18" fillId="0" borderId="21" xfId="6" applyNumberFormat="1" applyFont="1" applyFill="1" applyBorder="1" applyAlignment="1">
      <alignment horizontal="right" vertical="center"/>
    </xf>
    <xf numFmtId="2" fontId="18" fillId="0" borderId="21" xfId="6" applyNumberFormat="1" applyFont="1" applyFill="1" applyBorder="1" applyAlignment="1">
      <alignment vertical="center"/>
    </xf>
    <xf numFmtId="4" fontId="18" fillId="0" borderId="21" xfId="6" applyNumberFormat="1" applyFont="1" applyFill="1" applyBorder="1" applyAlignment="1">
      <alignment horizontal="right" vertical="center" wrapText="1"/>
    </xf>
    <xf numFmtId="4" fontId="18" fillId="0" borderId="22" xfId="6" applyNumberFormat="1" applyFont="1" applyFill="1" applyBorder="1" applyAlignment="1">
      <alignment horizontal="right" vertical="center"/>
    </xf>
    <xf numFmtId="2" fontId="18" fillId="0" borderId="22" xfId="6" applyNumberFormat="1" applyFont="1" applyFill="1" applyBorder="1" applyAlignment="1">
      <alignment horizontal="right" vertical="center" wrapText="1"/>
    </xf>
    <xf numFmtId="2" fontId="18" fillId="0" borderId="21" xfId="6" applyNumberFormat="1" applyFont="1" applyFill="1" applyBorder="1" applyAlignment="1">
      <alignment horizontal="right" vertical="center" wrapText="1"/>
    </xf>
    <xf numFmtId="4" fontId="41" fillId="0" borderId="12" xfId="0" applyNumberFormat="1" applyFont="1" applyBorder="1" applyAlignment="1">
      <alignment vertical="center"/>
    </xf>
    <xf numFmtId="4" fontId="41" fillId="0" borderId="13" xfId="0" applyNumberFormat="1" applyFont="1" applyBorder="1" applyAlignment="1">
      <alignment vertical="center"/>
    </xf>
    <xf numFmtId="4" fontId="28" fillId="0" borderId="19" xfId="0" applyNumberFormat="1" applyFont="1" applyFill="1" applyBorder="1" applyAlignment="1">
      <alignment vertical="center"/>
    </xf>
    <xf numFmtId="4" fontId="28" fillId="0" borderId="23" xfId="0" applyNumberFormat="1" applyFont="1" applyFill="1" applyBorder="1" applyAlignment="1">
      <alignment vertical="center"/>
    </xf>
    <xf numFmtId="0" fontId="18" fillId="0" borderId="20" xfId="0" applyFont="1" applyFill="1" applyBorder="1" applyAlignment="1">
      <alignment vertical="center"/>
    </xf>
    <xf numFmtId="4" fontId="18" fillId="0" borderId="22" xfId="0" applyNumberFormat="1" applyFont="1" applyFill="1" applyBorder="1" applyAlignment="1">
      <alignment vertical="center"/>
    </xf>
    <xf numFmtId="164" fontId="18" fillId="0" borderId="22" xfId="0" applyNumberFormat="1" applyFont="1" applyFill="1" applyBorder="1" applyAlignment="1">
      <alignment horizontal="center" vertical="center"/>
    </xf>
    <xf numFmtId="164" fontId="18" fillId="0" borderId="21" xfId="0" applyNumberFormat="1" applyFont="1" applyFill="1" applyBorder="1" applyAlignment="1">
      <alignment horizontal="center" vertical="center"/>
    </xf>
    <xf numFmtId="10" fontId="18" fillId="0" borderId="23" xfId="0" applyNumberFormat="1" applyFont="1" applyFill="1" applyBorder="1" applyAlignment="1">
      <alignment horizontal="center" vertical="center"/>
    </xf>
    <xf numFmtId="3" fontId="28" fillId="0" borderId="16" xfId="0" applyNumberFormat="1" applyFont="1" applyFill="1" applyBorder="1" applyAlignment="1">
      <alignment vertical="center"/>
    </xf>
    <xf numFmtId="4" fontId="28" fillId="0" borderId="18" xfId="0" applyNumberFormat="1" applyFont="1" applyFill="1" applyBorder="1" applyAlignment="1">
      <alignment vertical="center"/>
    </xf>
    <xf numFmtId="3" fontId="28" fillId="2" borderId="22" xfId="0" applyNumberFormat="1" applyFont="1" applyFill="1" applyBorder="1"/>
    <xf numFmtId="3" fontId="41" fillId="0" borderId="33" xfId="0" applyNumberFormat="1" applyFont="1" applyBorder="1"/>
    <xf numFmtId="3" fontId="28" fillId="2" borderId="50" xfId="0" applyNumberFormat="1" applyFont="1" applyFill="1" applyBorder="1"/>
    <xf numFmtId="3" fontId="28" fillId="2" borderId="34" xfId="0" applyNumberFormat="1" applyFont="1" applyFill="1" applyBorder="1"/>
    <xf numFmtId="3" fontId="28" fillId="0" borderId="18" xfId="0" applyNumberFormat="1" applyFont="1" applyFill="1" applyBorder="1"/>
    <xf numFmtId="3" fontId="28" fillId="0" borderId="19" xfId="0" applyNumberFormat="1" applyFont="1" applyFill="1" applyBorder="1"/>
    <xf numFmtId="3" fontId="28" fillId="0" borderId="21" xfId="0" applyNumberFormat="1" applyFont="1" applyFill="1" applyBorder="1"/>
    <xf numFmtId="3" fontId="28" fillId="0" borderId="23" xfId="0" applyNumberFormat="1" applyFont="1" applyFill="1" applyBorder="1"/>
    <xf numFmtId="0" fontId="52" fillId="4" borderId="24" xfId="9" applyNumberFormat="1" applyFont="1" applyFill="1" applyBorder="1" applyAlignment="1">
      <alignment horizontal="center" vertical="center" wrapText="1"/>
    </xf>
    <xf numFmtId="2" fontId="52" fillId="4" borderId="24" xfId="9" applyNumberFormat="1" applyFont="1" applyFill="1" applyBorder="1" applyAlignment="1">
      <alignment horizontal="center" vertical="center" wrapText="1"/>
    </xf>
    <xf numFmtId="0" fontId="53" fillId="0" borderId="17" xfId="9" applyFont="1" applyBorder="1" applyAlignment="1">
      <alignment vertical="center"/>
    </xf>
    <xf numFmtId="0" fontId="52" fillId="0" borderId="17" xfId="9" applyFont="1" applyBorder="1" applyAlignment="1">
      <alignment vertical="center"/>
    </xf>
    <xf numFmtId="0" fontId="52" fillId="0" borderId="20" xfId="9" applyFont="1" applyBorder="1" applyAlignment="1">
      <alignment vertical="center"/>
    </xf>
    <xf numFmtId="3" fontId="45" fillId="0" borderId="16" xfId="9" applyNumberFormat="1" applyFont="1" applyBorder="1" applyAlignment="1">
      <alignment vertical="center"/>
    </xf>
    <xf numFmtId="3" fontId="18" fillId="0" borderId="18" xfId="9" applyNumberFormat="1" applyFont="1" applyBorder="1" applyAlignment="1">
      <alignment vertical="center"/>
    </xf>
    <xf numFmtId="3" fontId="18" fillId="0" borderId="21" xfId="9" applyNumberFormat="1" applyFont="1" applyBorder="1" applyAlignment="1">
      <alignment vertical="center"/>
    </xf>
    <xf numFmtId="3" fontId="52" fillId="0" borderId="18" xfId="9" applyNumberFormat="1" applyFont="1" applyBorder="1" applyAlignment="1">
      <alignment vertical="center"/>
    </xf>
    <xf numFmtId="3" fontId="52" fillId="0" borderId="21" xfId="9" applyNumberFormat="1" applyFont="1" applyBorder="1" applyAlignment="1">
      <alignment vertical="center"/>
    </xf>
    <xf numFmtId="4" fontId="31" fillId="0" borderId="0" xfId="8" applyNumberFormat="1" applyFont="1" applyFill="1" applyBorder="1" applyAlignment="1">
      <alignment vertical="center"/>
    </xf>
    <xf numFmtId="4" fontId="51" fillId="0" borderId="18" xfId="8" applyNumberFormat="1" applyFont="1" applyFill="1" applyBorder="1" applyAlignment="1">
      <alignment horizontal="right" vertical="center" wrapText="1"/>
    </xf>
    <xf numFmtId="4" fontId="18" fillId="0" borderId="0" xfId="8" applyNumberFormat="1" applyFont="1" applyFill="1" applyBorder="1" applyAlignment="1">
      <alignment horizontal="right" vertical="center"/>
    </xf>
    <xf numFmtId="4" fontId="18" fillId="0" borderId="18" xfId="8" applyNumberFormat="1" applyFont="1" applyFill="1" applyBorder="1" applyAlignment="1">
      <alignment horizontal="right" vertical="center"/>
    </xf>
    <xf numFmtId="4" fontId="18" fillId="0" borderId="0" xfId="8" applyNumberFormat="1" applyFont="1" applyFill="1" applyBorder="1" applyAlignment="1">
      <alignment vertical="center"/>
    </xf>
    <xf numFmtId="10" fontId="18" fillId="0" borderId="18" xfId="4" applyNumberFormat="1" applyFont="1" applyFill="1" applyBorder="1" applyAlignment="1">
      <alignment horizontal="right" vertical="center"/>
    </xf>
    <xf numFmtId="4" fontId="18" fillId="0" borderId="19" xfId="8" applyNumberFormat="1" applyFont="1" applyFill="1" applyBorder="1" applyAlignment="1">
      <alignment vertical="center"/>
    </xf>
    <xf numFmtId="4" fontId="31" fillId="0" borderId="22" xfId="8" applyNumberFormat="1" applyFont="1" applyFill="1" applyBorder="1" applyAlignment="1">
      <alignment vertical="center"/>
    </xf>
    <xf numFmtId="4" fontId="51" fillId="0" borderId="21" xfId="8" applyNumberFormat="1" applyFont="1" applyFill="1" applyBorder="1" applyAlignment="1">
      <alignment horizontal="right" vertical="center" wrapText="1"/>
    </xf>
    <xf numFmtId="4" fontId="18" fillId="0" borderId="22" xfId="8" applyNumberFormat="1" applyFont="1" applyFill="1" applyBorder="1" applyAlignment="1">
      <alignment horizontal="right" vertical="center"/>
    </xf>
    <xf numFmtId="4" fontId="18" fillId="0" borderId="21" xfId="8" applyNumberFormat="1" applyFont="1" applyFill="1" applyBorder="1" applyAlignment="1">
      <alignment horizontal="right" vertical="center"/>
    </xf>
    <xf numFmtId="4" fontId="18" fillId="0" borderId="22" xfId="8" applyNumberFormat="1" applyFont="1" applyFill="1" applyBorder="1" applyAlignment="1">
      <alignment vertical="center"/>
    </xf>
    <xf numFmtId="10" fontId="18" fillId="0" borderId="21" xfId="4" applyNumberFormat="1" applyFont="1" applyFill="1" applyBorder="1" applyAlignment="1">
      <alignment horizontal="right" vertical="center"/>
    </xf>
    <xf numFmtId="4" fontId="18" fillId="0" borderId="23" xfId="8" applyNumberFormat="1" applyFont="1" applyFill="1" applyBorder="1" applyAlignment="1">
      <alignment vertical="center"/>
    </xf>
    <xf numFmtId="43" fontId="11" fillId="0" borderId="0" xfId="18" applyFont="1" applyBorder="1" applyAlignment="1">
      <alignment horizontal="center" vertical="center"/>
    </xf>
    <xf numFmtId="41" fontId="28" fillId="0" borderId="18" xfId="0" applyNumberFormat="1" applyFont="1" applyBorder="1" applyAlignment="1">
      <alignment horizontal="center" vertical="center"/>
    </xf>
    <xf numFmtId="165" fontId="18" fillId="0" borderId="18" xfId="0" applyNumberFormat="1" applyFont="1" applyFill="1" applyBorder="1"/>
    <xf numFmtId="165" fontId="18" fillId="0" borderId="21" xfId="0" applyNumberFormat="1" applyFont="1" applyFill="1" applyBorder="1"/>
    <xf numFmtId="41" fontId="28" fillId="2" borderId="22" xfId="0" applyNumberFormat="1" applyFont="1" applyFill="1" applyBorder="1" applyAlignment="1">
      <alignment vertical="center"/>
    </xf>
    <xf numFmtId="41" fontId="28" fillId="2" borderId="21" xfId="0" applyNumberFormat="1" applyFont="1" applyFill="1" applyBorder="1" applyAlignment="1">
      <alignment vertical="center"/>
    </xf>
    <xf numFmtId="41" fontId="28" fillId="2" borderId="23" xfId="0" applyNumberFormat="1" applyFont="1" applyFill="1" applyBorder="1" applyAlignment="1">
      <alignment vertical="center"/>
    </xf>
    <xf numFmtId="4" fontId="45" fillId="0" borderId="16" xfId="2" applyNumberFormat="1" applyFont="1" applyFill="1" applyBorder="1" applyAlignment="1">
      <alignment horizontal="right"/>
    </xf>
    <xf numFmtId="4" fontId="45" fillId="0" borderId="12" xfId="2" applyNumberFormat="1" applyFont="1" applyFill="1" applyBorder="1" applyAlignment="1">
      <alignment horizontal="right"/>
    </xf>
    <xf numFmtId="164" fontId="18" fillId="0" borderId="18" xfId="2" applyNumberFormat="1" applyFont="1" applyBorder="1" applyAlignment="1">
      <alignment horizontal="center"/>
    </xf>
    <xf numFmtId="164" fontId="18" fillId="0" borderId="21" xfId="2" applyNumberFormat="1" applyFont="1" applyBorder="1" applyAlignment="1">
      <alignment horizontal="center"/>
    </xf>
    <xf numFmtId="164" fontId="45" fillId="0" borderId="12" xfId="4" applyNumberFormat="1" applyFont="1" applyBorder="1" applyAlignment="1">
      <alignment horizontal="center"/>
    </xf>
    <xf numFmtId="164" fontId="18" fillId="0" borderId="0" xfId="4" applyNumberFormat="1" applyFont="1" applyBorder="1" applyAlignment="1">
      <alignment horizontal="center"/>
    </xf>
    <xf numFmtId="164" fontId="18" fillId="0" borderId="22" xfId="4" applyNumberFormat="1" applyFont="1" applyBorder="1" applyAlignment="1">
      <alignment horizontal="center"/>
    </xf>
    <xf numFmtId="10" fontId="18" fillId="0" borderId="12" xfId="4" applyNumberFormat="1" applyFont="1" applyBorder="1" applyAlignment="1">
      <alignment horizontal="center" vertical="center"/>
    </xf>
    <xf numFmtId="169" fontId="0" fillId="0" borderId="0" xfId="0" applyNumberFormat="1"/>
    <xf numFmtId="170" fontId="0" fillId="0" borderId="0" xfId="0" applyNumberFormat="1"/>
    <xf numFmtId="10" fontId="18" fillId="0" borderId="21" xfId="11" applyNumberFormat="1" applyFont="1" applyBorder="1" applyAlignment="1">
      <alignment vertical="center"/>
    </xf>
    <xf numFmtId="49" fontId="18" fillId="0" borderId="0" xfId="3" applyNumberFormat="1" applyFont="1" applyBorder="1" applyAlignment="1">
      <alignment vertical="center"/>
    </xf>
    <xf numFmtId="0" fontId="61" fillId="0" borderId="0" xfId="0" applyFont="1"/>
    <xf numFmtId="0" fontId="7" fillId="4" borderId="0" xfId="0" applyFont="1" applyFill="1" applyBorder="1" applyAlignment="1">
      <alignment horizontal="center" vertical="center"/>
    </xf>
    <xf numFmtId="3" fontId="62" fillId="0" borderId="0" xfId="0" applyNumberFormat="1" applyFont="1"/>
    <xf numFmtId="0" fontId="11" fillId="0" borderId="0" xfId="0" applyFont="1" applyAlignment="1">
      <alignment horizontal="center"/>
    </xf>
    <xf numFmtId="0" fontId="62" fillId="0" borderId="0" xfId="0" applyFont="1"/>
    <xf numFmtId="0" fontId="44" fillId="0" borderId="0" xfId="0" applyFont="1" applyAlignment="1">
      <alignment horizontal="center" vertical="center"/>
    </xf>
    <xf numFmtId="0" fontId="10" fillId="0" borderId="0" xfId="0" applyFont="1" applyAlignment="1">
      <alignment wrapText="1"/>
    </xf>
    <xf numFmtId="0" fontId="11" fillId="0" borderId="0" xfId="15" applyAlignment="1">
      <alignment horizontal="center"/>
    </xf>
    <xf numFmtId="0" fontId="9" fillId="0" borderId="50" xfId="0" applyFont="1" applyBorder="1" applyAlignment="1">
      <alignment horizontal="center"/>
    </xf>
    <xf numFmtId="0" fontId="1" fillId="0" borderId="0" xfId="0" applyFont="1" applyAlignment="1">
      <alignment wrapText="1"/>
    </xf>
    <xf numFmtId="0" fontId="36" fillId="0" borderId="0" xfId="9" applyFont="1" applyBorder="1" applyAlignment="1">
      <alignment horizontal="center" vertical="center"/>
    </xf>
    <xf numFmtId="0" fontId="35" fillId="0" borderId="0" xfId="9" applyFont="1" applyAlignment="1">
      <alignment horizontal="left" wrapText="1"/>
    </xf>
    <xf numFmtId="0" fontId="59" fillId="0" borderId="0" xfId="9" applyFont="1" applyAlignment="1">
      <alignment horizontal="center"/>
    </xf>
    <xf numFmtId="0" fontId="54" fillId="0" borderId="0" xfId="9" applyFont="1" applyAlignment="1">
      <alignment horizontal="center" vertical="center" wrapText="1"/>
    </xf>
    <xf numFmtId="0" fontId="36" fillId="0" borderId="0" xfId="9" applyFont="1" applyAlignment="1">
      <alignment horizontal="center" wrapText="1"/>
    </xf>
    <xf numFmtId="0" fontId="36" fillId="0" borderId="0" xfId="9" applyFont="1" applyAlignment="1">
      <alignment horizontal="center"/>
    </xf>
    <xf numFmtId="0" fontId="22" fillId="4" borderId="0" xfId="0" applyFont="1" applyFill="1" applyAlignment="1">
      <alignment horizontal="left" vertical="top" wrapText="1"/>
    </xf>
    <xf numFmtId="0" fontId="44" fillId="0" borderId="0" xfId="0" applyFont="1" applyAlignment="1">
      <alignment horizontal="center" vertical="top"/>
    </xf>
    <xf numFmtId="0" fontId="44" fillId="0" borderId="0" xfId="0" applyFont="1" applyAlignment="1">
      <alignment horizontal="center" vertical="center"/>
    </xf>
    <xf numFmtId="0" fontId="44" fillId="0" borderId="0" xfId="0" applyFont="1" applyFill="1" applyAlignment="1">
      <alignment horizontal="center" vertical="center"/>
    </xf>
    <xf numFmtId="0" fontId="45" fillId="4" borderId="15" xfId="2" applyFont="1" applyFill="1" applyBorder="1" applyAlignment="1">
      <alignment horizontal="center" vertical="center" wrapText="1"/>
    </xf>
    <xf numFmtId="0" fontId="45" fillId="4" borderId="12" xfId="2" applyFont="1" applyFill="1" applyBorder="1" applyAlignment="1">
      <alignment horizontal="center" vertical="center" wrapText="1"/>
    </xf>
    <xf numFmtId="0" fontId="45" fillId="4" borderId="13" xfId="2" applyFont="1" applyFill="1" applyBorder="1" applyAlignment="1">
      <alignment horizontal="center" vertical="center" wrapText="1"/>
    </xf>
    <xf numFmtId="0" fontId="45" fillId="0" borderId="17" xfId="6" applyFont="1" applyBorder="1" applyAlignment="1">
      <alignment horizontal="center" vertical="center" wrapText="1"/>
    </xf>
    <xf numFmtId="0" fontId="45" fillId="0" borderId="0" xfId="6" applyFont="1" applyBorder="1" applyAlignment="1">
      <alignment horizontal="center" vertical="center" wrapText="1"/>
    </xf>
    <xf numFmtId="0" fontId="45" fillId="0" borderId="19" xfId="6" applyFont="1" applyBorder="1" applyAlignment="1">
      <alignment horizontal="center" vertical="center" wrapText="1"/>
    </xf>
    <xf numFmtId="0" fontId="56" fillId="5" borderId="0" xfId="6" applyFont="1" applyFill="1" applyAlignment="1">
      <alignment horizontal="center" vertical="center" wrapText="1"/>
    </xf>
    <xf numFmtId="0" fontId="16" fillId="0" borderId="0" xfId="6" applyFont="1" applyAlignment="1">
      <alignment horizontal="left"/>
    </xf>
    <xf numFmtId="0" fontId="18" fillId="4" borderId="16" xfId="6" applyFont="1" applyFill="1" applyBorder="1" applyAlignment="1">
      <alignment horizontal="center" vertical="center" wrapText="1"/>
    </xf>
    <xf numFmtId="0" fontId="18" fillId="4" borderId="18" xfId="6" applyFont="1" applyFill="1" applyBorder="1" applyAlignment="1">
      <alignment horizontal="center" vertical="center" wrapText="1"/>
    </xf>
    <xf numFmtId="0" fontId="18" fillId="4" borderId="21" xfId="6" applyFont="1" applyFill="1" applyBorder="1" applyAlignment="1">
      <alignment horizontal="center" vertical="center" wrapText="1"/>
    </xf>
    <xf numFmtId="0" fontId="18" fillId="4" borderId="16" xfId="2" applyFont="1" applyFill="1" applyBorder="1" applyAlignment="1">
      <alignment horizontal="center" vertical="center" wrapText="1"/>
    </xf>
    <xf numFmtId="0" fontId="18" fillId="4" borderId="21" xfId="2" applyFont="1" applyFill="1" applyBorder="1" applyAlignment="1">
      <alignment horizontal="center" vertical="center" wrapText="1"/>
    </xf>
    <xf numFmtId="0" fontId="18" fillId="4" borderId="7" xfId="2" applyFont="1" applyFill="1" applyBorder="1" applyAlignment="1">
      <alignment horizontal="center" vertical="center" wrapText="1"/>
    </xf>
    <xf numFmtId="0" fontId="18" fillId="4" borderId="9"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45" fillId="0" borderId="17" xfId="6" applyFont="1" applyBorder="1" applyAlignment="1">
      <alignment horizontal="center" vertical="center"/>
    </xf>
    <xf numFmtId="0" fontId="45" fillId="0" borderId="0" xfId="6" applyFont="1" applyBorder="1" applyAlignment="1">
      <alignment horizontal="center" vertical="center"/>
    </xf>
    <xf numFmtId="0" fontId="45" fillId="0" borderId="19" xfId="6" applyFont="1" applyBorder="1" applyAlignment="1">
      <alignment horizontal="center" vertical="center"/>
    </xf>
    <xf numFmtId="0" fontId="45" fillId="2" borderId="17" xfId="6" applyFont="1" applyFill="1" applyBorder="1" applyAlignment="1">
      <alignment horizontal="center" vertical="center" wrapText="1"/>
    </xf>
    <xf numFmtId="0" fontId="45" fillId="2" borderId="0" xfId="6" applyFont="1" applyFill="1" applyBorder="1" applyAlignment="1">
      <alignment horizontal="center" vertical="center" wrapText="1"/>
    </xf>
    <xf numFmtId="0" fontId="45" fillId="2" borderId="19" xfId="6" applyFont="1" applyFill="1" applyBorder="1" applyAlignment="1">
      <alignment horizontal="center" vertical="center" wrapText="1"/>
    </xf>
    <xf numFmtId="0" fontId="18" fillId="4" borderId="15" xfId="2" applyFont="1" applyFill="1" applyBorder="1" applyAlignment="1">
      <alignment horizontal="center" vertical="center" wrapText="1"/>
    </xf>
    <xf numFmtId="0" fontId="18" fillId="4" borderId="12" xfId="2" applyFont="1" applyFill="1" applyBorder="1" applyAlignment="1">
      <alignment horizontal="center" vertical="center" wrapText="1"/>
    </xf>
    <xf numFmtId="0" fontId="18" fillId="4" borderId="13" xfId="2" applyFont="1" applyFill="1" applyBorder="1" applyAlignment="1">
      <alignment horizontal="center" vertical="center" wrapText="1"/>
    </xf>
    <xf numFmtId="0" fontId="10" fillId="0" borderId="0" xfId="6" applyFont="1" applyBorder="1" applyAlignment="1">
      <alignment horizontal="left" wrapText="1"/>
    </xf>
    <xf numFmtId="0" fontId="18" fillId="4" borderId="6" xfId="6" applyFont="1" applyFill="1" applyBorder="1" applyAlignment="1">
      <alignment horizontal="center" vertical="center" wrapText="1"/>
    </xf>
    <xf numFmtId="0" fontId="18" fillId="4" borderId="10" xfId="6" applyFont="1" applyFill="1" applyBorder="1" applyAlignment="1">
      <alignment horizontal="center" vertical="center" wrapText="1"/>
    </xf>
    <xf numFmtId="0" fontId="18" fillId="4" borderId="28" xfId="6" applyFont="1" applyFill="1" applyBorder="1" applyAlignment="1">
      <alignment horizontal="center" vertical="center" wrapText="1"/>
    </xf>
    <xf numFmtId="0" fontId="45" fillId="4" borderId="7" xfId="2" applyFont="1" applyFill="1" applyBorder="1" applyAlignment="1">
      <alignment horizontal="center" vertical="center" wrapText="1"/>
    </xf>
    <xf numFmtId="0" fontId="45" fillId="4" borderId="8" xfId="2" applyFont="1" applyFill="1" applyBorder="1" applyAlignment="1">
      <alignment horizontal="center" vertical="center" wrapText="1"/>
    </xf>
    <xf numFmtId="0" fontId="18" fillId="4" borderId="11" xfId="2" applyFont="1" applyFill="1" applyBorder="1" applyAlignment="1">
      <alignment horizontal="center" vertical="center" wrapText="1"/>
    </xf>
    <xf numFmtId="0" fontId="18" fillId="4" borderId="40" xfId="2" applyFont="1" applyFill="1" applyBorder="1" applyAlignment="1">
      <alignment horizontal="center" vertical="center" wrapText="1"/>
    </xf>
    <xf numFmtId="0" fontId="18" fillId="4" borderId="4" xfId="2" applyFont="1" applyFill="1" applyBorder="1" applyAlignment="1">
      <alignment horizontal="center" vertical="center" wrapText="1"/>
    </xf>
    <xf numFmtId="0" fontId="18" fillId="4" borderId="38" xfId="2" applyFont="1" applyFill="1" applyBorder="1" applyAlignment="1">
      <alignment horizontal="center" vertical="center" wrapText="1"/>
    </xf>
    <xf numFmtId="0" fontId="45" fillId="4" borderId="9" xfId="2" applyFont="1" applyFill="1" applyBorder="1" applyAlignment="1">
      <alignment horizontal="center" vertical="center" wrapText="1"/>
    </xf>
    <xf numFmtId="0" fontId="45" fillId="0" borderId="7" xfId="6" applyFont="1" applyBorder="1" applyAlignment="1">
      <alignment horizontal="center" vertical="center"/>
    </xf>
    <xf numFmtId="0" fontId="45" fillId="0" borderId="9" xfId="6" applyFont="1" applyBorder="1" applyAlignment="1">
      <alignment horizontal="center" vertical="center"/>
    </xf>
    <xf numFmtId="0" fontId="45" fillId="0" borderId="8" xfId="6" applyFont="1" applyBorder="1" applyAlignment="1">
      <alignment horizontal="center" vertical="center"/>
    </xf>
    <xf numFmtId="0" fontId="18" fillId="4" borderId="17" xfId="2" applyFont="1" applyFill="1" applyBorder="1" applyAlignment="1">
      <alignment horizontal="center" vertical="center" wrapText="1"/>
    </xf>
    <xf numFmtId="0" fontId="18" fillId="4" borderId="20"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28" fillId="4" borderId="28" xfId="2" applyFont="1" applyFill="1" applyBorder="1" applyAlignment="1">
      <alignment horizontal="center" vertical="center" wrapText="1"/>
    </xf>
    <xf numFmtId="0" fontId="16" fillId="0" borderId="0" xfId="6" applyFont="1" applyBorder="1" applyAlignment="1">
      <alignment horizontal="left" wrapText="1"/>
    </xf>
    <xf numFmtId="0" fontId="28" fillId="4" borderId="7" xfId="2" applyFont="1" applyFill="1" applyBorder="1" applyAlignment="1">
      <alignment horizontal="center" vertical="center" wrapText="1"/>
    </xf>
    <xf numFmtId="0" fontId="28" fillId="4" borderId="8"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45" fillId="4" borderId="7" xfId="6" applyFont="1" applyFill="1" applyBorder="1" applyAlignment="1">
      <alignment horizontal="center" vertical="center" wrapText="1"/>
    </xf>
    <xf numFmtId="0" fontId="45" fillId="4" borderId="9" xfId="6" applyFont="1" applyFill="1" applyBorder="1" applyAlignment="1">
      <alignment horizontal="center" vertical="center" wrapText="1"/>
    </xf>
    <xf numFmtId="0" fontId="45" fillId="4" borderId="8" xfId="6" applyFont="1" applyFill="1" applyBorder="1" applyAlignment="1">
      <alignment horizontal="center" vertical="center" wrapText="1"/>
    </xf>
    <xf numFmtId="0" fontId="18" fillId="4" borderId="15" xfId="6" applyFont="1" applyFill="1" applyBorder="1" applyAlignment="1">
      <alignment horizontal="center" vertical="center" wrapText="1"/>
    </xf>
    <xf numFmtId="0" fontId="18" fillId="4" borderId="17" xfId="6" applyFont="1" applyFill="1" applyBorder="1" applyAlignment="1">
      <alignment horizontal="center" vertical="center" wrapText="1"/>
    </xf>
    <xf numFmtId="0" fontId="18" fillId="4" borderId="20" xfId="6" applyFont="1" applyFill="1" applyBorder="1" applyAlignment="1">
      <alignment horizontal="center" vertical="center" wrapText="1"/>
    </xf>
    <xf numFmtId="0" fontId="18" fillId="4" borderId="11" xfId="6" applyFont="1" applyFill="1" applyBorder="1" applyAlignment="1">
      <alignment horizontal="center" vertical="center" wrapText="1"/>
    </xf>
    <xf numFmtId="0" fontId="18" fillId="4" borderId="40" xfId="6" applyFont="1" applyFill="1" applyBorder="1" applyAlignment="1">
      <alignment horizontal="center" vertical="center" wrapText="1"/>
    </xf>
    <xf numFmtId="0" fontId="18" fillId="4" borderId="7" xfId="6" applyFont="1" applyFill="1" applyBorder="1" applyAlignment="1">
      <alignment horizontal="center" vertical="center" wrapText="1"/>
    </xf>
    <xf numFmtId="0" fontId="18" fillId="4" borderId="9" xfId="6" applyFont="1" applyFill="1" applyBorder="1" applyAlignment="1">
      <alignment horizontal="center" vertical="center" wrapText="1"/>
    </xf>
    <xf numFmtId="0" fontId="56" fillId="5" borderId="0" xfId="2" applyFont="1" applyFill="1" applyAlignment="1">
      <alignment horizontal="center" vertical="center" wrapText="1"/>
    </xf>
    <xf numFmtId="0" fontId="10" fillId="0" borderId="0" xfId="2" applyFont="1" applyAlignment="1">
      <alignment horizontal="left" wrapText="1"/>
    </xf>
    <xf numFmtId="0" fontId="28" fillId="4" borderId="9" xfId="2" applyFont="1" applyFill="1" applyBorder="1" applyAlignment="1">
      <alignment horizontal="center" vertical="center" wrapText="1"/>
    </xf>
    <xf numFmtId="0" fontId="28" fillId="4" borderId="16" xfId="2" applyFont="1" applyFill="1" applyBorder="1" applyAlignment="1">
      <alignment horizontal="center" vertical="center" wrapText="1"/>
    </xf>
    <xf numFmtId="0" fontId="28" fillId="4" borderId="21"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28" fillId="4" borderId="40" xfId="2" applyFont="1" applyFill="1" applyBorder="1" applyAlignment="1">
      <alignment horizontal="center" vertical="center" wrapText="1"/>
    </xf>
    <xf numFmtId="0" fontId="28" fillId="0" borderId="0" xfId="0" applyFont="1" applyAlignment="1">
      <alignment horizontal="left" vertical="center" wrapText="1"/>
    </xf>
    <xf numFmtId="0" fontId="10" fillId="0" borderId="0" xfId="0" applyFont="1" applyAlignment="1">
      <alignment wrapText="1"/>
    </xf>
    <xf numFmtId="0" fontId="28" fillId="4" borderId="42" xfId="0" applyFont="1" applyFill="1" applyBorder="1" applyAlignment="1">
      <alignment horizontal="center" vertical="center"/>
    </xf>
    <xf numFmtId="0" fontId="28" fillId="4" borderId="36" xfId="0" applyFont="1" applyFill="1" applyBorder="1" applyAlignment="1">
      <alignment horizontal="center" vertical="center"/>
    </xf>
    <xf numFmtId="0" fontId="28" fillId="4" borderId="37" xfId="0" applyFont="1" applyFill="1" applyBorder="1" applyAlignment="1">
      <alignment horizontal="center" vertical="center"/>
    </xf>
    <xf numFmtId="0" fontId="28" fillId="4" borderId="11" xfId="0" applyFont="1" applyFill="1" applyBorder="1" applyAlignment="1">
      <alignment horizontal="center" vertical="center"/>
    </xf>
    <xf numFmtId="0" fontId="28" fillId="4" borderId="43" xfId="0" applyFont="1" applyFill="1" applyBorder="1" applyAlignment="1">
      <alignment horizontal="center" vertical="center"/>
    </xf>
    <xf numFmtId="0" fontId="28" fillId="4" borderId="40" xfId="0" applyFont="1" applyFill="1" applyBorder="1" applyAlignment="1">
      <alignment horizontal="center" vertical="center"/>
    </xf>
    <xf numFmtId="0" fontId="28" fillId="4" borderId="42" xfId="0" applyFont="1" applyFill="1" applyBorder="1" applyAlignment="1">
      <alignment horizontal="left" vertical="center" wrapText="1"/>
    </xf>
    <xf numFmtId="0" fontId="28" fillId="4" borderId="36" xfId="0" applyFont="1" applyFill="1" applyBorder="1" applyAlignment="1">
      <alignment horizontal="left" vertical="center" wrapText="1"/>
    </xf>
    <xf numFmtId="0" fontId="28" fillId="4" borderId="37" xfId="0" applyFont="1" applyFill="1" applyBorder="1" applyAlignment="1">
      <alignment horizontal="left" vertical="center" wrapText="1"/>
    </xf>
    <xf numFmtId="0" fontId="28" fillId="4" borderId="11"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8" fillId="4" borderId="42"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10" fillId="0" borderId="0" xfId="0" applyFont="1" applyBorder="1" applyAlignment="1">
      <alignment horizontal="left" wrapText="1"/>
    </xf>
    <xf numFmtId="0" fontId="28" fillId="4" borderId="15" xfId="0" applyFont="1" applyFill="1" applyBorder="1" applyAlignment="1">
      <alignment horizontal="center" vertical="center"/>
    </xf>
    <xf numFmtId="0" fontId="28" fillId="4" borderId="20" xfId="0" applyFont="1" applyFill="1" applyBorder="1" applyAlignment="1">
      <alignment horizontal="center" vertical="center"/>
    </xf>
    <xf numFmtId="0" fontId="41" fillId="4" borderId="7" xfId="0" applyFont="1" applyFill="1" applyBorder="1" applyAlignment="1">
      <alignment horizontal="center" vertical="center" wrapText="1"/>
    </xf>
    <xf numFmtId="0" fontId="41" fillId="4" borderId="9"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28" fillId="4" borderId="17" xfId="0" applyFont="1" applyFill="1" applyBorder="1" applyAlignment="1">
      <alignment horizontal="center" vertical="center"/>
    </xf>
    <xf numFmtId="0" fontId="41" fillId="4" borderId="7" xfId="0" applyFont="1" applyFill="1" applyBorder="1" applyAlignment="1">
      <alignment horizontal="center" vertical="center"/>
    </xf>
    <xf numFmtId="0" fontId="41" fillId="4" borderId="9" xfId="0" applyFont="1" applyFill="1" applyBorder="1" applyAlignment="1">
      <alignment horizontal="center" vertical="center"/>
    </xf>
    <xf numFmtId="0" fontId="41" fillId="4" borderId="8" xfId="0" applyFont="1" applyFill="1" applyBorder="1" applyAlignment="1">
      <alignment horizontal="center" vertical="center"/>
    </xf>
    <xf numFmtId="0" fontId="10" fillId="0" borderId="0" xfId="0" applyFont="1" applyAlignment="1">
      <alignment horizontal="left" wrapText="1"/>
    </xf>
    <xf numFmtId="0" fontId="28" fillId="4" borderId="14"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41" fillId="4" borderId="12"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48" fillId="4" borderId="42" xfId="0" applyFont="1" applyFill="1" applyBorder="1" applyAlignment="1">
      <alignment horizontal="center" vertical="center" wrapText="1"/>
    </xf>
    <xf numFmtId="0" fontId="48" fillId="4" borderId="37" xfId="0" applyFont="1" applyFill="1" applyBorder="1" applyAlignment="1">
      <alignment horizontal="center" vertical="center" wrapText="1"/>
    </xf>
    <xf numFmtId="0" fontId="17" fillId="0" borderId="0" xfId="2" applyFont="1" applyAlignment="1">
      <alignment horizontal="left" wrapText="1"/>
    </xf>
    <xf numFmtId="0" fontId="7" fillId="6" borderId="0" xfId="2" applyFont="1" applyFill="1" applyAlignment="1">
      <alignment horizontal="center" vertical="center"/>
    </xf>
    <xf numFmtId="0" fontId="16" fillId="0" borderId="0" xfId="2" applyFont="1" applyAlignment="1">
      <alignment horizontal="left" wrapText="1"/>
    </xf>
    <xf numFmtId="0" fontId="11" fillId="0" borderId="0" xfId="2" applyFont="1" applyAlignment="1">
      <alignment horizontal="left" wrapText="1"/>
    </xf>
    <xf numFmtId="0" fontId="18" fillId="4" borderId="27" xfId="2" applyFont="1" applyFill="1" applyBorder="1" applyAlignment="1">
      <alignment horizontal="center" vertical="center" wrapText="1"/>
    </xf>
    <xf numFmtId="0" fontId="18" fillId="4" borderId="28" xfId="2" applyFont="1" applyFill="1" applyBorder="1" applyAlignment="1">
      <alignment horizontal="center" vertical="center" wrapText="1"/>
    </xf>
    <xf numFmtId="0" fontId="45" fillId="0" borderId="1" xfId="2" applyFont="1" applyBorder="1" applyAlignment="1">
      <alignment horizontal="center" vertical="center"/>
    </xf>
    <xf numFmtId="0" fontId="45" fillId="0" borderId="0" xfId="2" applyFont="1" applyBorder="1" applyAlignment="1">
      <alignment horizontal="center" vertical="center"/>
    </xf>
    <xf numFmtId="0" fontId="45" fillId="0" borderId="2" xfId="2" applyFont="1" applyBorder="1" applyAlignment="1">
      <alignment horizontal="center" vertical="center"/>
    </xf>
    <xf numFmtId="0" fontId="10" fillId="0" borderId="0" xfId="0" applyFont="1" applyFill="1" applyBorder="1" applyAlignment="1">
      <alignment horizontal="left"/>
    </xf>
    <xf numFmtId="0" fontId="10" fillId="0" borderId="0" xfId="0" applyFont="1" applyFill="1" applyBorder="1" applyAlignment="1">
      <alignment horizontal="left" wrapText="1"/>
    </xf>
    <xf numFmtId="0" fontId="41" fillId="4" borderId="20" xfId="0" applyFont="1" applyFill="1" applyBorder="1" applyAlignment="1">
      <alignment horizontal="center" vertical="center" wrapText="1"/>
    </xf>
    <xf numFmtId="0" fontId="41" fillId="4" borderId="23"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5" fillId="6" borderId="0" xfId="1" applyFill="1" applyAlignment="1">
      <alignment horizontal="center" vertical="center"/>
    </xf>
    <xf numFmtId="0" fontId="18" fillId="4" borderId="15" xfId="5" applyFont="1" applyFill="1" applyBorder="1" applyAlignment="1">
      <alignment horizontal="center" vertical="center" wrapText="1"/>
    </xf>
    <xf numFmtId="0" fontId="18" fillId="4" borderId="17" xfId="5" applyFont="1" applyFill="1" applyBorder="1" applyAlignment="1">
      <alignment horizontal="center" vertical="center" wrapText="1"/>
    </xf>
    <xf numFmtId="0" fontId="18" fillId="4" borderId="20" xfId="5" applyFont="1" applyFill="1" applyBorder="1" applyAlignment="1">
      <alignment horizontal="center" vertical="center" wrapText="1"/>
    </xf>
    <xf numFmtId="0" fontId="47" fillId="4" borderId="7" xfId="5" applyFont="1" applyFill="1" applyBorder="1" applyAlignment="1">
      <alignment horizontal="left" vertical="center" wrapText="1"/>
    </xf>
    <xf numFmtId="0" fontId="47" fillId="4" borderId="9" xfId="5" applyFont="1" applyFill="1" applyBorder="1" applyAlignment="1">
      <alignment horizontal="left" vertical="center" wrapText="1"/>
    </xf>
    <xf numFmtId="0" fontId="47" fillId="4" borderId="8" xfId="5" applyFont="1" applyFill="1" applyBorder="1" applyAlignment="1">
      <alignment horizontal="left" vertical="center" wrapText="1"/>
    </xf>
    <xf numFmtId="0" fontId="18" fillId="4" borderId="16" xfId="5" applyFont="1" applyFill="1" applyBorder="1" applyAlignment="1">
      <alignment horizontal="center" vertical="center" wrapText="1"/>
    </xf>
    <xf numFmtId="0" fontId="18" fillId="4" borderId="18" xfId="5" applyFont="1" applyFill="1" applyBorder="1" applyAlignment="1">
      <alignment horizontal="center" vertical="center" wrapText="1"/>
    </xf>
    <xf numFmtId="0" fontId="18" fillId="4" borderId="21" xfId="5" applyFont="1" applyFill="1" applyBorder="1" applyAlignment="1">
      <alignment horizontal="center" vertical="center" wrapText="1"/>
    </xf>
    <xf numFmtId="0" fontId="18" fillId="4" borderId="0" xfId="5" applyFont="1" applyFill="1" applyBorder="1" applyAlignment="1">
      <alignment horizontal="left" vertical="center" wrapText="1"/>
    </xf>
    <xf numFmtId="0" fontId="18" fillId="4" borderId="19" xfId="5" applyFont="1" applyFill="1" applyBorder="1" applyAlignment="1">
      <alignment horizontal="left" vertical="center" wrapText="1"/>
    </xf>
    <xf numFmtId="0" fontId="18" fillId="4" borderId="7" xfId="5" applyFont="1" applyFill="1" applyBorder="1" applyAlignment="1">
      <alignment horizontal="center" vertical="center" wrapText="1"/>
    </xf>
    <xf numFmtId="0" fontId="18" fillId="4" borderId="8" xfId="5" applyFont="1" applyFill="1" applyBorder="1" applyAlignment="1">
      <alignment horizontal="center" vertical="center" wrapText="1"/>
    </xf>
    <xf numFmtId="0" fontId="18" fillId="4" borderId="42" xfId="5" applyFont="1" applyFill="1" applyBorder="1" applyAlignment="1">
      <alignment horizontal="center" vertical="center" wrapText="1"/>
    </xf>
    <xf numFmtId="0" fontId="18" fillId="4" borderId="37" xfId="5" applyFont="1" applyFill="1" applyBorder="1" applyAlignment="1">
      <alignment horizontal="center" vertical="center" wrapText="1"/>
    </xf>
    <xf numFmtId="0" fontId="18" fillId="4" borderId="11" xfId="5" applyFont="1" applyFill="1" applyBorder="1" applyAlignment="1">
      <alignment horizontal="center" vertical="center" wrapText="1"/>
    </xf>
    <xf numFmtId="0" fontId="18" fillId="4" borderId="40" xfId="5" applyFont="1" applyFill="1" applyBorder="1" applyAlignment="1">
      <alignment horizontal="center" vertical="center" wrapText="1"/>
    </xf>
    <xf numFmtId="0" fontId="47" fillId="4" borderId="11" xfId="5" applyFont="1" applyFill="1" applyBorder="1" applyAlignment="1">
      <alignment horizontal="center" vertical="center" wrapText="1"/>
    </xf>
    <xf numFmtId="0" fontId="47" fillId="4" borderId="40" xfId="5" applyFont="1" applyFill="1" applyBorder="1" applyAlignment="1">
      <alignment horizontal="center" vertical="center" wrapText="1"/>
    </xf>
    <xf numFmtId="0" fontId="18" fillId="4" borderId="0" xfId="5" applyFont="1" applyFill="1" applyBorder="1" applyAlignment="1">
      <alignment horizontal="center" vertical="center" wrapText="1"/>
    </xf>
    <xf numFmtId="0" fontId="18" fillId="4" borderId="22" xfId="5" applyFont="1" applyFill="1" applyBorder="1" applyAlignment="1">
      <alignment horizontal="center" vertical="center" wrapText="1"/>
    </xf>
    <xf numFmtId="0" fontId="17" fillId="2" borderId="0" xfId="2" applyFont="1" applyFill="1" applyAlignment="1">
      <alignment horizontal="left" wrapText="1"/>
    </xf>
    <xf numFmtId="0" fontId="6" fillId="2" borderId="0" xfId="2" applyFont="1" applyFill="1" applyAlignment="1"/>
    <xf numFmtId="0" fontId="45" fillId="4" borderId="7" xfId="5" applyFont="1" applyFill="1" applyBorder="1" applyAlignment="1">
      <alignment horizontal="center" vertical="center" wrapText="1"/>
    </xf>
    <xf numFmtId="0" fontId="45" fillId="4" borderId="9" xfId="5" applyFont="1" applyFill="1" applyBorder="1" applyAlignment="1">
      <alignment horizontal="center" vertical="center" wrapText="1"/>
    </xf>
    <xf numFmtId="0" fontId="45" fillId="4" borderId="8" xfId="5" applyFont="1" applyFill="1" applyBorder="1" applyAlignment="1">
      <alignment horizontal="center" vertical="center" wrapText="1"/>
    </xf>
    <xf numFmtId="0" fontId="16" fillId="0" borderId="0" xfId="2" applyNumberFormat="1" applyFont="1" applyAlignment="1">
      <alignment horizontal="left" wrapText="1"/>
    </xf>
    <xf numFmtId="0" fontId="18" fillId="4" borderId="18"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18" fillId="4" borderId="0" xfId="2" applyFont="1" applyFill="1" applyBorder="1" applyAlignment="1">
      <alignment horizontal="center" vertical="center" wrapText="1"/>
    </xf>
    <xf numFmtId="0" fontId="18" fillId="4" borderId="19" xfId="2" applyFont="1" applyFill="1" applyBorder="1" applyAlignment="1">
      <alignment horizontal="center" vertical="center" wrapText="1"/>
    </xf>
    <xf numFmtId="0" fontId="18" fillId="4" borderId="7"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8" xfId="2" applyFont="1" applyFill="1" applyBorder="1" applyAlignment="1">
      <alignment horizontal="center" vertical="center"/>
    </xf>
    <xf numFmtId="0" fontId="45" fillId="0" borderId="17" xfId="2" applyFont="1" applyBorder="1" applyAlignment="1">
      <alignment horizontal="center" vertical="center"/>
    </xf>
    <xf numFmtId="0" fontId="45" fillId="0" borderId="19" xfId="2" applyFont="1" applyBorder="1" applyAlignment="1">
      <alignment horizontal="center" vertical="center"/>
    </xf>
    <xf numFmtId="0" fontId="45" fillId="0" borderId="17" xfId="2" applyFont="1" applyBorder="1" applyAlignment="1">
      <alignment horizontal="center" vertical="center" wrapText="1"/>
    </xf>
    <xf numFmtId="0" fontId="45" fillId="0" borderId="0" xfId="2" applyFont="1" applyBorder="1" applyAlignment="1">
      <alignment horizontal="center" vertical="center" wrapText="1"/>
    </xf>
    <xf numFmtId="0" fontId="45" fillId="0" borderId="19" xfId="2" applyFont="1" applyBorder="1" applyAlignment="1">
      <alignment horizontal="center" vertical="center" wrapText="1"/>
    </xf>
    <xf numFmtId="4" fontId="17" fillId="0" borderId="0" xfId="2" applyNumberFormat="1" applyFont="1" applyAlignment="1">
      <alignment horizontal="left" vertical="center" wrapText="1"/>
    </xf>
    <xf numFmtId="0" fontId="17" fillId="0" borderId="0" xfId="2" applyFont="1" applyAlignment="1">
      <alignment horizontal="left" vertical="center" wrapText="1"/>
    </xf>
    <xf numFmtId="0" fontId="41" fillId="0" borderId="0" xfId="0" applyFont="1" applyBorder="1" applyAlignment="1">
      <alignment horizontal="left" wrapText="1"/>
    </xf>
    <xf numFmtId="4" fontId="17" fillId="0" borderId="0" xfId="2" applyNumberFormat="1" applyFont="1" applyBorder="1" applyAlignment="1">
      <alignment horizontal="left" vertical="center" wrapText="1"/>
    </xf>
    <xf numFmtId="0" fontId="16" fillId="0" borderId="0" xfId="2" applyFont="1" applyFill="1" applyBorder="1" applyAlignment="1">
      <alignment horizontal="left" wrapText="1"/>
    </xf>
    <xf numFmtId="0" fontId="47" fillId="4" borderId="16" xfId="5" applyFont="1" applyFill="1" applyBorder="1" applyAlignment="1">
      <alignment horizontal="center" vertical="center" wrapText="1"/>
    </xf>
    <xf numFmtId="0" fontId="47" fillId="4" borderId="21" xfId="5" applyFont="1" applyFill="1" applyBorder="1" applyAlignment="1">
      <alignment horizontal="center" vertical="center" wrapText="1"/>
    </xf>
    <xf numFmtId="4" fontId="18" fillId="4" borderId="7" xfId="5" applyNumberFormat="1" applyFont="1" applyFill="1" applyBorder="1" applyAlignment="1">
      <alignment horizontal="center" vertical="center"/>
    </xf>
    <xf numFmtId="4" fontId="18" fillId="4" borderId="9" xfId="5" applyNumberFormat="1" applyFont="1" applyFill="1" applyBorder="1" applyAlignment="1">
      <alignment horizontal="center" vertical="center"/>
    </xf>
    <xf numFmtId="4" fontId="18" fillId="4" borderId="8" xfId="5" applyNumberFormat="1" applyFont="1" applyFill="1" applyBorder="1" applyAlignment="1">
      <alignment horizontal="center" vertical="center"/>
    </xf>
    <xf numFmtId="0" fontId="13" fillId="0" borderId="0" xfId="2" applyFont="1" applyAlignment="1">
      <alignment horizontal="center"/>
    </xf>
    <xf numFmtId="0" fontId="18" fillId="4" borderId="6" xfId="2" applyFont="1" applyFill="1" applyBorder="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2" xfId="2" applyFont="1" applyFill="1" applyBorder="1" applyAlignment="1">
      <alignment horizontal="center" vertical="center" wrapText="1"/>
    </xf>
    <xf numFmtId="0" fontId="45" fillId="0" borderId="17" xfId="2" applyFont="1" applyFill="1" applyBorder="1" applyAlignment="1">
      <alignment horizontal="center" vertical="center"/>
    </xf>
    <xf numFmtId="0" fontId="45" fillId="0" borderId="0" xfId="2" applyFont="1" applyFill="1" applyBorder="1" applyAlignment="1">
      <alignment horizontal="center" vertical="center"/>
    </xf>
    <xf numFmtId="0" fontId="45" fillId="0" borderId="19" xfId="2" applyFont="1" applyFill="1" applyBorder="1" applyAlignment="1">
      <alignment horizontal="center" vertical="center"/>
    </xf>
    <xf numFmtId="0" fontId="18" fillId="4" borderId="7" xfId="5" applyFont="1" applyFill="1" applyBorder="1" applyAlignment="1">
      <alignment horizontal="left" vertical="center" wrapText="1"/>
    </xf>
    <xf numFmtId="0" fontId="18" fillId="4" borderId="9" xfId="5" applyFont="1" applyFill="1" applyBorder="1" applyAlignment="1">
      <alignment horizontal="left" vertical="center" wrapText="1"/>
    </xf>
    <xf numFmtId="0" fontId="18" fillId="4" borderId="8" xfId="5" applyFont="1" applyFill="1" applyBorder="1" applyAlignment="1">
      <alignment horizontal="left" vertical="center" wrapText="1"/>
    </xf>
    <xf numFmtId="0" fontId="17" fillId="0" borderId="0" xfId="2" applyFont="1" applyAlignment="1">
      <alignment horizontal="justify" vertical="top" wrapText="1"/>
    </xf>
    <xf numFmtId="0" fontId="47" fillId="4" borderId="4" xfId="5" applyFont="1" applyFill="1" applyBorder="1" applyAlignment="1">
      <alignment horizontal="center" vertical="center" wrapText="1"/>
    </xf>
    <xf numFmtId="0" fontId="47" fillId="4" borderId="38" xfId="5" applyFont="1" applyFill="1" applyBorder="1" applyAlignment="1">
      <alignment horizontal="center" vertical="center" wrapText="1"/>
    </xf>
    <xf numFmtId="0" fontId="47" fillId="4" borderId="29" xfId="5" applyFont="1" applyFill="1" applyBorder="1" applyAlignment="1">
      <alignment horizontal="center" vertical="center" wrapText="1"/>
    </xf>
    <xf numFmtId="0" fontId="47" fillId="4" borderId="41" xfId="5" applyFont="1" applyFill="1" applyBorder="1" applyAlignment="1">
      <alignment horizontal="center" vertical="center" wrapText="1"/>
    </xf>
    <xf numFmtId="0" fontId="18" fillId="4" borderId="9" xfId="5" applyFont="1" applyFill="1" applyBorder="1" applyAlignment="1">
      <alignment horizontal="center" vertical="center" wrapText="1"/>
    </xf>
    <xf numFmtId="0" fontId="10" fillId="0" borderId="0" xfId="2" applyFont="1" applyBorder="1" applyAlignment="1">
      <alignment horizontal="left" wrapText="1"/>
    </xf>
    <xf numFmtId="0" fontId="18" fillId="4" borderId="17" xfId="2" applyFont="1" applyFill="1" applyBorder="1" applyAlignment="1">
      <alignment vertical="center"/>
    </xf>
    <xf numFmtId="0" fontId="18" fillId="4" borderId="20" xfId="2" applyFont="1" applyFill="1" applyBorder="1" applyAlignment="1">
      <alignment vertical="center"/>
    </xf>
    <xf numFmtId="0" fontId="16" fillId="0" borderId="0" xfId="2" applyFont="1" applyBorder="1" applyAlignment="1">
      <alignment horizontal="left"/>
    </xf>
    <xf numFmtId="0" fontId="17" fillId="0" borderId="12" xfId="2" applyFont="1" applyFill="1" applyBorder="1" applyAlignment="1">
      <alignment horizontal="left" vertical="center" wrapText="1"/>
    </xf>
    <xf numFmtId="0" fontId="18" fillId="4" borderId="42" xfId="2" applyFont="1" applyFill="1" applyBorder="1" applyAlignment="1">
      <alignment horizontal="center" vertical="center" wrapText="1"/>
    </xf>
    <xf numFmtId="0" fontId="18" fillId="4" borderId="37" xfId="2" applyFont="1" applyFill="1" applyBorder="1" applyAlignment="1">
      <alignment horizontal="center" vertical="center" wrapText="1"/>
    </xf>
    <xf numFmtId="0" fontId="18" fillId="4" borderId="7" xfId="2" applyFont="1" applyFill="1" applyBorder="1" applyAlignment="1">
      <alignment horizontal="left" vertical="center" wrapText="1"/>
    </xf>
    <xf numFmtId="0" fontId="18" fillId="4" borderId="9" xfId="2" applyFont="1" applyFill="1" applyBorder="1" applyAlignment="1">
      <alignment horizontal="left" vertical="center" wrapText="1"/>
    </xf>
    <xf numFmtId="0" fontId="18" fillId="4" borderId="8" xfId="2" applyFont="1" applyFill="1" applyBorder="1" applyAlignment="1">
      <alignment horizontal="left" vertical="center" wrapText="1"/>
    </xf>
    <xf numFmtId="0" fontId="11" fillId="0" borderId="0" xfId="2" applyFont="1" applyBorder="1" applyAlignment="1">
      <alignment horizontal="center" vertical="center" wrapText="1"/>
    </xf>
    <xf numFmtId="0" fontId="18" fillId="4" borderId="10" xfId="2" applyFont="1" applyFill="1" applyBorder="1" applyAlignment="1">
      <alignment horizontal="center" vertical="center" wrapText="1"/>
    </xf>
    <xf numFmtId="0" fontId="16" fillId="0" borderId="0" xfId="2" applyFont="1" applyBorder="1" applyAlignment="1">
      <alignment horizontal="left" wrapText="1"/>
    </xf>
    <xf numFmtId="0" fontId="56" fillId="7" borderId="0" xfId="6" applyFont="1" applyFill="1" applyAlignment="1">
      <alignment horizontal="center" vertical="center"/>
    </xf>
    <xf numFmtId="0" fontId="18" fillId="0" borderId="0" xfId="6" applyFont="1" applyAlignment="1">
      <alignment horizontal="left" vertical="top" wrapText="1"/>
    </xf>
    <xf numFmtId="4" fontId="60" fillId="0" borderId="0" xfId="2" applyNumberFormat="1" applyFont="1" applyAlignment="1">
      <alignment horizontal="left" vertical="center" wrapText="1"/>
    </xf>
    <xf numFmtId="0" fontId="60" fillId="0" borderId="0" xfId="2" applyFont="1" applyAlignment="1">
      <alignment horizontal="left" vertical="center" wrapText="1"/>
    </xf>
    <xf numFmtId="0" fontId="16" fillId="0" borderId="0" xfId="2" applyFont="1" applyAlignment="1">
      <alignment horizontal="left"/>
    </xf>
    <xf numFmtId="0" fontId="7" fillId="8" borderId="0" xfId="2" applyFont="1" applyFill="1" applyAlignment="1">
      <alignment horizontal="center" vertical="center"/>
    </xf>
    <xf numFmtId="0" fontId="41" fillId="0" borderId="35" xfId="0" applyFont="1" applyBorder="1" applyAlignment="1">
      <alignment horizontal="center" vertical="center"/>
    </xf>
    <xf numFmtId="0" fontId="41" fillId="0" borderId="9" xfId="0" applyFont="1" applyBorder="1" applyAlignment="1">
      <alignment horizontal="center" vertical="center"/>
    </xf>
    <xf numFmtId="0" fontId="41" fillId="0" borderId="12" xfId="0" applyFont="1" applyBorder="1" applyAlignment="1">
      <alignment horizontal="center" vertical="center"/>
    </xf>
    <xf numFmtId="0" fontId="41" fillId="0" borderId="17" xfId="0" applyFont="1" applyBorder="1" applyAlignment="1">
      <alignment horizontal="center" vertical="center"/>
    </xf>
    <xf numFmtId="0" fontId="41" fillId="0" borderId="0" xfId="0" applyFont="1" applyBorder="1" applyAlignment="1">
      <alignment horizontal="center" vertical="center"/>
    </xf>
    <xf numFmtId="0" fontId="41" fillId="0" borderId="19" xfId="0" applyFont="1" applyBorder="1" applyAlignment="1">
      <alignment horizontal="center" vertical="center"/>
    </xf>
    <xf numFmtId="0" fontId="48" fillId="4" borderId="42" xfId="0" applyFont="1" applyFill="1" applyBorder="1" applyAlignment="1">
      <alignment horizontal="left" vertical="center" wrapText="1"/>
    </xf>
    <xf numFmtId="0" fontId="48" fillId="4" borderId="37" xfId="0" applyFont="1" applyFill="1" applyBorder="1" applyAlignment="1">
      <alignment horizontal="left" vertical="center" wrapText="1"/>
    </xf>
    <xf numFmtId="0" fontId="28" fillId="4" borderId="42" xfId="0" applyFont="1" applyFill="1" applyBorder="1" applyAlignment="1">
      <alignment horizontal="center"/>
    </xf>
    <xf numFmtId="0" fontId="28" fillId="4" borderId="36" xfId="0" applyFont="1" applyFill="1" applyBorder="1" applyAlignment="1">
      <alignment horizontal="center"/>
    </xf>
    <xf numFmtId="0" fontId="28" fillId="4" borderId="35" xfId="0" applyFont="1" applyFill="1" applyBorder="1" applyAlignment="1">
      <alignment horizontal="center"/>
    </xf>
    <xf numFmtId="0" fontId="28" fillId="4" borderId="48" xfId="0" applyFont="1" applyFill="1" applyBorder="1" applyAlignment="1">
      <alignment horizontal="center" vertical="center"/>
    </xf>
    <xf numFmtId="0" fontId="28" fillId="4" borderId="47" xfId="0" applyFont="1" applyFill="1" applyBorder="1" applyAlignment="1">
      <alignment horizontal="center" vertical="center"/>
    </xf>
    <xf numFmtId="0" fontId="28" fillId="4" borderId="49" xfId="0" applyFont="1" applyFill="1" applyBorder="1" applyAlignment="1">
      <alignment horizontal="center" vertical="center"/>
    </xf>
    <xf numFmtId="0" fontId="28" fillId="4" borderId="46" xfId="0" applyFont="1" applyFill="1" applyBorder="1" applyAlignment="1">
      <alignment horizontal="center" vertical="center"/>
    </xf>
    <xf numFmtId="0" fontId="41" fillId="0" borderId="39" xfId="0" applyFont="1" applyBorder="1" applyAlignment="1">
      <alignment horizontal="center" vertical="center"/>
    </xf>
    <xf numFmtId="0" fontId="16" fillId="0" borderId="0" xfId="6" applyFont="1" applyAlignment="1">
      <alignment horizontal="left" wrapText="1"/>
    </xf>
    <xf numFmtId="0" fontId="28" fillId="4" borderId="44" xfId="0" applyFont="1" applyFill="1" applyBorder="1" applyAlignment="1">
      <alignment horizontal="center" vertical="center"/>
    </xf>
    <xf numFmtId="0" fontId="28" fillId="4" borderId="33" xfId="0" applyFont="1" applyFill="1" applyBorder="1" applyAlignment="1">
      <alignment horizontal="center" vertical="center"/>
    </xf>
    <xf numFmtId="0" fontId="28" fillId="4" borderId="45" xfId="0" applyFont="1" applyFill="1" applyBorder="1" applyAlignment="1">
      <alignment horizontal="center" vertical="center"/>
    </xf>
    <xf numFmtId="0" fontId="28" fillId="4" borderId="1" xfId="0" applyFont="1" applyFill="1" applyBorder="1" applyAlignment="1">
      <alignment horizontal="center" vertical="center"/>
    </xf>
    <xf numFmtId="0" fontId="28" fillId="4" borderId="30" xfId="0" applyFont="1" applyFill="1" applyBorder="1" applyAlignment="1">
      <alignment horizontal="center" vertical="center"/>
    </xf>
    <xf numFmtId="0" fontId="28" fillId="4" borderId="34" xfId="0" applyFont="1" applyFill="1" applyBorder="1" applyAlignment="1">
      <alignment horizontal="center" vertical="center"/>
    </xf>
    <xf numFmtId="0" fontId="28" fillId="0" borderId="44" xfId="0" applyFont="1" applyBorder="1" applyAlignment="1">
      <alignment horizontal="left" vertical="center"/>
    </xf>
    <xf numFmtId="0" fontId="28" fillId="0" borderId="33" xfId="0" applyFont="1" applyBorder="1" applyAlignment="1">
      <alignment horizontal="left" vertical="center"/>
    </xf>
    <xf numFmtId="0" fontId="28" fillId="0" borderId="45" xfId="0" applyFont="1" applyBorder="1" applyAlignment="1">
      <alignment horizontal="left" vertical="center"/>
    </xf>
    <xf numFmtId="0" fontId="28" fillId="0" borderId="1" xfId="0" applyFont="1" applyBorder="1" applyAlignment="1">
      <alignment horizontal="left" vertical="center"/>
    </xf>
    <xf numFmtId="0" fontId="28" fillId="0" borderId="30" xfId="0" applyFont="1" applyBorder="1" applyAlignment="1">
      <alignment horizontal="left" vertical="center"/>
    </xf>
    <xf numFmtId="0" fontId="28" fillId="0" borderId="34" xfId="0" applyFont="1" applyBorder="1" applyAlignment="1">
      <alignment horizontal="left" vertical="center"/>
    </xf>
    <xf numFmtId="0" fontId="28" fillId="0" borderId="44" xfId="0" applyFont="1" applyBorder="1" applyAlignment="1">
      <alignment horizontal="left" vertical="center" wrapText="1"/>
    </xf>
    <xf numFmtId="0" fontId="28" fillId="0" borderId="33" xfId="0" applyFont="1" applyBorder="1" applyAlignment="1">
      <alignment horizontal="left" vertical="center" wrapText="1"/>
    </xf>
    <xf numFmtId="0" fontId="18" fillId="2" borderId="42" xfId="0" applyFont="1" applyFill="1" applyBorder="1" applyAlignment="1">
      <alignment horizontal="left" vertical="center"/>
    </xf>
    <xf numFmtId="0" fontId="18" fillId="2" borderId="36" xfId="0" applyFont="1" applyFill="1" applyBorder="1" applyAlignment="1">
      <alignment horizontal="left" vertical="center"/>
    </xf>
    <xf numFmtId="0" fontId="18" fillId="2" borderId="37" xfId="0" applyFont="1" applyFill="1" applyBorder="1" applyAlignment="1">
      <alignment horizontal="left" vertical="center"/>
    </xf>
    <xf numFmtId="0" fontId="28" fillId="4" borderId="7" xfId="0" applyFont="1" applyFill="1" applyBorder="1" applyAlignment="1">
      <alignment horizontal="left"/>
    </xf>
    <xf numFmtId="0" fontId="28" fillId="4" borderId="9" xfId="0" applyFont="1" applyFill="1" applyBorder="1" applyAlignment="1">
      <alignment horizontal="left"/>
    </xf>
    <xf numFmtId="0" fontId="28" fillId="4" borderId="8" xfId="0" applyFont="1" applyFill="1" applyBorder="1" applyAlignment="1">
      <alignment horizontal="left"/>
    </xf>
    <xf numFmtId="0" fontId="7" fillId="9" borderId="0" xfId="2" applyFont="1" applyFill="1" applyAlignment="1">
      <alignment horizontal="center" vertical="center"/>
    </xf>
    <xf numFmtId="0" fontId="16" fillId="0" borderId="22" xfId="2" applyFont="1" applyBorder="1" applyAlignment="1">
      <alignment horizontal="left"/>
    </xf>
    <xf numFmtId="0" fontId="18" fillId="0" borderId="0" xfId="2" applyFont="1" applyFill="1" applyBorder="1" applyAlignment="1">
      <alignment horizontal="justify" vertical="top" wrapText="1"/>
    </xf>
    <xf numFmtId="0" fontId="28" fillId="4" borderId="16" xfId="0" applyFont="1" applyFill="1" applyBorder="1" applyAlignment="1">
      <alignment horizontal="center" vertical="center"/>
    </xf>
    <xf numFmtId="0" fontId="28" fillId="4" borderId="21" xfId="0" applyFont="1" applyFill="1" applyBorder="1" applyAlignment="1">
      <alignment horizontal="center" vertical="center"/>
    </xf>
    <xf numFmtId="0" fontId="48" fillId="4" borderId="16" xfId="0" applyFont="1" applyFill="1" applyBorder="1" applyAlignment="1">
      <alignment horizontal="center" vertical="center" wrapText="1"/>
    </xf>
    <xf numFmtId="0" fontId="48" fillId="4" borderId="21" xfId="0" applyFont="1" applyFill="1" applyBorder="1" applyAlignment="1">
      <alignment horizontal="center" vertical="center" wrapText="1"/>
    </xf>
    <xf numFmtId="0" fontId="28" fillId="4" borderId="39" xfId="0" applyFont="1" applyFill="1" applyBorder="1" applyAlignment="1">
      <alignment horizontal="left"/>
    </xf>
    <xf numFmtId="0" fontId="28" fillId="4" borderId="37" xfId="0" applyFont="1" applyFill="1" applyBorder="1" applyAlignment="1">
      <alignment horizontal="left"/>
    </xf>
    <xf numFmtId="0" fontId="48" fillId="4" borderId="11" xfId="0" applyFont="1" applyFill="1" applyBorder="1" applyAlignment="1">
      <alignment horizontal="center" vertical="center" wrapText="1"/>
    </xf>
    <xf numFmtId="0" fontId="48" fillId="4" borderId="43" xfId="0" applyFont="1" applyFill="1" applyBorder="1" applyAlignment="1">
      <alignment horizontal="center" vertical="center" wrapText="1"/>
    </xf>
    <xf numFmtId="0" fontId="48" fillId="4" borderId="40"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8" xfId="0" applyFont="1" applyFill="1" applyBorder="1" applyAlignment="1">
      <alignment horizontal="center" vertical="center"/>
    </xf>
    <xf numFmtId="0" fontId="28" fillId="4" borderId="6"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28" fillId="4" borderId="6" xfId="0" applyFont="1" applyFill="1" applyBorder="1" applyAlignment="1">
      <alignment horizontal="center" vertical="center"/>
    </xf>
    <xf numFmtId="0" fontId="28" fillId="4" borderId="10" xfId="0" applyFont="1" applyFill="1" applyBorder="1" applyAlignment="1">
      <alignment horizontal="center" vertical="center"/>
    </xf>
    <xf numFmtId="0" fontId="28" fillId="4" borderId="28" xfId="0" applyFont="1" applyFill="1" applyBorder="1" applyAlignment="1">
      <alignment horizontal="center" vertical="center"/>
    </xf>
    <xf numFmtId="0" fontId="31" fillId="0" borderId="0" xfId="2" applyFont="1" applyBorder="1" applyAlignment="1">
      <alignment horizontal="left" vertical="center" wrapText="1"/>
    </xf>
    <xf numFmtId="0" fontId="17" fillId="0" borderId="0" xfId="2" applyFont="1" applyFill="1" applyBorder="1" applyAlignment="1">
      <alignment horizontal="justify" vertical="top" wrapText="1"/>
    </xf>
    <xf numFmtId="2" fontId="16" fillId="0" borderId="0" xfId="2" applyNumberFormat="1" applyFont="1" applyAlignment="1">
      <alignment horizontal="left" wrapText="1"/>
    </xf>
    <xf numFmtId="3" fontId="28" fillId="4" borderId="11" xfId="0" applyNumberFormat="1" applyFont="1" applyFill="1" applyBorder="1" applyAlignment="1">
      <alignment horizontal="center" vertical="center"/>
    </xf>
    <xf numFmtId="3" fontId="28" fillId="4" borderId="43" xfId="0" applyNumberFormat="1" applyFont="1" applyFill="1" applyBorder="1" applyAlignment="1">
      <alignment horizontal="center" vertical="center"/>
    </xf>
    <xf numFmtId="3" fontId="28" fillId="4" borderId="14" xfId="0" applyNumberFormat="1" applyFont="1" applyFill="1" applyBorder="1" applyAlignment="1">
      <alignment horizontal="center" vertical="center"/>
    </xf>
    <xf numFmtId="3" fontId="28" fillId="4" borderId="11" xfId="0" applyNumberFormat="1" applyFont="1" applyFill="1" applyBorder="1" applyAlignment="1">
      <alignment horizontal="center" vertical="center" wrapText="1"/>
    </xf>
    <xf numFmtId="3" fontId="28" fillId="4" borderId="14" xfId="0" applyNumberFormat="1" applyFont="1" applyFill="1" applyBorder="1" applyAlignment="1">
      <alignment horizontal="center" vertical="center" wrapText="1"/>
    </xf>
    <xf numFmtId="3" fontId="28" fillId="4" borderId="4" xfId="0" applyNumberFormat="1" applyFont="1" applyFill="1" applyBorder="1" applyAlignment="1">
      <alignment horizontal="center" vertical="center" wrapText="1"/>
    </xf>
    <xf numFmtId="3" fontId="28" fillId="4" borderId="3" xfId="0" applyNumberFormat="1" applyFont="1" applyFill="1" applyBorder="1" applyAlignment="1">
      <alignment horizontal="center" vertical="center" wrapText="1"/>
    </xf>
    <xf numFmtId="3" fontId="28" fillId="4" borderId="42" xfId="0" applyNumberFormat="1" applyFont="1" applyFill="1" applyBorder="1" applyAlignment="1">
      <alignment horizontal="center" vertical="center" wrapText="1"/>
    </xf>
    <xf numFmtId="3" fontId="28" fillId="4" borderId="37" xfId="0" applyNumberFormat="1" applyFont="1" applyFill="1" applyBorder="1" applyAlignment="1">
      <alignment horizontal="center" vertical="center" wrapText="1"/>
    </xf>
    <xf numFmtId="3" fontId="28" fillId="4" borderId="15" xfId="0" applyNumberFormat="1" applyFont="1" applyFill="1" applyBorder="1" applyAlignment="1">
      <alignment horizontal="center" vertical="center"/>
    </xf>
    <xf numFmtId="3" fontId="28" fillId="4" borderId="17" xfId="0" applyNumberFormat="1" applyFont="1" applyFill="1" applyBorder="1" applyAlignment="1">
      <alignment horizontal="center" vertical="center"/>
    </xf>
    <xf numFmtId="3" fontId="28" fillId="4" borderId="20" xfId="0" applyNumberFormat="1" applyFont="1" applyFill="1" applyBorder="1" applyAlignment="1">
      <alignment horizontal="center" vertical="center"/>
    </xf>
    <xf numFmtId="3" fontId="28" fillId="4" borderId="9" xfId="0" applyNumberFormat="1" applyFont="1" applyFill="1" applyBorder="1" applyAlignment="1">
      <alignment horizontal="left"/>
    </xf>
    <xf numFmtId="3" fontId="28" fillId="4" borderId="8" xfId="0" applyNumberFormat="1" applyFont="1" applyFill="1" applyBorder="1" applyAlignment="1">
      <alignment horizontal="left"/>
    </xf>
    <xf numFmtId="3" fontId="41" fillId="4" borderId="7" xfId="0" applyNumberFormat="1" applyFont="1" applyFill="1" applyBorder="1" applyAlignment="1">
      <alignment horizontal="center" vertical="center"/>
    </xf>
    <xf numFmtId="3" fontId="41" fillId="4" borderId="9" xfId="0" applyNumberFormat="1" applyFont="1" applyFill="1" applyBorder="1" applyAlignment="1">
      <alignment horizontal="center" vertical="center"/>
    </xf>
    <xf numFmtId="3" fontId="41" fillId="4" borderId="8" xfId="0" applyNumberFormat="1" applyFont="1" applyFill="1" applyBorder="1" applyAlignment="1">
      <alignment horizontal="center" vertical="center"/>
    </xf>
    <xf numFmtId="0" fontId="18" fillId="0" borderId="0" xfId="2" applyFont="1" applyBorder="1" applyAlignment="1">
      <alignment horizontal="left" vertical="center" wrapText="1"/>
    </xf>
    <xf numFmtId="49" fontId="27" fillId="0" borderId="0" xfId="0" applyNumberFormat="1" applyFont="1" applyFill="1" applyBorder="1" applyAlignment="1">
      <alignment horizontal="left" vertical="center" wrapText="1"/>
    </xf>
    <xf numFmtId="49" fontId="28" fillId="0" borderId="0" xfId="0" applyNumberFormat="1" applyFont="1" applyFill="1" applyBorder="1" applyAlignment="1">
      <alignment horizontal="left" vertical="center" wrapText="1"/>
    </xf>
    <xf numFmtId="0" fontId="16" fillId="0" borderId="0" xfId="8" applyFont="1" applyAlignment="1">
      <alignment horizontal="left" wrapText="1"/>
    </xf>
    <xf numFmtId="0" fontId="41" fillId="4" borderId="11" xfId="0" applyFont="1" applyFill="1" applyBorder="1" applyAlignment="1">
      <alignment horizontal="center" vertical="center"/>
    </xf>
    <xf numFmtId="0" fontId="41" fillId="4" borderId="43" xfId="0" applyFont="1" applyFill="1" applyBorder="1" applyAlignment="1">
      <alignment horizontal="center" vertical="center"/>
    </xf>
    <xf numFmtId="0" fontId="41" fillId="4" borderId="40" xfId="0" applyFont="1" applyFill="1" applyBorder="1" applyAlignment="1">
      <alignment horizontal="center" vertical="center"/>
    </xf>
    <xf numFmtId="0" fontId="41" fillId="4" borderId="15" xfId="0" applyFont="1" applyFill="1" applyBorder="1" applyAlignment="1">
      <alignment horizontal="center" vertical="center"/>
    </xf>
    <xf numFmtId="0" fontId="41" fillId="4" borderId="17" xfId="0" applyFont="1" applyFill="1" applyBorder="1" applyAlignment="1">
      <alignment horizontal="center" vertical="center"/>
    </xf>
    <xf numFmtId="0" fontId="41" fillId="4" borderId="20" xfId="0" applyFont="1" applyFill="1" applyBorder="1" applyAlignment="1">
      <alignment horizontal="center" vertical="center"/>
    </xf>
    <xf numFmtId="49" fontId="17" fillId="0" borderId="0" xfId="8" applyNumberFormat="1" applyFont="1" applyFill="1" applyBorder="1" applyAlignment="1">
      <alignment horizontal="justify" vertical="center" wrapText="1"/>
    </xf>
    <xf numFmtId="2" fontId="52" fillId="4" borderId="9" xfId="9" applyNumberFormat="1" applyFont="1" applyFill="1" applyBorder="1" applyAlignment="1">
      <alignment horizontal="center" vertical="center"/>
    </xf>
    <xf numFmtId="2" fontId="52" fillId="4" borderId="8" xfId="9" applyNumberFormat="1" applyFont="1" applyFill="1" applyBorder="1" applyAlignment="1">
      <alignment horizontal="center" vertical="center"/>
    </xf>
    <xf numFmtId="0" fontId="7" fillId="9" borderId="0" xfId="8" applyFont="1" applyFill="1" applyAlignment="1">
      <alignment horizontal="center" vertical="center"/>
    </xf>
    <xf numFmtId="0" fontId="16" fillId="0" borderId="0" xfId="8" applyFont="1" applyBorder="1" applyAlignment="1">
      <alignment horizontal="left" wrapText="1"/>
    </xf>
    <xf numFmtId="0" fontId="18" fillId="4" borderId="15" xfId="8" applyFont="1" applyFill="1" applyBorder="1" applyAlignment="1">
      <alignment horizontal="center" vertical="center" wrapText="1"/>
    </xf>
    <xf numFmtId="0" fontId="18" fillId="4" borderId="17" xfId="8" applyFont="1" applyFill="1" applyBorder="1" applyAlignment="1">
      <alignment horizontal="center" vertical="center" wrapText="1"/>
    </xf>
    <xf numFmtId="0" fontId="18" fillId="4" borderId="20" xfId="8" applyFont="1" applyFill="1" applyBorder="1" applyAlignment="1">
      <alignment horizontal="center" vertical="center" wrapText="1"/>
    </xf>
    <xf numFmtId="0" fontId="18" fillId="4" borderId="7" xfId="8" applyFont="1" applyFill="1" applyBorder="1" applyAlignment="1">
      <alignment horizontal="center" vertical="center" wrapText="1"/>
    </xf>
    <xf numFmtId="0" fontId="18" fillId="4" borderId="9" xfId="8" applyFont="1" applyFill="1" applyBorder="1" applyAlignment="1">
      <alignment horizontal="center" vertical="center" wrapText="1"/>
    </xf>
    <xf numFmtId="0" fontId="18" fillId="4" borderId="8" xfId="8" applyFont="1" applyFill="1" applyBorder="1" applyAlignment="1">
      <alignment horizontal="center" vertical="center" wrapText="1"/>
    </xf>
    <xf numFmtId="0" fontId="18" fillId="4" borderId="16" xfId="8" applyFont="1" applyFill="1" applyBorder="1" applyAlignment="1">
      <alignment horizontal="center" vertical="center" wrapText="1"/>
    </xf>
    <xf numFmtId="0" fontId="18" fillId="4" borderId="21" xfId="8" applyFont="1" applyFill="1" applyBorder="1" applyAlignment="1">
      <alignment horizontal="center" vertical="center" wrapText="1"/>
    </xf>
    <xf numFmtId="4" fontId="18" fillId="4" borderId="7" xfId="8" applyNumberFormat="1" applyFont="1" applyFill="1" applyBorder="1" applyAlignment="1">
      <alignment horizontal="center" vertical="center" wrapText="1"/>
    </xf>
    <xf numFmtId="4" fontId="18" fillId="4" borderId="9" xfId="8" applyNumberFormat="1" applyFont="1" applyFill="1" applyBorder="1" applyAlignment="1">
      <alignment horizontal="center" vertical="center" wrapText="1"/>
    </xf>
    <xf numFmtId="4" fontId="18" fillId="4" borderId="8" xfId="8" applyNumberFormat="1" applyFont="1" applyFill="1" applyBorder="1" applyAlignment="1">
      <alignment horizontal="center" vertical="center" wrapText="1"/>
    </xf>
    <xf numFmtId="0" fontId="16" fillId="0" borderId="0" xfId="9" applyFont="1" applyBorder="1" applyAlignment="1">
      <alignment horizontal="left" wrapText="1"/>
    </xf>
    <xf numFmtId="0" fontId="52" fillId="4" borderId="16" xfId="9" applyFont="1" applyFill="1" applyBorder="1" applyAlignment="1">
      <alignment horizontal="center" vertical="center"/>
    </xf>
    <xf numFmtId="0" fontId="52" fillId="4" borderId="18" xfId="9" applyFont="1" applyFill="1" applyBorder="1" applyAlignment="1">
      <alignment horizontal="center" vertical="center"/>
    </xf>
    <xf numFmtId="0" fontId="52" fillId="4" borderId="21" xfId="9" applyFont="1" applyFill="1" applyBorder="1" applyAlignment="1">
      <alignment horizontal="center" vertical="center"/>
    </xf>
    <xf numFmtId="0" fontId="53" fillId="4" borderId="7" xfId="9" applyNumberFormat="1" applyFont="1" applyFill="1" applyBorder="1" applyAlignment="1">
      <alignment horizontal="center" vertical="center" wrapText="1"/>
    </xf>
    <xf numFmtId="0" fontId="53" fillId="4" borderId="8" xfId="9" applyNumberFormat="1" applyFont="1" applyFill="1" applyBorder="1" applyAlignment="1">
      <alignment horizontal="center" vertical="center" wrapText="1"/>
    </xf>
    <xf numFmtId="0" fontId="45" fillId="4" borderId="7" xfId="8" applyFont="1" applyFill="1" applyBorder="1" applyAlignment="1">
      <alignment horizontal="center" vertical="center" wrapText="1"/>
    </xf>
    <xf numFmtId="0" fontId="45" fillId="4" borderId="9" xfId="8" applyFont="1" applyFill="1" applyBorder="1" applyAlignment="1">
      <alignment horizontal="center" vertical="center" wrapText="1"/>
    </xf>
    <xf numFmtId="0" fontId="45" fillId="4" borderId="8" xfId="8" applyFont="1" applyFill="1" applyBorder="1" applyAlignment="1">
      <alignment horizontal="center" vertical="center" wrapText="1"/>
    </xf>
    <xf numFmtId="17" fontId="41" fillId="4" borderId="7" xfId="0" applyNumberFormat="1" applyFont="1" applyFill="1" applyBorder="1" applyAlignment="1">
      <alignment horizontal="center" vertical="center"/>
    </xf>
    <xf numFmtId="0" fontId="13" fillId="0" borderId="0" xfId="10" applyFont="1" applyBorder="1" applyAlignment="1">
      <alignment horizontal="left" wrapText="1"/>
    </xf>
    <xf numFmtId="0" fontId="7" fillId="10" borderId="0" xfId="2" applyFont="1" applyFill="1" applyAlignment="1">
      <alignment horizontal="center" vertical="center"/>
    </xf>
    <xf numFmtId="0" fontId="16" fillId="0" borderId="0" xfId="10" applyFont="1" applyAlignment="1">
      <alignment horizontal="left" wrapText="1"/>
    </xf>
    <xf numFmtId="0" fontId="28" fillId="4" borderId="7"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10" fillId="0" borderId="44" xfId="0" applyFont="1" applyBorder="1" applyAlignment="1">
      <alignment horizontal="left"/>
    </xf>
    <xf numFmtId="0" fontId="10" fillId="0" borderId="33" xfId="0" applyFont="1" applyBorder="1" applyAlignment="1">
      <alignment horizontal="left"/>
    </xf>
    <xf numFmtId="0" fontId="9" fillId="0" borderId="30" xfId="0" applyFont="1" applyBorder="1" applyAlignment="1">
      <alignment horizontal="left"/>
    </xf>
    <xf numFmtId="0" fontId="9" fillId="0" borderId="34" xfId="0" applyFont="1" applyBorder="1" applyAlignment="1">
      <alignment horizontal="left"/>
    </xf>
    <xf numFmtId="0" fontId="28" fillId="0" borderId="0" xfId="0" applyFont="1" applyBorder="1" applyAlignment="1">
      <alignment horizontal="left" vertical="center"/>
    </xf>
    <xf numFmtId="0" fontId="9" fillId="4" borderId="15"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9" xfId="0" applyFont="1" applyFill="1" applyBorder="1" applyAlignment="1">
      <alignment horizontal="center" vertical="center"/>
    </xf>
    <xf numFmtId="0" fontId="37" fillId="0" borderId="0" xfId="9" applyFont="1" applyAlignment="1">
      <alignment horizontal="center" wrapText="1"/>
    </xf>
    <xf numFmtId="0" fontId="37" fillId="0" borderId="0" xfId="9" applyFont="1" applyAlignment="1">
      <alignment horizontal="center"/>
    </xf>
    <xf numFmtId="0" fontId="11" fillId="0" borderId="0" xfId="9" applyFont="1" applyBorder="1" applyAlignment="1">
      <alignment horizontal="center" wrapText="1"/>
    </xf>
    <xf numFmtId="0" fontId="29" fillId="0" borderId="0" xfId="9" applyFont="1" applyAlignment="1">
      <alignment horizontal="center" wrapText="1"/>
    </xf>
    <xf numFmtId="0" fontId="11" fillId="0" borderId="0" xfId="15" applyAlignment="1">
      <alignment horizontal="center"/>
    </xf>
    <xf numFmtId="0" fontId="29" fillId="0" borderId="0" xfId="9" applyFont="1" applyAlignment="1">
      <alignment horizontal="center"/>
    </xf>
  </cellXfs>
  <cellStyles count="20">
    <cellStyle name="Dziesiętny" xfId="18" builtinId="3"/>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7" xr:uid="{D487DC28-17A4-4F3D-B6DC-BFED3E4B5155}"/>
    <cellStyle name="Normalny 2 4 2 2" xfId="19" xr:uid="{E6050B97-C50D-4275-AC86-49A6D9F87A33}"/>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00CC00"/>
      <color rgb="FFFFFF99"/>
      <color rgb="FF008000"/>
      <color rgb="FFFFCC66"/>
      <color rgb="FFFFFF00"/>
      <color rgb="FFFCF004"/>
      <color rgb="FF0066FF"/>
      <color rgb="FFE7CF3D"/>
      <color rgb="FFE2DE42"/>
      <color rgb="FFE4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sideWall>
    <c:back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backWall>
    <c:plotArea>
      <c:layout>
        <c:manualLayout>
          <c:layoutTarget val="inner"/>
          <c:xMode val="edge"/>
          <c:yMode val="edge"/>
          <c:x val="6.3501349944563398E-2"/>
          <c:y val="1.8060688305745348E-2"/>
          <c:w val="0.93481915397831616"/>
          <c:h val="0.6971818703022844"/>
        </c:manualLayout>
      </c:layout>
      <c:bar3DChart>
        <c:barDir val="col"/>
        <c:grouping val="clustered"/>
        <c:varyColors val="0"/>
        <c:ser>
          <c:idx val="1"/>
          <c:order val="0"/>
          <c:tx>
            <c:strRef>
              <c:f>'Tab 2 (14) i wykres 1'!$B$3</c:f>
              <c:strCache>
                <c:ptCount val="1"/>
                <c:pt idx="0">
                  <c:v>Przeciętna miesięczna 
liczba świadczeniobiorców 
w II kwartale 2025 r.</c:v>
                </c:pt>
              </c:strCache>
            </c:strRef>
          </c:tx>
          <c:spPr>
            <a:solidFill>
              <a:srgbClr val="00CC00"/>
            </a:solidFill>
            <a:ln>
              <a:solidFill>
                <a:srgbClr val="008000"/>
              </a:solidFill>
            </a:ln>
            <a:effectLst/>
            <a:sp3d>
              <a:contourClr>
                <a:srgbClr val="008000"/>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35746</c:v>
                </c:pt>
                <c:pt idx="1">
                  <c:v>65790</c:v>
                </c:pt>
                <c:pt idx="2">
                  <c:v>120769</c:v>
                </c:pt>
                <c:pt idx="3">
                  <c:v>12188</c:v>
                </c:pt>
                <c:pt idx="4">
                  <c:v>80600</c:v>
                </c:pt>
                <c:pt idx="5">
                  <c:v>86114</c:v>
                </c:pt>
                <c:pt idx="6">
                  <c:v>148016</c:v>
                </c:pt>
                <c:pt idx="7">
                  <c:v>19007</c:v>
                </c:pt>
                <c:pt idx="8">
                  <c:v>53572</c:v>
                </c:pt>
                <c:pt idx="9">
                  <c:v>67910</c:v>
                </c:pt>
                <c:pt idx="10">
                  <c:v>31823</c:v>
                </c:pt>
                <c:pt idx="11">
                  <c:v>26286</c:v>
                </c:pt>
                <c:pt idx="12">
                  <c:v>51811</c:v>
                </c:pt>
                <c:pt idx="13">
                  <c:v>34788</c:v>
                </c:pt>
                <c:pt idx="14">
                  <c:v>105089</c:v>
                </c:pt>
                <c:pt idx="15">
                  <c:v>20259</c:v>
                </c:pt>
                <c:pt idx="16">
                  <c:v>60</c:v>
                </c:pt>
                <c:pt idx="17">
                  <c:v>255</c:v>
                </c:pt>
                <c:pt idx="18">
                  <c:v>21</c:v>
                </c:pt>
              </c:numCache>
            </c:numRef>
          </c:val>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30 czerwca 2025 r.
</c:v>
                </c:pt>
              </c:strCache>
            </c:strRef>
          </c:tx>
          <c:spPr>
            <a:solidFill>
              <a:srgbClr val="FFFF99"/>
            </a:solidFill>
            <a:ln>
              <a:solidFill>
                <a:schemeClr val="tx1">
                  <a:lumMod val="50000"/>
                  <a:lumOff val="50000"/>
                </a:schemeClr>
              </a:solidFill>
            </a:ln>
            <a:effectLst/>
            <a:sp3d>
              <a:contourClr>
                <a:schemeClr val="tx1">
                  <a:lumMod val="50000"/>
                  <a:lumOff val="50000"/>
                </a:schemeClr>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33413</c:v>
                </c:pt>
                <c:pt idx="1">
                  <c:v>51573</c:v>
                </c:pt>
                <c:pt idx="2">
                  <c:v>123371</c:v>
                </c:pt>
                <c:pt idx="3">
                  <c:v>11327</c:v>
                </c:pt>
                <c:pt idx="4">
                  <c:v>77046</c:v>
                </c:pt>
                <c:pt idx="5">
                  <c:v>118340</c:v>
                </c:pt>
                <c:pt idx="6">
                  <c:v>138346</c:v>
                </c:pt>
                <c:pt idx="7">
                  <c:v>20816</c:v>
                </c:pt>
                <c:pt idx="8">
                  <c:v>71849</c:v>
                </c:pt>
                <c:pt idx="9">
                  <c:v>68385</c:v>
                </c:pt>
                <c:pt idx="10">
                  <c:v>33029</c:v>
                </c:pt>
                <c:pt idx="11">
                  <c:v>26691</c:v>
                </c:pt>
                <c:pt idx="12">
                  <c:v>54092</c:v>
                </c:pt>
                <c:pt idx="13">
                  <c:v>34217</c:v>
                </c:pt>
                <c:pt idx="14">
                  <c:v>95822</c:v>
                </c:pt>
                <c:pt idx="15">
                  <c:v>19167</c:v>
                </c:pt>
              </c:numCache>
            </c:numRef>
          </c:val>
          <c:extLst>
            <c:ext xmlns:c16="http://schemas.microsoft.com/office/drawing/2014/chart" uri="{C3380CC4-5D6E-409C-BE32-E72D297353CC}">
              <c16:uniqueId val="{00000000-2E20-43E4-AD31-1A707B7B6B08}"/>
            </c:ext>
          </c:extLst>
        </c:ser>
        <c:dLbls>
          <c:showLegendKey val="0"/>
          <c:showVal val="1"/>
          <c:showCatName val="0"/>
          <c:showSerName val="0"/>
          <c:showPercent val="0"/>
          <c:showBubbleSize val="0"/>
        </c:dLbls>
        <c:gapWidth val="95"/>
        <c:gapDepth val="176"/>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60000"/>
        </c:scaling>
        <c:delete val="0"/>
        <c:axPos val="l"/>
        <c:majorGridlines>
          <c:spPr>
            <a:ln w="9525" cap="flat" cmpd="sng" algn="ctr">
              <a:solidFill>
                <a:srgbClr val="FFC000"/>
              </a:solidFill>
              <a:round/>
            </a:ln>
            <a:effectLst>
              <a:outerShdw blurRad="50800" dir="5400000" sx="94000" sy="94000" algn="ctr" rotWithShape="0">
                <a:srgbClr val="000000">
                  <a:alpha val="43137"/>
                </a:srgbClr>
              </a:outerShdw>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a:softEdge rad="114300"/>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10000"/>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legendEntry>
        <c:idx val="1"/>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2158.06</c:v>
                </c:pt>
                <c:pt idx="1">
                  <c:v>2221.91</c:v>
                </c:pt>
                <c:pt idx="2">
                  <c:v>2167.4499999999998</c:v>
                </c:pt>
                <c:pt idx="3">
                  <c:v>2104.36</c:v>
                </c:pt>
                <c:pt idx="4">
                  <c:v>2198.09</c:v>
                </c:pt>
                <c:pt idx="5">
                  <c:v>2116.25</c:v>
                </c:pt>
                <c:pt idx="6">
                  <c:v>2185.9499999999998</c:v>
                </c:pt>
                <c:pt idx="7">
                  <c:v>2196.5100000000002</c:v>
                </c:pt>
                <c:pt idx="8">
                  <c:v>2145.0700000000002</c:v>
                </c:pt>
                <c:pt idx="9">
                  <c:v>2197.5700000000002</c:v>
                </c:pt>
                <c:pt idx="10">
                  <c:v>2192.3000000000002</c:v>
                </c:pt>
                <c:pt idx="11">
                  <c:v>2093.66</c:v>
                </c:pt>
                <c:pt idx="12">
                  <c:v>2158.9899999999998</c:v>
                </c:pt>
                <c:pt idx="13">
                  <c:v>2207.8000000000002</c:v>
                </c:pt>
                <c:pt idx="14">
                  <c:v>2127.6999999999998</c:v>
                </c:pt>
                <c:pt idx="15">
                  <c:v>2192.4499999999998</c:v>
                </c:pt>
                <c:pt idx="16">
                  <c:v>1130.31</c:v>
                </c:pt>
                <c:pt idx="17">
                  <c:v>952.63</c:v>
                </c:pt>
                <c:pt idx="18">
                  <c:v>866.24</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c:spPr>
          <c:marker>
            <c:symbol val="circle"/>
            <c:size val="5"/>
            <c:spPr>
              <a:solidFill>
                <a:schemeClr val="accent1">
                  <a:tint val="55000"/>
                  <a:satMod val="130000"/>
                </a:schemeClr>
              </a:solidFill>
              <a:ln w="9525" cap="flat" cmpd="sng" algn="ctr">
                <a:solidFill>
                  <a:schemeClr val="accent1">
                    <a:shade val="95000"/>
                  </a:schemeClr>
                </a:solidFill>
                <a:round/>
              </a:ln>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2339.39</c:v>
                </c:pt>
                <c:pt idx="1">
                  <c:v>2334.42</c:v>
                </c:pt>
                <c:pt idx="2">
                  <c:v>2305.31</c:v>
                </c:pt>
                <c:pt idx="3">
                  <c:v>2431.41</c:v>
                </c:pt>
                <c:pt idx="4">
                  <c:v>2313.3200000000002</c:v>
                </c:pt>
                <c:pt idx="5">
                  <c:v>2220.31</c:v>
                </c:pt>
                <c:pt idx="6">
                  <c:v>2285.67</c:v>
                </c:pt>
                <c:pt idx="7">
                  <c:v>2327.42</c:v>
                </c:pt>
                <c:pt idx="8">
                  <c:v>2267.64</c:v>
                </c:pt>
                <c:pt idx="9">
                  <c:v>2294.52</c:v>
                </c:pt>
                <c:pt idx="10">
                  <c:v>2351.7600000000002</c:v>
                </c:pt>
                <c:pt idx="11">
                  <c:v>2383.89</c:v>
                </c:pt>
                <c:pt idx="12">
                  <c:v>2279.84</c:v>
                </c:pt>
                <c:pt idx="13">
                  <c:v>2357.73</c:v>
                </c:pt>
                <c:pt idx="14">
                  <c:v>2247.62</c:v>
                </c:pt>
                <c:pt idx="15">
                  <c:v>2370.23</c:v>
                </c:pt>
                <c:pt idx="16">
                  <c:v>1130.31</c:v>
                </c:pt>
                <c:pt idx="17">
                  <c:v>952.63</c:v>
                </c:pt>
                <c:pt idx="18">
                  <c:v>866.24</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II kwartał 2025 r.</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4963560075.2700005</c:v>
                </c:pt>
                <c:pt idx="1">
                  <c:v>1010182149.28</c:v>
                </c:pt>
                <c:pt idx="2">
                  <c:v>269479165.38000017</c:v>
                </c:pt>
                <c:pt idx="3">
                  <c:v>988005.85</c:v>
                </c:pt>
              </c:numCache>
            </c:numRef>
          </c:val>
          <c:extLst>
            <c:ext xmlns:c15="http://schemas.microsoft.com/office/drawing/2012/chart" uri="{02D57815-91ED-43cb-92C2-25804820EDAC}">
              <c15:datalabelsRange>
                <c15:f>'Wykres 3'!$B$6:$E$6</c15:f>
                <c15:dlblRangeCache>
                  <c:ptCount val="4"/>
                  <c:pt idx="0">
                    <c:v>79,49%</c:v>
                  </c:pt>
                  <c:pt idx="1">
                    <c:v>16,18%</c:v>
                  </c:pt>
                  <c:pt idx="2">
                    <c:v>4,31%</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0.79490000000000005</c:v>
                </c:pt>
                <c:pt idx="1">
                  <c:v>0.1618</c:v>
                </c:pt>
                <c:pt idx="2">
                  <c:v>4.3099999999999999E-2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 II kw.2025 r.</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151448703</c:v>
                </c:pt>
                <c:pt idx="1">
                  <c:v>21630807</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0.87502387197652687</c:v>
                </c:pt>
                <c:pt idx="1">
                  <c:v>0.12497612802347315</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I półrocze 2025 r.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1906</c:v>
                </c:pt>
                <c:pt idx="1">
                  <c:v>265</c:v>
                </c:pt>
                <c:pt idx="2">
                  <c:v>399</c:v>
                </c:pt>
                <c:pt idx="3">
                  <c:v>478</c:v>
                </c:pt>
                <c:pt idx="4">
                  <c:v>767</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c:v>
                </c:pt>
                <c:pt idx="1">
                  <c:v>7.0000000000000007E-2</c:v>
                </c:pt>
                <c:pt idx="2">
                  <c:v>0.1</c:v>
                </c:pt>
                <c:pt idx="3">
                  <c:v>0.13</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102053</xdr:colOff>
      <xdr:row>0</xdr:row>
      <xdr:rowOff>69396</xdr:rowOff>
    </xdr:from>
    <xdr:to>
      <xdr:col>0</xdr:col>
      <xdr:colOff>1345363</xdr:colOff>
      <xdr:row>4</xdr:row>
      <xdr:rowOff>262596</xdr:rowOff>
    </xdr:to>
    <xdr:pic>
      <xdr:nvPicPr>
        <xdr:cNvPr id="2" name="Obraz 1">
          <a:extLst>
            <a:ext uri="{FF2B5EF4-FFF2-40B4-BE49-F238E27FC236}">
              <a16:creationId xmlns:a16="http://schemas.microsoft.com/office/drawing/2014/main" id="{97241AD9-388D-4C7E-9F1C-DCA3DE181426}"/>
            </a:ext>
          </a:extLst>
        </xdr:cNvPr>
        <xdr:cNvPicPr>
          <a:picLocks noChangeAspect="1"/>
        </xdr:cNvPicPr>
      </xdr:nvPicPr>
      <xdr:blipFill>
        <a:blip xmlns:r="http://schemas.openxmlformats.org/officeDocument/2006/relationships" r:embed="rId1"/>
        <a:stretch>
          <a:fillRect/>
        </a:stretch>
      </xdr:blipFill>
      <xdr:spPr>
        <a:xfrm>
          <a:off x="102053" y="69396"/>
          <a:ext cx="1243310" cy="1260000"/>
        </a:xfrm>
        <a:prstGeom prst="rect">
          <a:avLst/>
        </a:prstGeom>
      </xdr:spPr>
    </xdr:pic>
    <xdr:clientData/>
  </xdr:twoCellAnchor>
  <xdr:twoCellAnchor editAs="oneCell">
    <xdr:from>
      <xdr:col>0</xdr:col>
      <xdr:colOff>1</xdr:colOff>
      <xdr:row>8</xdr:row>
      <xdr:rowOff>0</xdr:rowOff>
    </xdr:from>
    <xdr:to>
      <xdr:col>1</xdr:col>
      <xdr:colOff>5919108</xdr:colOff>
      <xdr:row>13</xdr:row>
      <xdr:rowOff>136072</xdr:rowOff>
    </xdr:to>
    <xdr:sp macro="" textlink="">
      <xdr:nvSpPr>
        <xdr:cNvPr id="10" name="Dowolny kształt: kształt 9">
          <a:extLst>
            <a:ext uri="{FF2B5EF4-FFF2-40B4-BE49-F238E27FC236}">
              <a16:creationId xmlns:a16="http://schemas.microsoft.com/office/drawing/2014/main" id="{C7AD07D9-1F0D-4E88-9A73-BB578FAF78A7}"/>
            </a:ext>
          </a:extLst>
        </xdr:cNvPr>
        <xdr:cNvSpPr/>
      </xdr:nvSpPr>
      <xdr:spPr>
        <a:xfrm>
          <a:off x="1" y="2081893"/>
          <a:ext cx="7334250" cy="1592036"/>
        </a:xfrm>
        <a:custGeom>
          <a:avLst/>
          <a:gdLst>
            <a:gd name="connsiteX0" fmla="*/ 0 w 7493037"/>
            <a:gd name="connsiteY0" fmla="*/ 0 h 1310379"/>
            <a:gd name="connsiteX1" fmla="*/ 7493037 w 7493037"/>
            <a:gd name="connsiteY1" fmla="*/ 0 h 1310379"/>
            <a:gd name="connsiteX2" fmla="*/ 7493037 w 7493037"/>
            <a:gd name="connsiteY2" fmla="*/ 1310379 h 1310379"/>
            <a:gd name="connsiteX3" fmla="*/ 0 w 7493037"/>
            <a:gd name="connsiteY3" fmla="*/ 1310379 h 1310379"/>
            <a:gd name="connsiteX4" fmla="*/ 0 w 7493037"/>
            <a:gd name="connsiteY4" fmla="*/ 0 h 1310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493037" h="1310379">
              <a:moveTo>
                <a:pt x="0" y="0"/>
              </a:moveTo>
              <a:lnTo>
                <a:pt x="7493037" y="0"/>
              </a:lnTo>
              <a:lnTo>
                <a:pt x="7493037" y="1310379"/>
              </a:lnTo>
              <a:lnTo>
                <a:pt x="0" y="1310379"/>
              </a:lnTo>
              <a:lnTo>
                <a:pt x="0" y="0"/>
              </a:lnTo>
              <a:close/>
            </a:path>
          </a:pathLst>
        </a:custGeom>
        <a:solidFill>
          <a:srgbClr val="309B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6">
            <a:shade val="80000"/>
            <a:hueOff val="0"/>
            <a:satOff val="0"/>
            <a:lumOff val="0"/>
            <a:alphaOff val="0"/>
          </a:schemeClr>
        </a:effectRef>
        <a:fontRef idx="minor">
          <a:schemeClr val="dk1"/>
        </a:fontRef>
      </xdr:style>
      <xdr:txBody>
        <a:bodyPr spcFirstLastPara="0" vert="horz" wrap="square" lIns="41910" tIns="41910" rIns="41910" bIns="41910" numCol="1" spcCol="1270" anchor="ctr" anchorCtr="0">
          <a:noAutofit/>
        </a:bodyPr>
        <a:lstStyle/>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KWARTALNA INFORMACJA STATYSTYCZNA</a:t>
          </a:r>
        </a:p>
        <a:p>
          <a:pPr marL="0" lvl="0" indent="0" algn="ctr" defTabSz="977900">
            <a:lnSpc>
              <a:spcPct val="90000"/>
            </a:lnSpc>
            <a:spcBef>
              <a:spcPct val="0"/>
            </a:spcBef>
            <a:spcAft>
              <a:spcPct val="5000"/>
            </a:spcAft>
            <a:buNone/>
          </a:pPr>
          <a:endParaRPr lang="pl-PL" sz="2200" b="1" i="0" kern="1200">
            <a:solidFill>
              <a:schemeClr val="bg1"/>
            </a:solidFill>
            <a:latin typeface="Arial" panose="020B0604020202020204" pitchFamily="34" charset="0"/>
            <a:cs typeface="Arial" panose="020B0604020202020204" pitchFamily="34" charset="0"/>
          </a:endParaRPr>
        </a:p>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II KWARTAŁ 2025 R.</a:t>
          </a:r>
        </a:p>
      </xdr:txBody>
    </xdr:sp>
    <xdr:clientData/>
  </xdr:twoCellAnchor>
  <xdr:twoCellAnchor editAs="oneCell">
    <xdr:from>
      <xdr:col>0</xdr:col>
      <xdr:colOff>0</xdr:colOff>
      <xdr:row>14</xdr:row>
      <xdr:rowOff>312966</xdr:rowOff>
    </xdr:from>
    <xdr:to>
      <xdr:col>1</xdr:col>
      <xdr:colOff>5905500</xdr:colOff>
      <xdr:row>30</xdr:row>
      <xdr:rowOff>95250</xdr:rowOff>
    </xdr:to>
    <xdr:pic>
      <xdr:nvPicPr>
        <xdr:cNvPr id="11" name="Obraz 10" descr="C:\Users\Lidia.kowalska\Desktop\AdobeStock_1642853204.jpeg">
          <a:extLst>
            <a:ext uri="{FF2B5EF4-FFF2-40B4-BE49-F238E27FC236}">
              <a16:creationId xmlns:a16="http://schemas.microsoft.com/office/drawing/2014/main" id="{D2774C3E-3772-4DD5-9A5C-58D7322099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22966"/>
          <a:ext cx="7320643" cy="5143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28575</xdr:rowOff>
    </xdr:from>
    <xdr:to>
      <xdr:col>4</xdr:col>
      <xdr:colOff>962025</xdr:colOff>
      <xdr:row>48</xdr:row>
      <xdr:rowOff>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C1AC-1556-4BAC-A966-C6AED2A0A466}">
  <sheetPr>
    <tabColor rgb="FF92D050"/>
    <pageSetUpPr fitToPage="1"/>
  </sheetPr>
  <dimension ref="A1:G34"/>
  <sheetViews>
    <sheetView showGridLines="0" tabSelected="1" view="pageBreakPreview" zoomScale="70" zoomScaleNormal="80" zoomScaleSheetLayoutView="70" workbookViewId="0">
      <selection activeCell="S30" sqref="S30"/>
    </sheetView>
  </sheetViews>
  <sheetFormatPr defaultColWidth="9" defaultRowHeight="15"/>
  <cols>
    <col min="1" max="1" width="18.625" style="127" customWidth="1"/>
    <col min="2" max="2" width="77.875" style="127" customWidth="1"/>
    <col min="3" max="3" width="18.375" style="127" customWidth="1"/>
    <col min="4" max="4" width="18.25" style="127" customWidth="1"/>
    <col min="5" max="5" width="16.5" style="127" customWidth="1"/>
    <col min="6" max="6" width="17.25" style="127" customWidth="1"/>
    <col min="7" max="7" width="15.5" style="127" customWidth="1"/>
    <col min="8" max="8" width="15.875" style="127" customWidth="1"/>
    <col min="9" max="9" width="24.75" style="127" customWidth="1"/>
    <col min="10" max="16384" width="9" style="127"/>
  </cols>
  <sheetData>
    <row r="1" spans="1:7" s="121" customFormat="1" ht="21" customHeight="1">
      <c r="B1" s="122"/>
    </row>
    <row r="2" spans="1:7" s="121" customFormat="1" ht="21" customHeight="1">
      <c r="B2" s="122"/>
    </row>
    <row r="3" spans="1:7" s="121" customFormat="1" ht="21" customHeight="1">
      <c r="B3" s="122"/>
    </row>
    <row r="4" spans="1:7" s="121" customFormat="1" ht="21" customHeight="1">
      <c r="B4" s="829" t="s">
        <v>493</v>
      </c>
    </row>
    <row r="5" spans="1:7" s="121" customFormat="1" ht="21" customHeight="1">
      <c r="B5" s="829"/>
    </row>
    <row r="6" spans="1:7" s="121" customFormat="1" ht="24" customHeight="1">
      <c r="G6" s="829"/>
    </row>
    <row r="7" spans="1:7" s="121" customFormat="1" ht="12.75" customHeight="1">
      <c r="G7" s="829"/>
    </row>
    <row r="8" spans="1:7" s="121" customFormat="1" ht="20.25" customHeight="1">
      <c r="A8" s="122" t="s">
        <v>259</v>
      </c>
      <c r="B8" s="122"/>
      <c r="C8" s="122"/>
      <c r="D8" s="122"/>
      <c r="E8" s="122"/>
      <c r="F8" s="122"/>
    </row>
    <row r="9" spans="1:7" s="121" customFormat="1" ht="21.75" customHeight="1"/>
    <row r="10" spans="1:7" s="121" customFormat="1" ht="21.75" customHeight="1">
      <c r="A10" s="830"/>
      <c r="B10" s="830"/>
    </row>
    <row r="11" spans="1:7" s="121" customFormat="1" ht="29.25" customHeight="1">
      <c r="A11" s="830"/>
      <c r="B11" s="830"/>
    </row>
    <row r="12" spans="1:7" s="121" customFormat="1" ht="21.75" customHeight="1"/>
    <row r="13" spans="1:7" s="121" customFormat="1" ht="21.75" customHeight="1">
      <c r="A13"/>
    </row>
    <row r="14" spans="1:7" s="121" customFormat="1" ht="21.75" customHeight="1"/>
    <row r="15" spans="1:7" s="121" customFormat="1" ht="86.25" customHeight="1">
      <c r="A15" s="831"/>
      <c r="B15" s="831"/>
      <c r="C15" s="123"/>
      <c r="F15" s="123"/>
    </row>
    <row r="16" spans="1:7" s="121" customFormat="1" ht="12.75"/>
    <row r="17" spans="1:6" s="121" customFormat="1" ht="41.25" customHeight="1">
      <c r="A17" s="832"/>
      <c r="B17" s="833"/>
      <c r="C17" s="124"/>
      <c r="F17" s="124"/>
    </row>
    <row r="18" spans="1:6" s="121" customFormat="1" ht="24" customHeight="1">
      <c r="A18" s="125"/>
      <c r="B18"/>
      <c r="C18" s="125"/>
      <c r="D18" s="125"/>
      <c r="E18" s="125"/>
      <c r="F18" s="125"/>
    </row>
    <row r="19" spans="1:6" s="121" customFormat="1" ht="21" customHeight="1"/>
    <row r="20" spans="1:6" s="121" customFormat="1" ht="21" customHeight="1"/>
    <row r="21" spans="1:6" s="121" customFormat="1" ht="21" customHeight="1"/>
    <row r="22" spans="1:6" s="121" customFormat="1" ht="21" customHeight="1"/>
    <row r="23" spans="1:6" s="121" customFormat="1" ht="21" customHeight="1"/>
    <row r="24" spans="1:6" s="121" customFormat="1" ht="21" customHeight="1"/>
    <row r="25" spans="1:6" s="121" customFormat="1" ht="21" customHeight="1"/>
    <row r="26" spans="1:6" s="121" customFormat="1" ht="21" customHeight="1"/>
    <row r="27" spans="1:6" s="121" customFormat="1" ht="21" customHeight="1"/>
    <row r="28" spans="1:6" s="121" customFormat="1" ht="21" customHeight="1"/>
    <row r="29" spans="1:6" s="121" customFormat="1" ht="21" customHeight="1"/>
    <row r="30" spans="1:6" s="121" customFormat="1" ht="21" customHeight="1"/>
    <row r="31" spans="1:6" s="121" customFormat="1" ht="21" customHeight="1"/>
    <row r="32" spans="1:6" s="121" customFormat="1" ht="21" customHeight="1">
      <c r="A32" s="828" t="s">
        <v>615</v>
      </c>
      <c r="B32" s="828"/>
      <c r="C32" s="126"/>
      <c r="D32" s="126"/>
      <c r="E32" s="126"/>
      <c r="F32" s="126"/>
    </row>
    <row r="33" spans="3:6" ht="14.25" customHeight="1">
      <c r="C33" s="128"/>
      <c r="D33" s="128"/>
      <c r="E33" s="128"/>
      <c r="F33" s="128"/>
    </row>
    <row r="34" spans="3:6">
      <c r="C34" s="129"/>
      <c r="D34" s="129"/>
      <c r="E34" s="130"/>
      <c r="F34" s="128"/>
    </row>
  </sheetData>
  <mergeCells count="7">
    <mergeCell ref="A32:B32"/>
    <mergeCell ref="B4:B5"/>
    <mergeCell ref="G6:G7"/>
    <mergeCell ref="A10:B10"/>
    <mergeCell ref="A11:B11"/>
    <mergeCell ref="A15:B15"/>
    <mergeCell ref="A17:B17"/>
  </mergeCells>
  <printOptions horizontalCentered="1"/>
  <pageMargins left="0.15748031496062992" right="0.15748031496062992" top="0.74803149606299213" bottom="0.59055118110236227" header="0.31496062992125984" footer="0.31496062992125984"/>
  <pageSetup paperSize="9"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tabColor rgb="FF92D050"/>
    <pageSetUpPr fitToPage="1"/>
  </sheetPr>
  <dimension ref="A1:G38"/>
  <sheetViews>
    <sheetView showGridLines="0" view="pageBreakPreview" topLeftCell="A13" zoomScale="90" zoomScaleNormal="100" zoomScaleSheetLayoutView="90" workbookViewId="0">
      <selection activeCell="M22" sqref="M22"/>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896" t="str">
        <f>'Tab 8 i 9'!A1:G1</f>
        <v xml:space="preserve"> I. EMERYTURY I RENTY REALIZOWANE PRZEZ KRUS</v>
      </c>
      <c r="B1" s="896"/>
      <c r="C1" s="896"/>
      <c r="D1" s="896"/>
      <c r="E1" s="896"/>
      <c r="F1" s="896"/>
      <c r="G1" s="150" t="s">
        <v>501</v>
      </c>
    </row>
    <row r="2" spans="1:7" ht="30" customHeight="1">
      <c r="A2" s="78"/>
      <c r="B2" s="78"/>
      <c r="C2" s="78"/>
      <c r="D2" s="78"/>
      <c r="E2" s="78"/>
      <c r="F2" s="78"/>
      <c r="G2" s="150"/>
    </row>
    <row r="3" spans="1:7" ht="36" customHeight="1" thickBot="1">
      <c r="A3" s="930" t="s">
        <v>508</v>
      </c>
      <c r="B3" s="930"/>
      <c r="C3" s="930"/>
      <c r="D3" s="930"/>
      <c r="E3" s="930"/>
      <c r="F3" s="930"/>
    </row>
    <row r="4" spans="1:7" ht="87" customHeight="1" thickBot="1">
      <c r="A4" s="921" t="s">
        <v>13</v>
      </c>
      <c r="B4" s="321" t="s">
        <v>119</v>
      </c>
      <c r="C4" s="322" t="s">
        <v>120</v>
      </c>
      <c r="D4" s="322" t="s">
        <v>121</v>
      </c>
      <c r="E4" s="322" t="s">
        <v>122</v>
      </c>
      <c r="F4" s="324" t="s">
        <v>123</v>
      </c>
    </row>
    <row r="5" spans="1:7" ht="16.5" customHeight="1" thickBot="1">
      <c r="A5" s="922"/>
      <c r="B5" s="923" t="str">
        <f>'Tab 8 i 9'!B18:G18</f>
        <v>II KWARTAŁ 2025 R.</v>
      </c>
      <c r="C5" s="924"/>
      <c r="D5" s="933"/>
      <c r="E5" s="924"/>
      <c r="F5" s="925"/>
    </row>
    <row r="6" spans="1:7" ht="21" customHeight="1">
      <c r="A6" s="325" t="s">
        <v>68</v>
      </c>
      <c r="B6" s="348">
        <f>B7+B8</f>
        <v>7</v>
      </c>
      <c r="C6" s="348">
        <f>C7+C8</f>
        <v>2</v>
      </c>
      <c r="D6" s="348">
        <f>D7+D8</f>
        <v>4</v>
      </c>
      <c r="E6" s="353">
        <f>E7+E8</f>
        <v>2</v>
      </c>
      <c r="F6" s="348">
        <f>F7+F8</f>
        <v>7</v>
      </c>
    </row>
    <row r="7" spans="1:7" ht="21" customHeight="1">
      <c r="A7" s="326" t="s">
        <v>107</v>
      </c>
      <c r="B7" s="349">
        <v>4</v>
      </c>
      <c r="C7" s="349">
        <v>2</v>
      </c>
      <c r="D7" s="349">
        <v>4</v>
      </c>
      <c r="E7" s="354">
        <v>2</v>
      </c>
      <c r="F7" s="349">
        <v>4</v>
      </c>
    </row>
    <row r="8" spans="1:7" ht="21" customHeight="1">
      <c r="A8" s="326" t="s">
        <v>108</v>
      </c>
      <c r="B8" s="350">
        <f>B9+B11</f>
        <v>3</v>
      </c>
      <c r="C8" s="351">
        <f t="shared" ref="C8:F8" si="0">C9+C11</f>
        <v>0</v>
      </c>
      <c r="D8" s="347">
        <f t="shared" si="0"/>
        <v>0</v>
      </c>
      <c r="E8" s="355">
        <f>E9+E11</f>
        <v>0</v>
      </c>
      <c r="F8" s="350">
        <f t="shared" si="0"/>
        <v>3</v>
      </c>
    </row>
    <row r="9" spans="1:7" ht="21" customHeight="1">
      <c r="A9" s="326" t="s">
        <v>109</v>
      </c>
      <c r="B9" s="349">
        <v>3</v>
      </c>
      <c r="C9" s="351">
        <v>0</v>
      </c>
      <c r="D9" s="351">
        <v>0</v>
      </c>
      <c r="E9" s="355">
        <v>0</v>
      </c>
      <c r="F9" s="349">
        <v>3</v>
      </c>
    </row>
    <row r="10" spans="1:7" ht="27" customHeight="1">
      <c r="A10" s="327" t="s">
        <v>110</v>
      </c>
      <c r="B10" s="351">
        <v>0</v>
      </c>
      <c r="C10" s="351">
        <v>0</v>
      </c>
      <c r="D10" s="351">
        <v>0</v>
      </c>
      <c r="E10" s="355">
        <v>0</v>
      </c>
      <c r="F10" s="356">
        <v>0</v>
      </c>
    </row>
    <row r="11" spans="1:7" ht="21" customHeight="1" thickBot="1">
      <c r="A11" s="328" t="s">
        <v>111</v>
      </c>
      <c r="B11" s="352">
        <v>0</v>
      </c>
      <c r="C11" s="352">
        <v>0</v>
      </c>
      <c r="D11" s="357">
        <v>0</v>
      </c>
      <c r="E11" s="706">
        <v>0</v>
      </c>
      <c r="F11" s="357">
        <v>0</v>
      </c>
    </row>
    <row r="12" spans="1:7" ht="42" customHeight="1"/>
    <row r="13" spans="1:7" ht="45" customHeight="1" thickBot="1">
      <c r="A13" s="930" t="s">
        <v>509</v>
      </c>
      <c r="B13" s="930"/>
      <c r="C13" s="930"/>
      <c r="D13" s="930"/>
      <c r="E13" s="930"/>
      <c r="F13" s="930"/>
    </row>
    <row r="14" spans="1:7" ht="24" customHeight="1" thickBot="1">
      <c r="A14" s="921" t="s">
        <v>13</v>
      </c>
      <c r="B14" s="917" t="s">
        <v>113</v>
      </c>
      <c r="C14" s="918"/>
      <c r="D14" s="918"/>
      <c r="E14" s="918"/>
      <c r="F14" s="919"/>
    </row>
    <row r="15" spans="1:7" ht="24" customHeight="1" thickBot="1">
      <c r="A15" s="926"/>
      <c r="B15" s="914" t="s">
        <v>115</v>
      </c>
      <c r="C15" s="932" t="s">
        <v>71</v>
      </c>
      <c r="D15" s="918"/>
      <c r="E15" s="919"/>
      <c r="F15" s="914" t="s">
        <v>124</v>
      </c>
    </row>
    <row r="16" spans="1:7" ht="24" customHeight="1" thickBot="1">
      <c r="A16" s="926"/>
      <c r="B16" s="915"/>
      <c r="C16" s="932" t="s">
        <v>125</v>
      </c>
      <c r="D16" s="918"/>
      <c r="E16" s="919"/>
      <c r="F16" s="915"/>
    </row>
    <row r="17" spans="1:6" ht="57" thickBot="1">
      <c r="A17" s="926"/>
      <c r="B17" s="931"/>
      <c r="C17" s="358" t="s">
        <v>105</v>
      </c>
      <c r="D17" s="359" t="s">
        <v>402</v>
      </c>
      <c r="E17" s="358" t="s">
        <v>127</v>
      </c>
      <c r="F17" s="931"/>
    </row>
    <row r="18" spans="1:6" ht="15.75" thickBot="1">
      <c r="A18" s="922"/>
      <c r="B18" s="923" t="str">
        <f>B5</f>
        <v>II KWARTAŁ 2025 R.</v>
      </c>
      <c r="C18" s="924"/>
      <c r="D18" s="924"/>
      <c r="E18" s="924"/>
      <c r="F18" s="925"/>
    </row>
    <row r="19" spans="1:6" ht="21" customHeight="1">
      <c r="A19" s="325" t="s">
        <v>68</v>
      </c>
      <c r="B19" s="348">
        <f>B20+B21</f>
        <v>2</v>
      </c>
      <c r="C19" s="360">
        <f>C20+C21</f>
        <v>1</v>
      </c>
      <c r="D19" s="348">
        <f>D20+D21</f>
        <v>1</v>
      </c>
      <c r="E19" s="362">
        <f>E20+E21</f>
        <v>0</v>
      </c>
      <c r="F19" s="348">
        <f>F20+F21</f>
        <v>1</v>
      </c>
    </row>
    <row r="20" spans="1:6" ht="21" customHeight="1">
      <c r="A20" s="326" t="s">
        <v>107</v>
      </c>
      <c r="B20" s="364">
        <f>C20+F20</f>
        <v>2</v>
      </c>
      <c r="C20" s="361">
        <f>D20+E20</f>
        <v>1</v>
      </c>
      <c r="D20" s="364">
        <v>1</v>
      </c>
      <c r="E20" s="362">
        <v>0</v>
      </c>
      <c r="F20" s="364">
        <v>1</v>
      </c>
    </row>
    <row r="21" spans="1:6" ht="21" customHeight="1">
      <c r="A21" s="326" t="s">
        <v>108</v>
      </c>
      <c r="B21" s="347">
        <f>B22+B24</f>
        <v>0</v>
      </c>
      <c r="C21" s="362">
        <f>C22+C24</f>
        <v>0</v>
      </c>
      <c r="D21" s="347">
        <f>D22+D24</f>
        <v>0</v>
      </c>
      <c r="E21" s="362">
        <f>E22+E24</f>
        <v>0</v>
      </c>
      <c r="F21" s="347">
        <f>F22+F24</f>
        <v>0</v>
      </c>
    </row>
    <row r="22" spans="1:6" ht="21" customHeight="1">
      <c r="A22" s="326" t="s">
        <v>109</v>
      </c>
      <c r="B22" s="347">
        <f>C22+F22</f>
        <v>0</v>
      </c>
      <c r="C22" s="362">
        <f>D22+E22</f>
        <v>0</v>
      </c>
      <c r="D22" s="347">
        <v>0</v>
      </c>
      <c r="E22" s="362">
        <v>0</v>
      </c>
      <c r="F22" s="347">
        <v>0</v>
      </c>
    </row>
    <row r="23" spans="1:6" ht="31.5" customHeight="1">
      <c r="A23" s="327" t="s">
        <v>110</v>
      </c>
      <c r="B23" s="347">
        <f>C23+F23</f>
        <v>0</v>
      </c>
      <c r="C23" s="362">
        <f>D23+E23</f>
        <v>0</v>
      </c>
      <c r="D23" s="347">
        <v>0</v>
      </c>
      <c r="E23" s="362">
        <v>0</v>
      </c>
      <c r="F23" s="347">
        <v>0</v>
      </c>
    </row>
    <row r="24" spans="1:6" ht="21" customHeight="1" thickBot="1">
      <c r="A24" s="328" t="s">
        <v>111</v>
      </c>
      <c r="B24" s="365">
        <f>C24+F24</f>
        <v>0</v>
      </c>
      <c r="C24" s="363">
        <f>D24+E24</f>
        <v>0</v>
      </c>
      <c r="D24" s="365">
        <v>0</v>
      </c>
      <c r="E24" s="363">
        <v>0</v>
      </c>
      <c r="F24" s="365">
        <v>0</v>
      </c>
    </row>
    <row r="25" spans="1:6" ht="45.75" customHeight="1">
      <c r="A25" s="903" t="s">
        <v>244</v>
      </c>
      <c r="B25" s="903"/>
      <c r="C25" s="903"/>
      <c r="D25" s="903"/>
      <c r="E25" s="903"/>
      <c r="F25" s="903"/>
    </row>
    <row r="38" spans="7:7">
      <c r="G38" s="143"/>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1" location="'Spis treści'!A1" display="Powrót do spisu" xr:uid="{E0F44D15-CE6F-46BE-89B5-C9D4A9A1F97C}"/>
  </hyperlinks>
  <printOptions horizontalCentered="1"/>
  <pageMargins left="0.15748031496062992" right="0.15748031496062992" top="0.74803149606299213" bottom="0.59055118110236227" header="0.31496062992125984" footer="0.31496062992125984"/>
  <pageSetup paperSize="9" orientation="portrait" r:id="rId1"/>
  <headerFooter differentFirst="1" alignWithMargins="0"/>
  <ignoredErrors>
    <ignoredError sqref="D6 B8:C8 E8:F8" unlockedFormula="1"/>
    <ignoredError sqref="D8" formula="1" unlockedFormula="1"/>
    <ignoredError sqref="B21:C2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tabColor rgb="FF92D050"/>
    <pageSetUpPr fitToPage="1"/>
  </sheetPr>
  <dimension ref="A1:W55"/>
  <sheetViews>
    <sheetView showGridLines="0" view="pageBreakPreview" zoomScale="90" zoomScaleNormal="100" zoomScaleSheetLayoutView="90" workbookViewId="0">
      <selection activeCell="J17" sqref="J17"/>
    </sheetView>
  </sheetViews>
  <sheetFormatPr defaultRowHeight="15"/>
  <cols>
    <col min="1" max="1" width="19" customWidth="1"/>
    <col min="2" max="2" width="8.375" customWidth="1"/>
    <col min="3" max="3" width="10.375" customWidth="1"/>
    <col min="4" max="4" width="8.375" customWidth="1"/>
    <col min="5" max="5" width="10.5" customWidth="1"/>
    <col min="6" max="6" width="8.375" customWidth="1"/>
    <col min="7" max="7" width="9.5" customWidth="1"/>
    <col min="8" max="8" width="8.375" customWidth="1"/>
    <col min="9" max="9" width="9.5" customWidth="1"/>
    <col min="10" max="10" width="8.25" customWidth="1"/>
    <col min="11" max="11" width="9.5" customWidth="1"/>
  </cols>
  <sheetData>
    <row r="1" spans="1:23" ht="29.25" customHeight="1">
      <c r="A1" s="896" t="str">
        <f>'Tab 10 i 11 '!A1:F1</f>
        <v xml:space="preserve"> I. EMERYTURY I RENTY REALIZOWANE PRZEZ KRUS</v>
      </c>
      <c r="B1" s="896"/>
      <c r="C1" s="896"/>
      <c r="D1" s="896"/>
      <c r="E1" s="896"/>
      <c r="F1" s="896"/>
      <c r="G1" s="896"/>
      <c r="H1" s="896"/>
      <c r="I1" s="896"/>
      <c r="J1" s="896"/>
      <c r="K1" s="896"/>
      <c r="L1" s="150" t="s">
        <v>501</v>
      </c>
    </row>
    <row r="3" spans="1:23" ht="32.25" customHeight="1" thickBot="1">
      <c r="A3" s="930" t="s">
        <v>507</v>
      </c>
      <c r="B3" s="930"/>
      <c r="C3" s="930"/>
      <c r="D3" s="930"/>
      <c r="E3" s="930"/>
      <c r="F3" s="930"/>
      <c r="G3" s="930"/>
      <c r="H3" s="930"/>
      <c r="I3" s="930"/>
      <c r="J3" s="930"/>
      <c r="K3" s="930"/>
      <c r="L3" s="150"/>
    </row>
    <row r="4" spans="1:23" ht="34.5" customHeight="1" thickBot="1">
      <c r="A4" s="921" t="s">
        <v>13</v>
      </c>
      <c r="B4" s="917" t="s">
        <v>128</v>
      </c>
      <c r="C4" s="934"/>
      <c r="D4" s="917" t="s">
        <v>129</v>
      </c>
      <c r="E4" s="919"/>
      <c r="F4" s="932" t="s">
        <v>130</v>
      </c>
      <c r="G4" s="934"/>
      <c r="H4" s="935" t="s">
        <v>409</v>
      </c>
      <c r="I4" s="936"/>
      <c r="J4" s="932" t="s">
        <v>131</v>
      </c>
      <c r="K4" s="919"/>
    </row>
    <row r="5" spans="1:23" ht="36.75" customHeight="1" thickBot="1">
      <c r="A5" s="926"/>
      <c r="B5" s="322" t="s">
        <v>133</v>
      </c>
      <c r="C5" s="322" t="s">
        <v>76</v>
      </c>
      <c r="D5" s="322" t="s">
        <v>132</v>
      </c>
      <c r="E5" s="322" t="s">
        <v>76</v>
      </c>
      <c r="F5" s="322" t="s">
        <v>133</v>
      </c>
      <c r="G5" s="322" t="s">
        <v>76</v>
      </c>
      <c r="H5" s="322" t="s">
        <v>134</v>
      </c>
      <c r="I5" s="322" t="s">
        <v>76</v>
      </c>
      <c r="J5" s="322" t="s">
        <v>133</v>
      </c>
      <c r="K5" s="322" t="s">
        <v>76</v>
      </c>
    </row>
    <row r="6" spans="1:23" ht="12" customHeight="1" thickBot="1">
      <c r="A6" s="922"/>
      <c r="B6" s="923" t="str">
        <f>'Tab 10 i 11 '!B18:F18</f>
        <v>II KWARTAŁ 2025 R.</v>
      </c>
      <c r="C6" s="924"/>
      <c r="D6" s="924"/>
      <c r="E6" s="924"/>
      <c r="F6" s="924"/>
      <c r="G6" s="924"/>
      <c r="H6" s="924"/>
      <c r="I6" s="924"/>
      <c r="J6" s="924"/>
      <c r="K6" s="925"/>
    </row>
    <row r="7" spans="1:23" ht="17.25" customHeight="1">
      <c r="A7" s="366" t="s">
        <v>68</v>
      </c>
      <c r="B7" s="339">
        <f>B11+B43</f>
        <v>4118.3339999999998</v>
      </c>
      <c r="C7" s="375">
        <f>C11+C43</f>
        <v>14869893.580000002</v>
      </c>
      <c r="D7" s="339">
        <f t="shared" ref="D7:I7" si="0">D11+D43</f>
        <v>3440.3330000000001</v>
      </c>
      <c r="E7" s="375">
        <f t="shared" si="0"/>
        <v>11679317.299999997</v>
      </c>
      <c r="F7" s="339">
        <f>F11+F43</f>
        <v>302.00099999999998</v>
      </c>
      <c r="G7" s="375">
        <f t="shared" si="0"/>
        <v>1803438.7999999998</v>
      </c>
      <c r="H7" s="339">
        <f t="shared" si="0"/>
        <v>2</v>
      </c>
      <c r="I7" s="375">
        <f t="shared" si="0"/>
        <v>12885.6</v>
      </c>
      <c r="J7" s="339">
        <f>J11+J43</f>
        <v>375.99699999999996</v>
      </c>
      <c r="K7" s="387">
        <f>K11+K43</f>
        <v>1387137.48</v>
      </c>
    </row>
    <row r="8" spans="1:23" ht="12" customHeight="1">
      <c r="A8" s="367" t="s">
        <v>71</v>
      </c>
      <c r="B8" s="331"/>
      <c r="C8" s="376"/>
      <c r="D8" s="331"/>
      <c r="E8" s="376"/>
      <c r="F8" s="331"/>
      <c r="G8" s="376"/>
      <c r="H8" s="331"/>
      <c r="I8" s="376"/>
      <c r="J8" s="331"/>
      <c r="K8" s="388"/>
    </row>
    <row r="9" spans="1:23" ht="17.25" customHeight="1">
      <c r="A9" s="326" t="s">
        <v>135</v>
      </c>
      <c r="B9" s="370">
        <v>36</v>
      </c>
      <c r="C9" s="377">
        <v>263044.98</v>
      </c>
      <c r="D9" s="370">
        <v>35</v>
      </c>
      <c r="E9" s="377">
        <v>256068.41999999998</v>
      </c>
      <c r="F9" s="370">
        <v>1</v>
      </c>
      <c r="G9" s="377">
        <v>6976.56</v>
      </c>
      <c r="H9" s="373">
        <v>0</v>
      </c>
      <c r="I9" s="379">
        <v>0</v>
      </c>
      <c r="J9" s="373">
        <v>0</v>
      </c>
      <c r="K9" s="389">
        <v>0</v>
      </c>
    </row>
    <row r="10" spans="1:23" ht="12.75" customHeight="1">
      <c r="A10" s="367" t="s">
        <v>35</v>
      </c>
      <c r="B10" s="331"/>
      <c r="C10" s="376"/>
      <c r="D10" s="331"/>
      <c r="E10" s="376"/>
      <c r="F10" s="331"/>
      <c r="G10" s="376"/>
      <c r="H10" s="382"/>
      <c r="I10" s="384"/>
      <c r="J10" s="382"/>
      <c r="K10" s="390"/>
    </row>
    <row r="11" spans="1:23" ht="22.5" customHeight="1">
      <c r="A11" s="368" t="s">
        <v>136</v>
      </c>
      <c r="B11" s="371">
        <f>SUM(B12:B42)</f>
        <v>3818.3339999999998</v>
      </c>
      <c r="C11" s="709">
        <f t="shared" ref="C11:K11" si="1">SUM(C12:C42)</f>
        <v>13152921.800000003</v>
      </c>
      <c r="D11" s="371">
        <f t="shared" si="1"/>
        <v>3165.3330000000001</v>
      </c>
      <c r="E11" s="709">
        <f t="shared" si="1"/>
        <v>10113193.509999998</v>
      </c>
      <c r="F11" s="371">
        <f t="shared" si="1"/>
        <v>295.334</v>
      </c>
      <c r="G11" s="709">
        <f t="shared" si="1"/>
        <v>1763199.3299999998</v>
      </c>
      <c r="H11" s="371">
        <f t="shared" si="1"/>
        <v>2</v>
      </c>
      <c r="I11" s="709">
        <f t="shared" si="1"/>
        <v>12885.6</v>
      </c>
      <c r="J11" s="371">
        <f t="shared" si="1"/>
        <v>357.66399999999999</v>
      </c>
      <c r="K11" s="709">
        <f t="shared" si="1"/>
        <v>1276528.96</v>
      </c>
      <c r="M11" s="161"/>
      <c r="N11" s="161"/>
      <c r="O11" s="161"/>
      <c r="P11" s="161"/>
      <c r="Q11" s="161"/>
      <c r="R11" s="161"/>
      <c r="S11" s="161"/>
      <c r="T11" s="161"/>
      <c r="U11" s="161"/>
      <c r="V11" s="161"/>
      <c r="W11" s="161"/>
    </row>
    <row r="12" spans="1:23" ht="17.25" customHeight="1">
      <c r="A12" s="367" t="s">
        <v>137</v>
      </c>
      <c r="B12" s="331">
        <v>124.667</v>
      </c>
      <c r="C12" s="376">
        <v>477261.68999999994</v>
      </c>
      <c r="D12" s="331">
        <v>92</v>
      </c>
      <c r="E12" s="376">
        <v>289028.33999999997</v>
      </c>
      <c r="F12" s="331">
        <v>24.667000000000002</v>
      </c>
      <c r="G12" s="376">
        <v>159884.43</v>
      </c>
      <c r="H12" s="372">
        <v>0</v>
      </c>
      <c r="I12" s="378">
        <v>0</v>
      </c>
      <c r="J12" s="331">
        <v>8</v>
      </c>
      <c r="K12" s="388">
        <v>28348.92</v>
      </c>
      <c r="M12" s="161"/>
      <c r="N12" s="161"/>
      <c r="O12" s="161"/>
      <c r="P12" s="161"/>
      <c r="Q12" s="161"/>
      <c r="R12" s="161"/>
      <c r="S12" s="161"/>
      <c r="T12" s="161"/>
      <c r="U12" s="161"/>
      <c r="V12" s="161"/>
      <c r="W12" s="161"/>
    </row>
    <row r="13" spans="1:23" ht="17.25" customHeight="1">
      <c r="A13" s="367" t="s">
        <v>138</v>
      </c>
      <c r="B13" s="331">
        <v>80.667000000000002</v>
      </c>
      <c r="C13" s="376">
        <v>790485.47</v>
      </c>
      <c r="D13" s="331">
        <v>37</v>
      </c>
      <c r="E13" s="376">
        <v>205379.31</v>
      </c>
      <c r="F13" s="331">
        <v>36.667000000000002</v>
      </c>
      <c r="G13" s="376">
        <v>570604.37</v>
      </c>
      <c r="H13" s="372">
        <v>0</v>
      </c>
      <c r="I13" s="378">
        <v>0</v>
      </c>
      <c r="J13" s="331">
        <v>7</v>
      </c>
      <c r="K13" s="388">
        <v>14501.789999999999</v>
      </c>
    </row>
    <row r="14" spans="1:23" ht="17.25" customHeight="1">
      <c r="A14" s="367" t="s">
        <v>139</v>
      </c>
      <c r="B14" s="372">
        <v>0</v>
      </c>
      <c r="C14" s="378">
        <v>0</v>
      </c>
      <c r="D14" s="372">
        <v>0</v>
      </c>
      <c r="E14" s="378">
        <v>0</v>
      </c>
      <c r="F14" s="372">
        <v>0</v>
      </c>
      <c r="G14" s="378">
        <v>0</v>
      </c>
      <c r="H14" s="372">
        <v>0</v>
      </c>
      <c r="I14" s="378">
        <v>0</v>
      </c>
      <c r="J14" s="372">
        <v>0</v>
      </c>
      <c r="K14" s="391">
        <v>0</v>
      </c>
    </row>
    <row r="15" spans="1:23" ht="17.25" customHeight="1">
      <c r="A15" s="367" t="s">
        <v>140</v>
      </c>
      <c r="B15" s="372">
        <v>0</v>
      </c>
      <c r="C15" s="378">
        <v>0</v>
      </c>
      <c r="D15" s="372">
        <v>0</v>
      </c>
      <c r="E15" s="378">
        <v>0</v>
      </c>
      <c r="F15" s="372">
        <v>0</v>
      </c>
      <c r="G15" s="378">
        <v>0</v>
      </c>
      <c r="H15" s="372">
        <v>0</v>
      </c>
      <c r="I15" s="378">
        <v>0</v>
      </c>
      <c r="J15" s="372">
        <v>0</v>
      </c>
      <c r="K15" s="391">
        <v>0</v>
      </c>
    </row>
    <row r="16" spans="1:23" ht="17.25" customHeight="1">
      <c r="A16" s="367" t="s">
        <v>141</v>
      </c>
      <c r="B16" s="372">
        <v>0</v>
      </c>
      <c r="C16" s="378">
        <v>0</v>
      </c>
      <c r="D16" s="372">
        <v>0</v>
      </c>
      <c r="E16" s="378">
        <v>0</v>
      </c>
      <c r="F16" s="372">
        <v>0</v>
      </c>
      <c r="G16" s="378">
        <v>0</v>
      </c>
      <c r="H16" s="372">
        <v>0</v>
      </c>
      <c r="I16" s="385">
        <v>0</v>
      </c>
      <c r="J16" s="372">
        <v>0</v>
      </c>
      <c r="K16" s="391">
        <v>0</v>
      </c>
    </row>
    <row r="17" spans="1:14" ht="17.25" customHeight="1">
      <c r="A17" s="367" t="s">
        <v>142</v>
      </c>
      <c r="B17" s="331">
        <v>1.333</v>
      </c>
      <c r="C17" s="376">
        <v>14099.36</v>
      </c>
      <c r="D17" s="372">
        <v>0</v>
      </c>
      <c r="E17" s="378">
        <v>0</v>
      </c>
      <c r="F17" s="331">
        <v>1</v>
      </c>
      <c r="G17" s="376">
        <v>4055.91</v>
      </c>
      <c r="H17" s="372">
        <v>0</v>
      </c>
      <c r="I17" s="378">
        <v>0</v>
      </c>
      <c r="J17" s="331">
        <v>0.33</v>
      </c>
      <c r="K17" s="388">
        <v>10043.450000000001</v>
      </c>
    </row>
    <row r="18" spans="1:14" ht="17.25" customHeight="1">
      <c r="A18" s="367" t="s">
        <v>143</v>
      </c>
      <c r="B18" s="331">
        <v>1</v>
      </c>
      <c r="C18" s="376">
        <v>5636.7300000000005</v>
      </c>
      <c r="D18" s="372">
        <v>0</v>
      </c>
      <c r="E18" s="378">
        <v>0</v>
      </c>
      <c r="F18" s="372">
        <v>0</v>
      </c>
      <c r="G18" s="378">
        <v>0</v>
      </c>
      <c r="H18" s="372">
        <v>0</v>
      </c>
      <c r="I18" s="378">
        <v>0</v>
      </c>
      <c r="J18" s="331">
        <v>1</v>
      </c>
      <c r="K18" s="388">
        <v>5636.7300000000005</v>
      </c>
    </row>
    <row r="19" spans="1:14" ht="17.25" customHeight="1">
      <c r="A19" s="367" t="s">
        <v>144</v>
      </c>
      <c r="B19" s="372">
        <v>0</v>
      </c>
      <c r="C19" s="378">
        <v>0</v>
      </c>
      <c r="D19" s="372">
        <v>0</v>
      </c>
      <c r="E19" s="378">
        <v>0</v>
      </c>
      <c r="F19" s="372">
        <v>0</v>
      </c>
      <c r="G19" s="378">
        <v>0</v>
      </c>
      <c r="H19" s="372">
        <v>0</v>
      </c>
      <c r="I19" s="378">
        <v>0</v>
      </c>
      <c r="J19" s="372">
        <v>0</v>
      </c>
      <c r="K19" s="391">
        <v>0</v>
      </c>
    </row>
    <row r="20" spans="1:14" ht="17.25" customHeight="1">
      <c r="A20" s="367" t="s">
        <v>145</v>
      </c>
      <c r="B20" s="331">
        <v>1</v>
      </c>
      <c r="C20" s="376">
        <v>5636.7300000000005</v>
      </c>
      <c r="D20" s="372">
        <v>0</v>
      </c>
      <c r="E20" s="378">
        <v>0</v>
      </c>
      <c r="F20" s="372">
        <v>0</v>
      </c>
      <c r="G20" s="378">
        <v>0</v>
      </c>
      <c r="H20" s="372">
        <v>0</v>
      </c>
      <c r="I20" s="385">
        <v>0</v>
      </c>
      <c r="J20" s="331">
        <v>1</v>
      </c>
      <c r="K20" s="388">
        <v>5636.7300000000005</v>
      </c>
    </row>
    <row r="21" spans="1:14" ht="17.25" customHeight="1">
      <c r="A21" s="367" t="s">
        <v>146</v>
      </c>
      <c r="B21" s="331">
        <v>25.667000000000002</v>
      </c>
      <c r="C21" s="376">
        <v>135592.94</v>
      </c>
      <c r="D21" s="331">
        <v>23</v>
      </c>
      <c r="E21" s="376">
        <v>131108.71</v>
      </c>
      <c r="F21" s="331">
        <v>1.667</v>
      </c>
      <c r="G21" s="376">
        <v>4395.04</v>
      </c>
      <c r="H21" s="372">
        <v>0</v>
      </c>
      <c r="I21" s="378">
        <v>0</v>
      </c>
      <c r="J21" s="331">
        <v>1</v>
      </c>
      <c r="K21" s="388">
        <v>89.19</v>
      </c>
    </row>
    <row r="22" spans="1:14" ht="17.25" customHeight="1">
      <c r="A22" s="367" t="s">
        <v>147</v>
      </c>
      <c r="B22" s="331">
        <v>2</v>
      </c>
      <c r="C22" s="376">
        <v>7010.6500000000005</v>
      </c>
      <c r="D22" s="331">
        <v>1</v>
      </c>
      <c r="E22" s="376">
        <v>1373.92</v>
      </c>
      <c r="F22" s="372">
        <v>0</v>
      </c>
      <c r="G22" s="378">
        <v>0</v>
      </c>
      <c r="H22" s="372">
        <v>0</v>
      </c>
      <c r="I22" s="378">
        <v>0</v>
      </c>
      <c r="J22" s="331">
        <v>1</v>
      </c>
      <c r="K22" s="388">
        <v>5636.7300000000005</v>
      </c>
    </row>
    <row r="23" spans="1:14" ht="17.25" customHeight="1">
      <c r="A23" s="367" t="s">
        <v>148</v>
      </c>
      <c r="B23" s="331">
        <v>21.332999999999998</v>
      </c>
      <c r="C23" s="376">
        <v>116981.94</v>
      </c>
      <c r="D23" s="331">
        <v>11</v>
      </c>
      <c r="E23" s="376">
        <v>64701.97</v>
      </c>
      <c r="F23" s="331">
        <v>5.3330000000000002</v>
      </c>
      <c r="G23" s="376">
        <v>30665.480000000003</v>
      </c>
      <c r="H23" s="372">
        <v>0</v>
      </c>
      <c r="I23" s="378">
        <v>0</v>
      </c>
      <c r="J23" s="331">
        <v>5</v>
      </c>
      <c r="K23" s="388">
        <v>21614.489999999998</v>
      </c>
    </row>
    <row r="24" spans="1:14" ht="17.25" customHeight="1">
      <c r="A24" s="367" t="s">
        <v>149</v>
      </c>
      <c r="B24" s="331">
        <v>10</v>
      </c>
      <c r="C24" s="376">
        <v>38834.120000000003</v>
      </c>
      <c r="D24" s="331">
        <v>6</v>
      </c>
      <c r="E24" s="376">
        <v>28993.23</v>
      </c>
      <c r="F24" s="331">
        <v>2</v>
      </c>
      <c r="G24" s="376">
        <v>3630.2000000000003</v>
      </c>
      <c r="H24" s="372">
        <v>0</v>
      </c>
      <c r="I24" s="378">
        <v>0</v>
      </c>
      <c r="J24" s="331">
        <v>2</v>
      </c>
      <c r="K24" s="388">
        <v>6210.6900000000005</v>
      </c>
    </row>
    <row r="25" spans="1:14" ht="17.25" customHeight="1">
      <c r="A25" s="367" t="s">
        <v>150</v>
      </c>
      <c r="B25" s="331">
        <v>12</v>
      </c>
      <c r="C25" s="376">
        <v>84057.68</v>
      </c>
      <c r="D25" s="331">
        <v>9</v>
      </c>
      <c r="E25" s="376">
        <v>57374.46</v>
      </c>
      <c r="F25" s="331">
        <v>2</v>
      </c>
      <c r="G25" s="376">
        <v>21046.489999999998</v>
      </c>
      <c r="H25" s="372">
        <v>0</v>
      </c>
      <c r="I25" s="378">
        <v>0</v>
      </c>
      <c r="J25" s="331">
        <v>1</v>
      </c>
      <c r="K25" s="388">
        <v>5636.7300000000005</v>
      </c>
    </row>
    <row r="26" spans="1:14" ht="17.25" customHeight="1">
      <c r="A26" s="367" t="s">
        <v>151</v>
      </c>
      <c r="B26" s="372">
        <v>0</v>
      </c>
      <c r="C26" s="378">
        <v>0</v>
      </c>
      <c r="D26" s="372">
        <v>0</v>
      </c>
      <c r="E26" s="378">
        <v>0</v>
      </c>
      <c r="F26" s="372">
        <v>0</v>
      </c>
      <c r="G26" s="378">
        <v>0</v>
      </c>
      <c r="H26" s="372">
        <v>0</v>
      </c>
      <c r="I26" s="378">
        <v>0</v>
      </c>
      <c r="J26" s="372">
        <v>0</v>
      </c>
      <c r="K26" s="391">
        <v>0</v>
      </c>
    </row>
    <row r="27" spans="1:14" ht="17.25" customHeight="1">
      <c r="A27" s="367" t="s">
        <v>152</v>
      </c>
      <c r="B27" s="372">
        <v>0</v>
      </c>
      <c r="C27" s="378">
        <v>0</v>
      </c>
      <c r="D27" s="372">
        <v>0</v>
      </c>
      <c r="E27" s="378">
        <v>0</v>
      </c>
      <c r="F27" s="372">
        <v>0</v>
      </c>
      <c r="G27" s="378">
        <v>0</v>
      </c>
      <c r="H27" s="372">
        <v>0</v>
      </c>
      <c r="I27" s="378">
        <v>0</v>
      </c>
      <c r="J27" s="372">
        <v>0</v>
      </c>
      <c r="K27" s="391">
        <v>0</v>
      </c>
    </row>
    <row r="28" spans="1:14" ht="17.25" customHeight="1">
      <c r="A28" s="367" t="s">
        <v>153</v>
      </c>
      <c r="B28" s="331">
        <v>3</v>
      </c>
      <c r="C28" s="376">
        <v>15333.990000000002</v>
      </c>
      <c r="D28" s="381">
        <v>1</v>
      </c>
      <c r="E28" s="376">
        <v>3295.44</v>
      </c>
      <c r="F28" s="331">
        <v>1</v>
      </c>
      <c r="G28" s="376">
        <v>5357.16</v>
      </c>
      <c r="H28" s="372">
        <v>0</v>
      </c>
      <c r="I28" s="378">
        <v>0</v>
      </c>
      <c r="J28" s="331">
        <v>1</v>
      </c>
      <c r="K28" s="388">
        <v>6681.39</v>
      </c>
    </row>
    <row r="29" spans="1:14" ht="17.25" customHeight="1">
      <c r="A29" s="367" t="s">
        <v>154</v>
      </c>
      <c r="B29" s="331">
        <v>1.667</v>
      </c>
      <c r="C29" s="376">
        <v>3249.8</v>
      </c>
      <c r="D29" s="381">
        <v>1</v>
      </c>
      <c r="E29" s="376">
        <v>1423.5</v>
      </c>
      <c r="F29" s="372">
        <v>0</v>
      </c>
      <c r="G29" s="378">
        <v>0</v>
      </c>
      <c r="H29" s="372">
        <v>0</v>
      </c>
      <c r="I29" s="378">
        <v>0</v>
      </c>
      <c r="J29" s="331">
        <v>0.66700000000000004</v>
      </c>
      <c r="K29" s="388">
        <v>1826.3</v>
      </c>
    </row>
    <row r="30" spans="1:14" ht="17.25" customHeight="1">
      <c r="A30" s="367" t="s">
        <v>155</v>
      </c>
      <c r="B30" s="331">
        <v>2</v>
      </c>
      <c r="C30" s="376">
        <v>11273.460000000001</v>
      </c>
      <c r="D30" s="372">
        <v>0</v>
      </c>
      <c r="E30" s="378">
        <v>0</v>
      </c>
      <c r="F30" s="372">
        <v>0</v>
      </c>
      <c r="G30" s="378">
        <v>0</v>
      </c>
      <c r="H30" s="372">
        <v>0</v>
      </c>
      <c r="I30" s="378">
        <v>0</v>
      </c>
      <c r="J30" s="331">
        <v>2</v>
      </c>
      <c r="K30" s="388">
        <v>11273.460000000001</v>
      </c>
    </row>
    <row r="31" spans="1:14" ht="17.25" customHeight="1">
      <c r="A31" s="367" t="s">
        <v>156</v>
      </c>
      <c r="B31" s="372">
        <v>0</v>
      </c>
      <c r="C31" s="378">
        <v>0</v>
      </c>
      <c r="D31" s="372">
        <v>0</v>
      </c>
      <c r="E31" s="378">
        <v>0</v>
      </c>
      <c r="F31" s="372">
        <v>0</v>
      </c>
      <c r="G31" s="378">
        <v>0</v>
      </c>
      <c r="H31" s="372">
        <v>0</v>
      </c>
      <c r="I31" s="378">
        <v>0</v>
      </c>
      <c r="J31" s="372">
        <v>0</v>
      </c>
      <c r="K31" s="391">
        <v>0</v>
      </c>
    </row>
    <row r="32" spans="1:14" ht="17.25" customHeight="1">
      <c r="A32" s="367" t="s">
        <v>157</v>
      </c>
      <c r="B32" s="331">
        <v>3438</v>
      </c>
      <c r="C32" s="376">
        <v>10866282.550000001</v>
      </c>
      <c r="D32" s="331">
        <v>2920</v>
      </c>
      <c r="E32" s="376">
        <v>8935506.6400000006</v>
      </c>
      <c r="F32" s="331">
        <v>205</v>
      </c>
      <c r="G32" s="376">
        <v>840231.58</v>
      </c>
      <c r="H32" s="331">
        <v>2</v>
      </c>
      <c r="I32" s="376">
        <v>12885.6</v>
      </c>
      <c r="J32" s="331">
        <v>313</v>
      </c>
      <c r="K32" s="388">
        <v>1090544.33</v>
      </c>
      <c r="M32" s="817"/>
      <c r="N32" s="817"/>
    </row>
    <row r="33" spans="1:23" ht="17.25" customHeight="1">
      <c r="A33" s="367" t="s">
        <v>158</v>
      </c>
      <c r="B33" s="331">
        <v>10</v>
      </c>
      <c r="C33" s="376">
        <v>70977.11</v>
      </c>
      <c r="D33" s="331">
        <v>3</v>
      </c>
      <c r="E33" s="376">
        <v>13950.449999999999</v>
      </c>
      <c r="F33" s="331">
        <v>7</v>
      </c>
      <c r="G33" s="376">
        <v>57026.66</v>
      </c>
      <c r="H33" s="372">
        <v>0</v>
      </c>
      <c r="I33" s="378">
        <v>0</v>
      </c>
      <c r="J33" s="372">
        <v>0</v>
      </c>
      <c r="K33" s="391">
        <v>0</v>
      </c>
      <c r="M33" s="817"/>
      <c r="N33" s="817"/>
    </row>
    <row r="34" spans="1:23" ht="17.25" customHeight="1">
      <c r="A34" s="367" t="s">
        <v>159</v>
      </c>
      <c r="B34" s="372">
        <v>0</v>
      </c>
      <c r="C34" s="378">
        <v>0</v>
      </c>
      <c r="D34" s="372">
        <v>0</v>
      </c>
      <c r="E34" s="378">
        <v>0</v>
      </c>
      <c r="F34" s="372">
        <v>0</v>
      </c>
      <c r="G34" s="378">
        <v>0</v>
      </c>
      <c r="H34" s="372">
        <v>0</v>
      </c>
      <c r="I34" s="378">
        <v>0</v>
      </c>
      <c r="J34" s="372">
        <v>0</v>
      </c>
      <c r="K34" s="391">
        <v>0</v>
      </c>
      <c r="M34" s="817"/>
      <c r="N34" s="817"/>
    </row>
    <row r="35" spans="1:23" ht="17.25" customHeight="1">
      <c r="A35" s="367" t="s">
        <v>160</v>
      </c>
      <c r="B35" s="372">
        <v>0</v>
      </c>
      <c r="C35" s="378">
        <v>0</v>
      </c>
      <c r="D35" s="372">
        <v>0</v>
      </c>
      <c r="E35" s="378">
        <v>0</v>
      </c>
      <c r="F35" s="372">
        <v>0</v>
      </c>
      <c r="G35" s="378">
        <v>0</v>
      </c>
      <c r="H35" s="372">
        <v>0</v>
      </c>
      <c r="I35" s="378">
        <v>0</v>
      </c>
      <c r="J35" s="372">
        <v>0</v>
      </c>
      <c r="K35" s="391">
        <v>0</v>
      </c>
    </row>
    <row r="36" spans="1:23" ht="17.25" customHeight="1">
      <c r="A36" s="367" t="s">
        <v>161</v>
      </c>
      <c r="B36" s="331">
        <v>4</v>
      </c>
      <c r="C36" s="376">
        <v>16815.84</v>
      </c>
      <c r="D36" s="331">
        <v>1</v>
      </c>
      <c r="E36" s="376">
        <v>1383.93</v>
      </c>
      <c r="F36" s="372">
        <v>0</v>
      </c>
      <c r="G36" s="378">
        <v>0</v>
      </c>
      <c r="H36" s="372">
        <v>0</v>
      </c>
      <c r="I36" s="378">
        <v>0</v>
      </c>
      <c r="J36" s="331">
        <v>3</v>
      </c>
      <c r="K36" s="388">
        <v>15431.91</v>
      </c>
    </row>
    <row r="37" spans="1:23" ht="17.25" customHeight="1">
      <c r="A37" s="367" t="s">
        <v>162</v>
      </c>
      <c r="B37" s="372">
        <v>0</v>
      </c>
      <c r="C37" s="378">
        <v>0</v>
      </c>
      <c r="D37" s="372">
        <v>0</v>
      </c>
      <c r="E37" s="378">
        <v>0</v>
      </c>
      <c r="F37" s="372">
        <v>0</v>
      </c>
      <c r="G37" s="378">
        <v>0</v>
      </c>
      <c r="H37" s="372">
        <v>0</v>
      </c>
      <c r="I37" s="378">
        <v>0</v>
      </c>
      <c r="J37" s="372">
        <v>0</v>
      </c>
      <c r="K37" s="391">
        <v>0</v>
      </c>
    </row>
    <row r="38" spans="1:23" ht="17.25" customHeight="1">
      <c r="A38" s="367" t="s">
        <v>163</v>
      </c>
      <c r="B38" s="331">
        <v>2.3330000000000002</v>
      </c>
      <c r="C38" s="376">
        <v>24311.550000000003</v>
      </c>
      <c r="D38" s="331">
        <v>1</v>
      </c>
      <c r="E38" s="376">
        <v>7588.92</v>
      </c>
      <c r="F38" s="331">
        <v>1.333</v>
      </c>
      <c r="G38" s="376">
        <v>16722.63</v>
      </c>
      <c r="H38" s="372">
        <v>0</v>
      </c>
      <c r="I38" s="378">
        <v>0</v>
      </c>
      <c r="J38" s="372">
        <v>0</v>
      </c>
      <c r="K38" s="391">
        <v>0</v>
      </c>
    </row>
    <row r="39" spans="1:23" ht="17.25" customHeight="1">
      <c r="A39" s="367" t="s">
        <v>164</v>
      </c>
      <c r="B39" s="331">
        <v>15.667</v>
      </c>
      <c r="C39" s="376">
        <v>84536.389999999985</v>
      </c>
      <c r="D39" s="331">
        <v>10</v>
      </c>
      <c r="E39" s="376">
        <v>55517.279999999999</v>
      </c>
      <c r="F39" s="331">
        <v>3.6669999999999998</v>
      </c>
      <c r="G39" s="376">
        <v>24142.71</v>
      </c>
      <c r="H39" s="372">
        <v>0</v>
      </c>
      <c r="I39" s="378">
        <v>0</v>
      </c>
      <c r="J39" s="331">
        <v>2</v>
      </c>
      <c r="K39" s="388">
        <v>4876.3999999999996</v>
      </c>
    </row>
    <row r="40" spans="1:23" ht="17.25" customHeight="1">
      <c r="A40" s="367" t="s">
        <v>165</v>
      </c>
      <c r="B40" s="372">
        <v>0</v>
      </c>
      <c r="C40" s="378">
        <v>0</v>
      </c>
      <c r="D40" s="372">
        <v>0</v>
      </c>
      <c r="E40" s="378">
        <v>0</v>
      </c>
      <c r="F40" s="372">
        <v>0</v>
      </c>
      <c r="G40" s="379">
        <v>0</v>
      </c>
      <c r="H40" s="372">
        <v>0</v>
      </c>
      <c r="I40" s="378">
        <v>0</v>
      </c>
      <c r="J40" s="372">
        <v>0</v>
      </c>
      <c r="K40" s="391">
        <v>0</v>
      </c>
    </row>
    <row r="41" spans="1:23" ht="17.25" customHeight="1">
      <c r="A41" s="367" t="s">
        <v>166</v>
      </c>
      <c r="B41" s="331">
        <v>43</v>
      </c>
      <c r="C41" s="376">
        <v>284601.74</v>
      </c>
      <c r="D41" s="331">
        <v>32.332999999999998</v>
      </c>
      <c r="E41" s="376">
        <v>227898.84</v>
      </c>
      <c r="F41" s="331">
        <v>3</v>
      </c>
      <c r="G41" s="376">
        <v>19799.939999999999</v>
      </c>
      <c r="H41" s="372">
        <v>0</v>
      </c>
      <c r="I41" s="378">
        <v>0</v>
      </c>
      <c r="J41" s="331">
        <v>7.6669999999999998</v>
      </c>
      <c r="K41" s="388">
        <v>36902.959999999999</v>
      </c>
    </row>
    <row r="42" spans="1:23" ht="17.25" customHeight="1">
      <c r="A42" s="367" t="s">
        <v>167</v>
      </c>
      <c r="B42" s="331">
        <v>19</v>
      </c>
      <c r="C42" s="376">
        <v>99942.059999999983</v>
      </c>
      <c r="D42" s="331">
        <v>17</v>
      </c>
      <c r="E42" s="376">
        <v>88668.569999999992</v>
      </c>
      <c r="F42" s="331">
        <v>1</v>
      </c>
      <c r="G42" s="376">
        <v>5636.7300000000005</v>
      </c>
      <c r="H42" s="372">
        <v>0</v>
      </c>
      <c r="I42" s="378">
        <v>0</v>
      </c>
      <c r="J42" s="331">
        <v>1</v>
      </c>
      <c r="K42" s="388">
        <v>5636.76</v>
      </c>
    </row>
    <row r="43" spans="1:23" ht="34.5">
      <c r="A43" s="368" t="s">
        <v>168</v>
      </c>
      <c r="B43" s="371">
        <v>300</v>
      </c>
      <c r="C43" s="709">
        <v>1716971.7800000003</v>
      </c>
      <c r="D43" s="371">
        <v>275</v>
      </c>
      <c r="E43" s="709">
        <v>1566123.79</v>
      </c>
      <c r="F43" s="371">
        <v>6.6669999999999998</v>
      </c>
      <c r="G43" s="709">
        <v>40239.47</v>
      </c>
      <c r="H43" s="372">
        <v>0</v>
      </c>
      <c r="I43" s="378">
        <v>0</v>
      </c>
      <c r="J43" s="371">
        <v>18.332999999999998</v>
      </c>
      <c r="K43" s="709">
        <v>110608.52</v>
      </c>
      <c r="M43" s="161"/>
      <c r="N43" s="161"/>
      <c r="O43" s="161"/>
      <c r="P43" s="161"/>
      <c r="Q43" s="161"/>
      <c r="R43" s="161"/>
      <c r="S43" s="161"/>
      <c r="T43" s="161"/>
      <c r="U43" s="161"/>
      <c r="V43" s="161"/>
      <c r="W43" s="161"/>
    </row>
    <row r="44" spans="1:23" ht="17.25" customHeight="1">
      <c r="A44" s="367" t="s">
        <v>494</v>
      </c>
      <c r="B44" s="370">
        <v>62.332999999999998</v>
      </c>
      <c r="C44" s="377">
        <v>202228.31</v>
      </c>
      <c r="D44" s="370">
        <v>62.332999999999998</v>
      </c>
      <c r="E44" s="377">
        <v>202228.31</v>
      </c>
      <c r="F44" s="373">
        <v>0</v>
      </c>
      <c r="G44" s="379">
        <v>0</v>
      </c>
      <c r="H44" s="373">
        <v>0</v>
      </c>
      <c r="I44" s="379">
        <v>0</v>
      </c>
      <c r="J44" s="373">
        <v>0</v>
      </c>
      <c r="K44" s="389">
        <v>0</v>
      </c>
      <c r="N44" s="161"/>
      <c r="O44" s="161"/>
      <c r="P44" s="161"/>
      <c r="Q44" s="161"/>
      <c r="R44" s="161"/>
      <c r="S44" s="161"/>
      <c r="T44" s="161"/>
      <c r="U44" s="161"/>
      <c r="V44" s="161"/>
      <c r="W44" s="161"/>
    </row>
    <row r="45" spans="1:23" ht="17.25" customHeight="1">
      <c r="A45" s="367" t="s">
        <v>505</v>
      </c>
      <c r="B45" s="373">
        <v>0</v>
      </c>
      <c r="C45" s="379">
        <v>0</v>
      </c>
      <c r="D45" s="373">
        <v>0</v>
      </c>
      <c r="E45" s="379">
        <v>0</v>
      </c>
      <c r="F45" s="373">
        <v>0</v>
      </c>
      <c r="G45" s="379">
        <v>0</v>
      </c>
      <c r="H45" s="373">
        <v>0</v>
      </c>
      <c r="I45" s="379">
        <v>0</v>
      </c>
      <c r="J45" s="373">
        <v>0</v>
      </c>
      <c r="K45" s="389">
        <v>0</v>
      </c>
    </row>
    <row r="46" spans="1:23" ht="17.25" customHeight="1">
      <c r="A46" s="367" t="s">
        <v>466</v>
      </c>
      <c r="B46" s="373">
        <v>0</v>
      </c>
      <c r="C46" s="379">
        <v>0</v>
      </c>
      <c r="D46" s="373">
        <v>0</v>
      </c>
      <c r="E46" s="379">
        <v>0</v>
      </c>
      <c r="F46" s="373">
        <v>0</v>
      </c>
      <c r="G46" s="379">
        <v>0</v>
      </c>
      <c r="H46" s="373">
        <v>0</v>
      </c>
      <c r="I46" s="379">
        <v>0</v>
      </c>
      <c r="J46" s="373">
        <v>0</v>
      </c>
      <c r="K46" s="389">
        <v>0</v>
      </c>
    </row>
    <row r="47" spans="1:23" ht="17.25" customHeight="1">
      <c r="A47" s="367" t="s">
        <v>169</v>
      </c>
      <c r="B47" s="370">
        <v>82.667000000000002</v>
      </c>
      <c r="C47" s="377">
        <v>528592.22</v>
      </c>
      <c r="D47" s="370">
        <v>76</v>
      </c>
      <c r="E47" s="377">
        <v>494028.96</v>
      </c>
      <c r="F47" s="370">
        <v>2.6669999999999998</v>
      </c>
      <c r="G47" s="377">
        <v>14802.800000000001</v>
      </c>
      <c r="H47" s="373">
        <v>0</v>
      </c>
      <c r="I47" s="379">
        <v>0</v>
      </c>
      <c r="J47" s="370">
        <v>4</v>
      </c>
      <c r="K47" s="392">
        <v>19760.46</v>
      </c>
    </row>
    <row r="48" spans="1:23" ht="17.25" customHeight="1">
      <c r="A48" s="367" t="s">
        <v>170</v>
      </c>
      <c r="B48" s="373">
        <v>0</v>
      </c>
      <c r="C48" s="379">
        <v>0</v>
      </c>
      <c r="D48" s="373">
        <v>0</v>
      </c>
      <c r="E48" s="379">
        <v>0</v>
      </c>
      <c r="F48" s="373">
        <v>0</v>
      </c>
      <c r="G48" s="379">
        <v>0</v>
      </c>
      <c r="H48" s="373">
        <v>0</v>
      </c>
      <c r="I48" s="379">
        <v>0</v>
      </c>
      <c r="J48" s="373">
        <v>0</v>
      </c>
      <c r="K48" s="389">
        <v>0</v>
      </c>
    </row>
    <row r="49" spans="1:11" ht="17.25" customHeight="1">
      <c r="A49" s="367" t="s">
        <v>495</v>
      </c>
      <c r="B49" s="373">
        <v>0</v>
      </c>
      <c r="C49" s="379">
        <v>0</v>
      </c>
      <c r="D49" s="373">
        <v>0</v>
      </c>
      <c r="E49" s="379">
        <v>0</v>
      </c>
      <c r="F49" s="373">
        <v>0</v>
      </c>
      <c r="G49" s="379">
        <v>0</v>
      </c>
      <c r="H49" s="373">
        <v>0</v>
      </c>
      <c r="I49" s="379">
        <v>0</v>
      </c>
      <c r="J49" s="373">
        <v>0</v>
      </c>
      <c r="K49" s="389">
        <v>0</v>
      </c>
    </row>
    <row r="50" spans="1:11" ht="17.25" customHeight="1">
      <c r="A50" s="367" t="s">
        <v>171</v>
      </c>
      <c r="B50" s="373">
        <v>0</v>
      </c>
      <c r="C50" s="379">
        <v>0</v>
      </c>
      <c r="D50" s="373">
        <v>0</v>
      </c>
      <c r="E50" s="379">
        <v>0</v>
      </c>
      <c r="F50" s="373">
        <v>0</v>
      </c>
      <c r="G50" s="379">
        <v>0</v>
      </c>
      <c r="H50" s="373">
        <v>0</v>
      </c>
      <c r="I50" s="379">
        <v>0</v>
      </c>
      <c r="J50" s="373">
        <v>0</v>
      </c>
      <c r="K50" s="389">
        <v>0</v>
      </c>
    </row>
    <row r="51" spans="1:11" ht="17.25" customHeight="1">
      <c r="A51" s="367" t="s">
        <v>172</v>
      </c>
      <c r="B51" s="373">
        <v>0</v>
      </c>
      <c r="C51" s="379">
        <v>0</v>
      </c>
      <c r="D51" s="373">
        <v>0</v>
      </c>
      <c r="E51" s="379">
        <v>0</v>
      </c>
      <c r="F51" s="373">
        <v>0</v>
      </c>
      <c r="G51" s="379">
        <v>0</v>
      </c>
      <c r="H51" s="373">
        <v>0</v>
      </c>
      <c r="I51" s="379">
        <v>0</v>
      </c>
      <c r="J51" s="373">
        <v>0</v>
      </c>
      <c r="K51" s="389">
        <v>0</v>
      </c>
    </row>
    <row r="52" spans="1:11" ht="17.25" customHeight="1">
      <c r="A52" s="367" t="s">
        <v>173</v>
      </c>
      <c r="B52" s="373">
        <v>0</v>
      </c>
      <c r="C52" s="379">
        <v>0</v>
      </c>
      <c r="D52" s="373">
        <v>0</v>
      </c>
      <c r="E52" s="379">
        <v>0</v>
      </c>
      <c r="F52" s="373">
        <v>0</v>
      </c>
      <c r="G52" s="379">
        <v>0</v>
      </c>
      <c r="H52" s="373">
        <v>0</v>
      </c>
      <c r="I52" s="379">
        <v>0</v>
      </c>
      <c r="J52" s="373">
        <v>0</v>
      </c>
      <c r="K52" s="389">
        <v>0</v>
      </c>
    </row>
    <row r="53" spans="1:11" ht="17.25" customHeight="1">
      <c r="A53" s="367" t="s">
        <v>467</v>
      </c>
      <c r="B53" s="373">
        <v>0</v>
      </c>
      <c r="C53" s="379">
        <v>0</v>
      </c>
      <c r="D53" s="373">
        <v>0</v>
      </c>
      <c r="E53" s="379">
        <v>0</v>
      </c>
      <c r="F53" s="373">
        <v>0</v>
      </c>
      <c r="G53" s="379">
        <v>0</v>
      </c>
      <c r="H53" s="373">
        <v>0</v>
      </c>
      <c r="I53" s="379">
        <v>0</v>
      </c>
      <c r="J53" s="373">
        <v>0</v>
      </c>
      <c r="K53" s="389">
        <v>0</v>
      </c>
    </row>
    <row r="54" spans="1:11" ht="17.25" customHeight="1">
      <c r="A54" s="367" t="s">
        <v>174</v>
      </c>
      <c r="B54" s="370">
        <v>13</v>
      </c>
      <c r="C54" s="377">
        <v>66071.67</v>
      </c>
      <c r="D54" s="370">
        <v>2</v>
      </c>
      <c r="E54" s="377">
        <v>4244.25</v>
      </c>
      <c r="F54" s="370">
        <v>2</v>
      </c>
      <c r="G54" s="377">
        <v>12870.54</v>
      </c>
      <c r="H54" s="373">
        <v>0</v>
      </c>
      <c r="I54" s="379">
        <v>0</v>
      </c>
      <c r="J54" s="370">
        <v>9</v>
      </c>
      <c r="K54" s="392">
        <v>48956.88</v>
      </c>
    </row>
    <row r="55" spans="1:11" ht="17.25" customHeight="1" thickBot="1">
      <c r="A55" s="369" t="s">
        <v>496</v>
      </c>
      <c r="B55" s="374">
        <v>142</v>
      </c>
      <c r="C55" s="380">
        <v>920079.58000000007</v>
      </c>
      <c r="D55" s="374">
        <v>134.667</v>
      </c>
      <c r="E55" s="380">
        <v>865622.27</v>
      </c>
      <c r="F55" s="374">
        <v>2</v>
      </c>
      <c r="G55" s="380">
        <v>12566.130000000001</v>
      </c>
      <c r="H55" s="383">
        <v>0</v>
      </c>
      <c r="I55" s="386">
        <v>0</v>
      </c>
      <c r="J55" s="374">
        <v>5.3330000000000002</v>
      </c>
      <c r="K55" s="393">
        <v>41891.180000000008</v>
      </c>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B048E769-1552-410D-AE1E-D894AF7000E9}"/>
  </hyperlinks>
  <printOptions horizontalCentered="1"/>
  <pageMargins left="0.15748031496062992" right="0.15748031496062992" top="0.74803149606299213" bottom="0.59055118110236227" header="0.31496062992125984" footer="0.31496062992125984"/>
  <pageSetup paperSize="9" scale="75" orientation="portrait" r:id="rId1"/>
  <headerFooter differentFirst="1" alignWithMargins="0"/>
  <ignoredErrors>
    <ignoredError sqref="L43" formula="1"/>
    <ignoredError sqref="B11:K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rgb="FF92D050"/>
    <pageSetUpPr fitToPage="1"/>
  </sheetPr>
  <dimension ref="A1:L39"/>
  <sheetViews>
    <sheetView showGridLines="0" view="pageBreakPreview" topLeftCell="A13" zoomScale="90" zoomScaleNormal="90" zoomScaleSheetLayoutView="90" workbookViewId="0">
      <selection activeCell="N17" sqref="N17"/>
    </sheetView>
  </sheetViews>
  <sheetFormatPr defaultColWidth="8" defaultRowHeight="12.75"/>
  <cols>
    <col min="1" max="1" width="36" style="1" customWidth="1"/>
    <col min="2" max="6" width="10.625" style="1" customWidth="1"/>
    <col min="7" max="7" width="8.25" style="1" customWidth="1"/>
    <col min="8" max="9" width="8.5" style="1" customWidth="1"/>
    <col min="10" max="10" width="10.875" style="1" customWidth="1"/>
    <col min="11" max="16382" width="8" style="1"/>
    <col min="16383" max="16383" width="1.5" style="1" customWidth="1"/>
    <col min="16384" max="16384" width="0.25" style="1" customWidth="1"/>
  </cols>
  <sheetData>
    <row r="1" spans="1:12" ht="23.25" customHeight="1">
      <c r="A1" s="938" t="s">
        <v>427</v>
      </c>
      <c r="B1" s="938"/>
      <c r="C1" s="938"/>
      <c r="D1" s="938"/>
      <c r="E1" s="938"/>
      <c r="F1" s="938"/>
      <c r="G1" s="938"/>
      <c r="H1" s="938"/>
      <c r="I1" s="938"/>
      <c r="J1" s="150" t="s">
        <v>501</v>
      </c>
    </row>
    <row r="2" spans="1:12" ht="33.75" customHeight="1" thickBot="1">
      <c r="A2" s="939" t="s">
        <v>530</v>
      </c>
      <c r="B2" s="939"/>
      <c r="C2" s="939"/>
      <c r="D2" s="940"/>
      <c r="E2" s="940"/>
      <c r="F2" s="940"/>
      <c r="G2" s="940"/>
      <c r="H2" s="940"/>
      <c r="I2" s="940"/>
      <c r="J2" s="150"/>
    </row>
    <row r="3" spans="1:12" ht="20.25" customHeight="1" thickBot="1">
      <c r="A3" s="860" t="s">
        <v>13</v>
      </c>
      <c r="B3" s="867" t="str">
        <f>'Tab 2 i 3'!B4:C4</f>
        <v>2024 rok</v>
      </c>
      <c r="C3" s="868"/>
      <c r="D3" s="867" t="str">
        <f>'Tab 2 i 3'!D4:I4</f>
        <v>2025 rok</v>
      </c>
      <c r="E3" s="873"/>
      <c r="F3" s="873"/>
      <c r="G3" s="873"/>
      <c r="H3" s="873"/>
      <c r="I3" s="868"/>
    </row>
    <row r="4" spans="1:12" ht="20.25" customHeight="1" thickBot="1">
      <c r="A4" s="877"/>
      <c r="B4" s="941" t="str">
        <f>'Tab 1 '!B4:B5</f>
        <v>II kwartał</v>
      </c>
      <c r="C4" s="869" t="str">
        <f>'Tab 1 '!C4:C5</f>
        <v>I półrocze</v>
      </c>
      <c r="D4" s="871" t="str">
        <f>'Tab 1 '!D4:D5</f>
        <v>I kwartał</v>
      </c>
      <c r="E4" s="869" t="str">
        <f>'Tab 1 '!E4:E5</f>
        <v>II kwartał</v>
      </c>
      <c r="F4" s="871" t="str">
        <f>'Tab 1 '!F4:F5</f>
        <v>I półrocze</v>
      </c>
      <c r="G4" s="851" t="s">
        <v>14</v>
      </c>
      <c r="H4" s="852"/>
      <c r="I4" s="853"/>
    </row>
    <row r="5" spans="1:12" ht="75" customHeight="1" thickBot="1">
      <c r="A5" s="878"/>
      <c r="B5" s="942"/>
      <c r="C5" s="870"/>
      <c r="D5" s="872"/>
      <c r="E5" s="870"/>
      <c r="F5" s="872"/>
      <c r="G5" s="394" t="str">
        <f>'Tab 2 i 3'!G6</f>
        <v xml:space="preserve">II kwartału 
2025 r. 
z 
I 
kwartałem 
2025 r. </v>
      </c>
      <c r="H5" s="244" t="str">
        <f>'Tab 2 i 3'!H6</f>
        <v xml:space="preserve">II kwartału 
2025 r. 
z 
II 
kwartałem 
2024 r. </v>
      </c>
      <c r="I5" s="394" t="str">
        <f>'Tab 2 i 3'!I6</f>
        <v xml:space="preserve">I półrocza
2025 r. 
z 
I 
półroczem 
2024 r. </v>
      </c>
    </row>
    <row r="6" spans="1:12" ht="21" customHeight="1" thickBot="1">
      <c r="A6" s="943" t="s">
        <v>68</v>
      </c>
      <c r="B6" s="944"/>
      <c r="C6" s="944"/>
      <c r="D6" s="944"/>
      <c r="E6" s="944"/>
      <c r="F6" s="944"/>
      <c r="G6" s="944"/>
      <c r="H6" s="944"/>
      <c r="I6" s="945"/>
    </row>
    <row r="7" spans="1:12" ht="21.75" customHeight="1">
      <c r="A7" s="395" t="s">
        <v>15</v>
      </c>
      <c r="B7" s="405">
        <v>968321</v>
      </c>
      <c r="C7" s="408">
        <v>968408</v>
      </c>
      <c r="D7" s="405">
        <v>962228</v>
      </c>
      <c r="E7" s="408">
        <v>960105</v>
      </c>
      <c r="F7" s="412">
        <v>961167</v>
      </c>
      <c r="G7" s="428">
        <f>E7/D7-1</f>
        <v>-2.2063377910432891E-3</v>
      </c>
      <c r="H7" s="419">
        <f>E7/B7-1</f>
        <v>-8.4847896513655652E-3</v>
      </c>
      <c r="I7" s="416">
        <f>F7/C7-1</f>
        <v>-7.4772203451437536E-3</v>
      </c>
      <c r="J7" s="13"/>
      <c r="K7" s="13"/>
      <c r="L7" s="11"/>
    </row>
    <row r="8" spans="1:12" ht="21.75" customHeight="1">
      <c r="A8" s="396" t="s">
        <v>129</v>
      </c>
      <c r="B8" s="406">
        <v>761153</v>
      </c>
      <c r="C8" s="409">
        <v>761168</v>
      </c>
      <c r="D8" s="406">
        <v>758857</v>
      </c>
      <c r="E8" s="411">
        <v>757426</v>
      </c>
      <c r="F8" s="413">
        <v>758141</v>
      </c>
      <c r="G8" s="429">
        <f t="shared" ref="G8:G9" si="0">E8/D8-1</f>
        <v>-1.8857307766811937E-3</v>
      </c>
      <c r="H8" s="420">
        <f t="shared" ref="H8:H9" si="1">E8/B8-1</f>
        <v>-4.8965188339269439E-3</v>
      </c>
      <c r="I8" s="417">
        <f t="shared" ref="I8:I9" si="2">F8/C8-1</f>
        <v>-3.9767830492085654E-3</v>
      </c>
      <c r="J8" s="13"/>
      <c r="K8" s="13"/>
      <c r="L8" s="11"/>
    </row>
    <row r="9" spans="1:12" ht="21.75" customHeight="1" thickBot="1">
      <c r="A9" s="397" t="s">
        <v>16</v>
      </c>
      <c r="B9" s="407">
        <v>207168</v>
      </c>
      <c r="C9" s="410">
        <v>207240</v>
      </c>
      <c r="D9" s="407">
        <v>203371</v>
      </c>
      <c r="E9" s="410">
        <v>202679</v>
      </c>
      <c r="F9" s="407">
        <v>203025</v>
      </c>
      <c r="G9" s="415">
        <f t="shared" si="0"/>
        <v>-3.4026483618608827E-3</v>
      </c>
      <c r="H9" s="421">
        <f t="shared" si="1"/>
        <v>-2.1668404386777862E-2</v>
      </c>
      <c r="I9" s="418">
        <f t="shared" si="2"/>
        <v>-2.0338737695425602E-2</v>
      </c>
      <c r="J9" s="13"/>
      <c r="K9" s="13"/>
      <c r="L9" s="11"/>
    </row>
    <row r="10" spans="1:12" ht="26.25" customHeight="1" thickBot="1">
      <c r="A10" s="943" t="s">
        <v>103</v>
      </c>
      <c r="B10" s="944"/>
      <c r="C10" s="944"/>
      <c r="D10" s="944"/>
      <c r="E10" s="944"/>
      <c r="F10" s="944"/>
      <c r="G10" s="944"/>
      <c r="H10" s="944"/>
      <c r="I10" s="945"/>
      <c r="J10" s="13"/>
      <c r="K10" s="13"/>
      <c r="L10" s="11"/>
    </row>
    <row r="11" spans="1:12" s="4" customFormat="1" ht="21" customHeight="1">
      <c r="A11" s="398" t="s">
        <v>404</v>
      </c>
      <c r="B11" s="422">
        <v>761153</v>
      </c>
      <c r="C11" s="425">
        <v>761168</v>
      </c>
      <c r="D11" s="426">
        <v>758857</v>
      </c>
      <c r="E11" s="408">
        <v>757426</v>
      </c>
      <c r="F11" s="412">
        <v>758141</v>
      </c>
      <c r="G11" s="428">
        <f t="shared" ref="G11:G15" si="3">E11/D11-1</f>
        <v>-1.8857307766811937E-3</v>
      </c>
      <c r="H11" s="431">
        <f t="shared" ref="H11:H15" si="4">E11/B11-1</f>
        <v>-4.8965188339269439E-3</v>
      </c>
      <c r="I11" s="430">
        <f t="shared" ref="I11:I15" si="5">F11/C11-1</f>
        <v>-3.9767830492085654E-3</v>
      </c>
      <c r="J11" s="13"/>
      <c r="K11" s="13"/>
      <c r="L11" s="11"/>
    </row>
    <row r="12" spans="1:12" ht="21" customHeight="1">
      <c r="A12" s="399" t="s">
        <v>17</v>
      </c>
      <c r="B12" s="423">
        <v>700079</v>
      </c>
      <c r="C12" s="409">
        <v>698648</v>
      </c>
      <c r="D12" s="406">
        <v>705285</v>
      </c>
      <c r="E12" s="409">
        <v>706456</v>
      </c>
      <c r="F12" s="413">
        <v>705871</v>
      </c>
      <c r="G12" s="429">
        <f t="shared" si="3"/>
        <v>1.6603217139170567E-3</v>
      </c>
      <c r="H12" s="420">
        <f t="shared" si="4"/>
        <v>9.1089719874470898E-3</v>
      </c>
      <c r="I12" s="417">
        <f t="shared" si="5"/>
        <v>1.0338539579301642E-2</v>
      </c>
      <c r="J12" s="13"/>
      <c r="K12" s="13"/>
      <c r="L12" s="11"/>
    </row>
    <row r="13" spans="1:12" ht="21" customHeight="1">
      <c r="A13" s="400" t="s">
        <v>18</v>
      </c>
      <c r="B13" s="423">
        <v>9824</v>
      </c>
      <c r="C13" s="411">
        <v>10055</v>
      </c>
      <c r="D13" s="427">
        <v>8619</v>
      </c>
      <c r="E13" s="409">
        <v>8209</v>
      </c>
      <c r="F13" s="406">
        <v>8414</v>
      </c>
      <c r="G13" s="429">
        <f t="shared" si="3"/>
        <v>-4.7569323587423162E-2</v>
      </c>
      <c r="H13" s="420">
        <f t="shared" si="4"/>
        <v>-0.16439332247557004</v>
      </c>
      <c r="I13" s="417">
        <f t="shared" si="5"/>
        <v>-0.1632023868722029</v>
      </c>
      <c r="J13" s="13"/>
      <c r="K13" s="13"/>
      <c r="L13" s="11"/>
    </row>
    <row r="14" spans="1:12" ht="21" customHeight="1">
      <c r="A14" s="400" t="s">
        <v>19</v>
      </c>
      <c r="B14" s="423">
        <v>48911</v>
      </c>
      <c r="C14" s="411">
        <v>50112</v>
      </c>
      <c r="D14" s="427">
        <v>42659</v>
      </c>
      <c r="E14" s="411">
        <v>40492</v>
      </c>
      <c r="F14" s="427">
        <v>41575</v>
      </c>
      <c r="G14" s="429">
        <f t="shared" si="3"/>
        <v>-5.0798190299819468E-2</v>
      </c>
      <c r="H14" s="420">
        <f t="shared" si="4"/>
        <v>-0.17212896894359142</v>
      </c>
      <c r="I14" s="417">
        <f t="shared" si="5"/>
        <v>-0.17035839719029378</v>
      </c>
      <c r="J14" s="13"/>
      <c r="K14" s="13"/>
      <c r="L14" s="11"/>
    </row>
    <row r="15" spans="1:12" ht="26.25" customHeight="1" thickBot="1">
      <c r="A15" s="401" t="s">
        <v>20</v>
      </c>
      <c r="B15" s="424">
        <v>2339</v>
      </c>
      <c r="C15" s="410">
        <v>2353</v>
      </c>
      <c r="D15" s="407">
        <v>2294</v>
      </c>
      <c r="E15" s="410">
        <v>2269</v>
      </c>
      <c r="F15" s="407">
        <v>2281</v>
      </c>
      <c r="G15" s="415">
        <f t="shared" si="3"/>
        <v>-1.0897994768962471E-2</v>
      </c>
      <c r="H15" s="421">
        <f t="shared" si="4"/>
        <v>-2.9927319367251015E-2</v>
      </c>
      <c r="I15" s="418">
        <f t="shared" si="5"/>
        <v>-3.0599235019124538E-2</v>
      </c>
      <c r="J15" s="13"/>
      <c r="K15" s="13"/>
      <c r="L15" s="11"/>
    </row>
    <row r="16" spans="1:12" ht="18.75" customHeight="1" thickBot="1">
      <c r="A16" s="943" t="s">
        <v>21</v>
      </c>
      <c r="B16" s="944"/>
      <c r="C16" s="944"/>
      <c r="D16" s="944"/>
      <c r="E16" s="944"/>
      <c r="F16" s="944"/>
      <c r="G16" s="944"/>
      <c r="H16" s="944"/>
      <c r="I16" s="945"/>
      <c r="J16" s="13"/>
      <c r="K16" s="13"/>
      <c r="L16" s="11"/>
    </row>
    <row r="17" spans="1:12" ht="24.75" customHeight="1">
      <c r="A17" s="398" t="s">
        <v>22</v>
      </c>
      <c r="B17" s="405">
        <v>207168</v>
      </c>
      <c r="C17" s="408">
        <v>207240</v>
      </c>
      <c r="D17" s="405">
        <v>203371</v>
      </c>
      <c r="E17" s="408">
        <v>202679</v>
      </c>
      <c r="F17" s="405">
        <v>203025</v>
      </c>
      <c r="G17" s="428">
        <f t="shared" ref="G17:G29" si="6">E17/D17-1</f>
        <v>-3.4026483618608827E-3</v>
      </c>
      <c r="H17" s="431">
        <f t="shared" ref="H17:H29" si="7">E17/B17-1</f>
        <v>-2.1668404386777862E-2</v>
      </c>
      <c r="I17" s="430">
        <f t="shared" ref="I17:I29" si="8">F17/C17-1</f>
        <v>-2.0338737695425602E-2</v>
      </c>
      <c r="J17" s="13"/>
      <c r="K17" s="13"/>
      <c r="L17" s="11"/>
    </row>
    <row r="18" spans="1:12" ht="33" customHeight="1">
      <c r="A18" s="402" t="s">
        <v>23</v>
      </c>
      <c r="B18" s="433">
        <v>166871</v>
      </c>
      <c r="C18" s="432">
        <v>166950</v>
      </c>
      <c r="D18" s="433">
        <v>163830</v>
      </c>
      <c r="E18" s="435">
        <v>163141</v>
      </c>
      <c r="F18" s="434">
        <v>163486</v>
      </c>
      <c r="G18" s="436">
        <f t="shared" si="6"/>
        <v>-4.2055789537935873E-3</v>
      </c>
      <c r="H18" s="439">
        <f t="shared" si="7"/>
        <v>-2.2352595717650137E-2</v>
      </c>
      <c r="I18" s="438">
        <f t="shared" si="8"/>
        <v>-2.0748727163821479E-2</v>
      </c>
      <c r="J18" s="13"/>
      <c r="K18" s="13"/>
      <c r="L18" s="11"/>
    </row>
    <row r="19" spans="1:12" ht="27.75" customHeight="1">
      <c r="A19" s="403" t="s">
        <v>24</v>
      </c>
      <c r="B19" s="427">
        <v>11174</v>
      </c>
      <c r="C19" s="411">
        <v>11180</v>
      </c>
      <c r="D19" s="427">
        <v>10946</v>
      </c>
      <c r="E19" s="411">
        <v>10910</v>
      </c>
      <c r="F19" s="427">
        <v>10928</v>
      </c>
      <c r="G19" s="429">
        <f t="shared" si="6"/>
        <v>-3.2888726475425178E-3</v>
      </c>
      <c r="H19" s="420">
        <f t="shared" si="7"/>
        <v>-2.3626275281904419E-2</v>
      </c>
      <c r="I19" s="417">
        <f t="shared" si="8"/>
        <v>-2.2540250447227184E-2</v>
      </c>
      <c r="J19" s="13"/>
      <c r="K19" s="13"/>
      <c r="L19" s="11"/>
    </row>
    <row r="20" spans="1:12" ht="20.25" customHeight="1">
      <c r="A20" s="403" t="s">
        <v>25</v>
      </c>
      <c r="B20" s="427">
        <v>165295</v>
      </c>
      <c r="C20" s="411">
        <v>165339</v>
      </c>
      <c r="D20" s="427">
        <v>162431</v>
      </c>
      <c r="E20" s="411">
        <v>161800</v>
      </c>
      <c r="F20" s="427">
        <v>162115</v>
      </c>
      <c r="G20" s="429">
        <f t="shared" si="6"/>
        <v>-3.8847264376873358E-3</v>
      </c>
      <c r="H20" s="420">
        <f t="shared" si="7"/>
        <v>-2.1144015245470271E-2</v>
      </c>
      <c r="I20" s="417">
        <f t="shared" si="8"/>
        <v>-1.9499331676132048E-2</v>
      </c>
      <c r="J20" s="13"/>
      <c r="K20" s="13"/>
      <c r="L20" s="11"/>
    </row>
    <row r="21" spans="1:12" ht="28.5" customHeight="1">
      <c r="A21" s="403" t="s">
        <v>26</v>
      </c>
      <c r="B21" s="427">
        <v>107</v>
      </c>
      <c r="C21" s="411">
        <v>108</v>
      </c>
      <c r="D21" s="427">
        <v>93</v>
      </c>
      <c r="E21" s="411">
        <v>90</v>
      </c>
      <c r="F21" s="427">
        <v>91</v>
      </c>
      <c r="G21" s="429">
        <f t="shared" si="6"/>
        <v>-3.2258064516129004E-2</v>
      </c>
      <c r="H21" s="420">
        <f t="shared" si="7"/>
        <v>-0.15887850467289721</v>
      </c>
      <c r="I21" s="417">
        <f t="shared" si="8"/>
        <v>-0.15740740740740744</v>
      </c>
      <c r="J21" s="13"/>
      <c r="K21" s="13"/>
      <c r="L21" s="11"/>
    </row>
    <row r="22" spans="1:12" ht="28.5" customHeight="1">
      <c r="A22" s="403" t="s">
        <v>27</v>
      </c>
      <c r="B22" s="427">
        <v>356</v>
      </c>
      <c r="C22" s="411">
        <v>365</v>
      </c>
      <c r="D22" s="427">
        <v>320</v>
      </c>
      <c r="E22" s="411">
        <v>310</v>
      </c>
      <c r="F22" s="427">
        <v>315</v>
      </c>
      <c r="G22" s="429">
        <f t="shared" si="6"/>
        <v>-3.125E-2</v>
      </c>
      <c r="H22" s="420">
        <f t="shared" si="7"/>
        <v>-0.1292134831460674</v>
      </c>
      <c r="I22" s="417">
        <f t="shared" si="8"/>
        <v>-0.13698630136986301</v>
      </c>
      <c r="J22" s="13"/>
      <c r="K22" s="13"/>
      <c r="L22" s="11"/>
    </row>
    <row r="23" spans="1:12" ht="28.5" customHeight="1">
      <c r="A23" s="403" t="s">
        <v>472</v>
      </c>
      <c r="B23" s="427">
        <v>1112</v>
      </c>
      <c r="C23" s="411">
        <v>1138</v>
      </c>
      <c r="D23" s="427">
        <v>986</v>
      </c>
      <c r="E23" s="411">
        <v>941</v>
      </c>
      <c r="F23" s="427">
        <v>964</v>
      </c>
      <c r="G23" s="429">
        <f t="shared" si="6"/>
        <v>-4.5638945233265726E-2</v>
      </c>
      <c r="H23" s="420">
        <f t="shared" si="7"/>
        <v>-0.15377697841726623</v>
      </c>
      <c r="I23" s="417">
        <f t="shared" si="8"/>
        <v>-0.15289982425307558</v>
      </c>
      <c r="J23" s="13"/>
      <c r="K23" s="13"/>
      <c r="L23" s="11"/>
    </row>
    <row r="24" spans="1:12" ht="24" customHeight="1">
      <c r="A24" s="402" t="s">
        <v>29</v>
      </c>
      <c r="B24" s="434">
        <v>40297</v>
      </c>
      <c r="C24" s="435">
        <v>40290</v>
      </c>
      <c r="D24" s="434">
        <v>39541</v>
      </c>
      <c r="E24" s="435">
        <v>39538</v>
      </c>
      <c r="F24" s="434">
        <v>39540</v>
      </c>
      <c r="G24" s="437">
        <f t="shared" si="6"/>
        <v>-7.5870615310669187E-5</v>
      </c>
      <c r="H24" s="439">
        <f t="shared" si="7"/>
        <v>-1.8835149018537334E-2</v>
      </c>
      <c r="I24" s="438">
        <f t="shared" si="8"/>
        <v>-1.8615040953090078E-2</v>
      </c>
      <c r="J24" s="13"/>
      <c r="K24" s="13"/>
      <c r="L24" s="11"/>
    </row>
    <row r="25" spans="1:12" ht="21" customHeight="1">
      <c r="A25" s="403" t="s">
        <v>30</v>
      </c>
      <c r="B25" s="427">
        <v>745</v>
      </c>
      <c r="C25" s="411">
        <v>744</v>
      </c>
      <c r="D25" s="427">
        <v>722</v>
      </c>
      <c r="E25" s="411">
        <v>721</v>
      </c>
      <c r="F25" s="427">
        <v>722</v>
      </c>
      <c r="G25" s="429">
        <f t="shared" si="6"/>
        <v>-1.3850415512465242E-3</v>
      </c>
      <c r="H25" s="420">
        <f t="shared" si="7"/>
        <v>-3.2214765100671117E-2</v>
      </c>
      <c r="I25" s="417">
        <f t="shared" si="8"/>
        <v>-2.9569892473118253E-2</v>
      </c>
      <c r="J25" s="13"/>
      <c r="K25" s="13"/>
      <c r="L25" s="11"/>
    </row>
    <row r="26" spans="1:12" ht="21" customHeight="1">
      <c r="A26" s="403" t="s">
        <v>31</v>
      </c>
      <c r="B26" s="427">
        <v>39026</v>
      </c>
      <c r="C26" s="411">
        <v>39012</v>
      </c>
      <c r="D26" s="427">
        <v>38318</v>
      </c>
      <c r="E26" s="411">
        <v>38315</v>
      </c>
      <c r="F26" s="427">
        <v>38317</v>
      </c>
      <c r="G26" s="414">
        <f t="shared" si="6"/>
        <v>-7.829218643984337E-5</v>
      </c>
      <c r="H26" s="420">
        <f t="shared" si="7"/>
        <v>-1.8218623481781382E-2</v>
      </c>
      <c r="I26" s="417">
        <f t="shared" si="8"/>
        <v>-1.7815031272429005E-2</v>
      </c>
      <c r="J26" s="13"/>
      <c r="K26" s="13"/>
      <c r="L26" s="11"/>
    </row>
    <row r="27" spans="1:12" ht="27.75" customHeight="1">
      <c r="A27" s="403" t="s">
        <v>32</v>
      </c>
      <c r="B27" s="427">
        <v>256</v>
      </c>
      <c r="C27" s="411">
        <v>258</v>
      </c>
      <c r="D27" s="427">
        <v>235</v>
      </c>
      <c r="E27" s="411">
        <v>228</v>
      </c>
      <c r="F27" s="427">
        <v>232</v>
      </c>
      <c r="G27" s="429">
        <f t="shared" si="6"/>
        <v>-2.9787234042553234E-2</v>
      </c>
      <c r="H27" s="420">
        <f t="shared" si="7"/>
        <v>-0.109375</v>
      </c>
      <c r="I27" s="417">
        <f t="shared" si="8"/>
        <v>-0.10077519379844957</v>
      </c>
      <c r="J27" s="13"/>
      <c r="K27" s="13"/>
      <c r="L27" s="11"/>
    </row>
    <row r="28" spans="1:12" ht="27.75" customHeight="1">
      <c r="A28" s="403" t="s">
        <v>33</v>
      </c>
      <c r="B28" s="427">
        <v>696</v>
      </c>
      <c r="C28" s="411">
        <v>700</v>
      </c>
      <c r="D28" s="427">
        <v>672</v>
      </c>
      <c r="E28" s="411">
        <v>681</v>
      </c>
      <c r="F28" s="427">
        <v>676</v>
      </c>
      <c r="G28" s="429">
        <f t="shared" si="6"/>
        <v>1.3392857142857206E-2</v>
      </c>
      <c r="H28" s="420">
        <f t="shared" si="7"/>
        <v>-2.155172413793105E-2</v>
      </c>
      <c r="I28" s="417">
        <f t="shared" si="8"/>
        <v>-3.4285714285714253E-2</v>
      </c>
      <c r="J28" s="13"/>
      <c r="K28" s="13"/>
      <c r="L28" s="11"/>
    </row>
    <row r="29" spans="1:12" ht="27.75" customHeight="1" thickBot="1">
      <c r="A29" s="404" t="s">
        <v>34</v>
      </c>
      <c r="B29" s="407">
        <v>319</v>
      </c>
      <c r="C29" s="410">
        <v>320</v>
      </c>
      <c r="D29" s="407">
        <v>316</v>
      </c>
      <c r="E29" s="410">
        <v>314</v>
      </c>
      <c r="F29" s="407">
        <v>315</v>
      </c>
      <c r="G29" s="415">
        <f t="shared" si="6"/>
        <v>-6.3291139240506666E-3</v>
      </c>
      <c r="H29" s="421">
        <f t="shared" si="7"/>
        <v>-1.5673981191222541E-2</v>
      </c>
      <c r="I29" s="418">
        <f t="shared" si="8"/>
        <v>-1.5625E-2</v>
      </c>
      <c r="J29" s="13"/>
      <c r="K29" s="13"/>
      <c r="L29" s="11"/>
    </row>
    <row r="30" spans="1:12" ht="14.25" customHeight="1">
      <c r="A30" s="5"/>
      <c r="B30" s="5"/>
      <c r="C30" s="5"/>
      <c r="D30" s="6"/>
      <c r="E30" s="6"/>
      <c r="F30" s="6"/>
      <c r="G30" s="6"/>
      <c r="H30" s="6"/>
      <c r="I30" s="6"/>
    </row>
    <row r="31" spans="1:12">
      <c r="A31" s="937"/>
      <c r="B31" s="937"/>
      <c r="C31" s="937"/>
      <c r="D31" s="937"/>
      <c r="E31" s="937"/>
      <c r="F31" s="937"/>
      <c r="G31" s="937"/>
      <c r="H31" s="937"/>
      <c r="I31" s="937"/>
    </row>
    <row r="32" spans="1:12" ht="16.5" customHeight="1">
      <c r="A32" s="7"/>
      <c r="B32" s="7"/>
      <c r="C32" s="7"/>
      <c r="D32" s="7"/>
      <c r="E32" s="7"/>
      <c r="F32" s="7"/>
      <c r="G32" s="7"/>
      <c r="H32" s="7"/>
      <c r="I32" s="7"/>
    </row>
    <row r="39" spans="7:7">
      <c r="G39" s="141"/>
    </row>
  </sheetData>
  <mergeCells count="15">
    <mergeCell ref="G4:I4"/>
    <mergeCell ref="A31:I31"/>
    <mergeCell ref="A1:I1"/>
    <mergeCell ref="A2:I2"/>
    <mergeCell ref="A3:A5"/>
    <mergeCell ref="B3:C3"/>
    <mergeCell ref="B4:B5"/>
    <mergeCell ref="C4:C5"/>
    <mergeCell ref="D4:D5"/>
    <mergeCell ref="A6:I6"/>
    <mergeCell ref="A10:I10"/>
    <mergeCell ref="A16:I16"/>
    <mergeCell ref="E4:E5"/>
    <mergeCell ref="F4:F5"/>
    <mergeCell ref="D3:I3"/>
  </mergeCells>
  <hyperlinks>
    <hyperlink ref="J1" location="'Spis treści'!A1" display="Powrót do spisu" xr:uid="{A94B0530-5E54-451C-AE31-C42F68C6D0FE}"/>
  </hyperlinks>
  <printOptions horizontalCentered="1"/>
  <pageMargins left="0.15748031496062992" right="0.15748031496062992" top="0.74803149606299213" bottom="0.59055118110236227" header="0.31496062992125984" footer="0.31496062992125984"/>
  <pageSetup paperSize="9" scale="86" orientation="portrait"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tabColor rgb="FF92D050"/>
    <pageSetUpPr fitToPage="1"/>
  </sheetPr>
  <dimension ref="A1:G48"/>
  <sheetViews>
    <sheetView showGridLines="0" view="pageBreakPreview" topLeftCell="A19" zoomScaleNormal="100" zoomScaleSheetLayoutView="100" workbookViewId="0">
      <selection activeCell="N25" sqref="N25"/>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938" t="str">
        <f>'Tab 1(13)'!A1:I1</f>
        <v>II. FUNDUSZ EMERYTALNO-RENTOWY</v>
      </c>
      <c r="B1" s="938"/>
      <c r="C1" s="938"/>
      <c r="D1" s="938"/>
      <c r="E1" s="938"/>
      <c r="F1" s="150" t="s">
        <v>501</v>
      </c>
    </row>
    <row r="2" spans="1:6" ht="32.25" customHeight="1" thickBot="1">
      <c r="A2" s="920" t="s">
        <v>555</v>
      </c>
      <c r="B2" s="920"/>
      <c r="C2" s="920"/>
      <c r="D2" s="920"/>
      <c r="E2" s="920"/>
      <c r="F2" s="150"/>
    </row>
    <row r="3" spans="1:6" ht="43.5" customHeight="1" thickBot="1">
      <c r="A3" s="321" t="s">
        <v>13</v>
      </c>
      <c r="B3" s="322" t="s">
        <v>626</v>
      </c>
      <c r="C3" s="324" t="s">
        <v>627</v>
      </c>
    </row>
    <row r="4" spans="1:6" ht="16.5" customHeight="1">
      <c r="A4" s="326" t="s">
        <v>42</v>
      </c>
      <c r="B4" s="443">
        <v>35746</v>
      </c>
      <c r="C4" s="441">
        <v>33413</v>
      </c>
    </row>
    <row r="5" spans="1:6" ht="16.5" customHeight="1">
      <c r="A5" s="326" t="s">
        <v>43</v>
      </c>
      <c r="B5" s="443">
        <v>65790</v>
      </c>
      <c r="C5" s="441">
        <v>51573</v>
      </c>
    </row>
    <row r="6" spans="1:6" ht="16.5" customHeight="1">
      <c r="A6" s="326" t="s">
        <v>44</v>
      </c>
      <c r="B6" s="443">
        <v>120769</v>
      </c>
      <c r="C6" s="441">
        <v>123371</v>
      </c>
    </row>
    <row r="7" spans="1:6" ht="16.5" customHeight="1">
      <c r="A7" s="326" t="s">
        <v>45</v>
      </c>
      <c r="B7" s="443">
        <v>12188</v>
      </c>
      <c r="C7" s="441">
        <v>11327</v>
      </c>
    </row>
    <row r="8" spans="1:6" ht="16.5" customHeight="1">
      <c r="A8" s="326" t="s">
        <v>46</v>
      </c>
      <c r="B8" s="443">
        <v>80600</v>
      </c>
      <c r="C8" s="441">
        <v>77046</v>
      </c>
    </row>
    <row r="9" spans="1:6" ht="16.5" customHeight="1">
      <c r="A9" s="326" t="s">
        <v>47</v>
      </c>
      <c r="B9" s="443">
        <v>86114</v>
      </c>
      <c r="C9" s="441">
        <v>118340</v>
      </c>
    </row>
    <row r="10" spans="1:6" ht="16.5" customHeight="1">
      <c r="A10" s="326" t="s">
        <v>48</v>
      </c>
      <c r="B10" s="443">
        <v>148016</v>
      </c>
      <c r="C10" s="441">
        <v>138346</v>
      </c>
    </row>
    <row r="11" spans="1:6" ht="16.5" customHeight="1">
      <c r="A11" s="326" t="s">
        <v>49</v>
      </c>
      <c r="B11" s="443">
        <v>19007</v>
      </c>
      <c r="C11" s="441">
        <v>20816</v>
      </c>
    </row>
    <row r="12" spans="1:6" ht="16.5" customHeight="1">
      <c r="A12" s="326" t="s">
        <v>50</v>
      </c>
      <c r="B12" s="443">
        <v>53572</v>
      </c>
      <c r="C12" s="441">
        <v>71849</v>
      </c>
    </row>
    <row r="13" spans="1:6" ht="16.5" customHeight="1">
      <c r="A13" s="326" t="s">
        <v>51</v>
      </c>
      <c r="B13" s="443">
        <v>67910</v>
      </c>
      <c r="C13" s="441">
        <v>68385</v>
      </c>
    </row>
    <row r="14" spans="1:6" ht="16.5" customHeight="1">
      <c r="A14" s="326" t="s">
        <v>52</v>
      </c>
      <c r="B14" s="443">
        <v>31823</v>
      </c>
      <c r="C14" s="441">
        <v>33029</v>
      </c>
    </row>
    <row r="15" spans="1:6" ht="16.5" customHeight="1">
      <c r="A15" s="326" t="s">
        <v>53</v>
      </c>
      <c r="B15" s="443">
        <v>26286</v>
      </c>
      <c r="C15" s="441">
        <v>26691</v>
      </c>
    </row>
    <row r="16" spans="1:6" ht="16.5" customHeight="1">
      <c r="A16" s="326" t="s">
        <v>54</v>
      </c>
      <c r="B16" s="443">
        <v>51811</v>
      </c>
      <c r="C16" s="441">
        <v>54092</v>
      </c>
    </row>
    <row r="17" spans="1:5" ht="16.5" customHeight="1">
      <c r="A17" s="326" t="s">
        <v>55</v>
      </c>
      <c r="B17" s="443">
        <v>34788</v>
      </c>
      <c r="C17" s="441">
        <v>34217</v>
      </c>
    </row>
    <row r="18" spans="1:5" ht="16.5" customHeight="1">
      <c r="A18" s="326" t="s">
        <v>56</v>
      </c>
      <c r="B18" s="443">
        <v>105089</v>
      </c>
      <c r="C18" s="441">
        <v>95822</v>
      </c>
    </row>
    <row r="19" spans="1:5" ht="16.5" customHeight="1">
      <c r="A19" s="326" t="s">
        <v>57</v>
      </c>
      <c r="B19" s="443">
        <v>20259</v>
      </c>
      <c r="C19" s="441">
        <v>19167</v>
      </c>
    </row>
    <row r="20" spans="1:5" ht="16.5" customHeight="1">
      <c r="A20" s="326" t="s">
        <v>59</v>
      </c>
      <c r="B20" s="443">
        <v>60</v>
      </c>
      <c r="C20" s="441"/>
    </row>
    <row r="21" spans="1:5" ht="16.5" customHeight="1">
      <c r="A21" s="326" t="s">
        <v>60</v>
      </c>
      <c r="B21" s="443">
        <v>255</v>
      </c>
      <c r="C21" s="441"/>
    </row>
    <row r="22" spans="1:5" ht="16.5" customHeight="1">
      <c r="A22" s="326" t="s">
        <v>61</v>
      </c>
      <c r="B22" s="443">
        <v>21</v>
      </c>
      <c r="C22" s="441"/>
    </row>
    <row r="23" spans="1:5" ht="18.75" customHeight="1" thickBot="1">
      <c r="A23" s="440" t="s">
        <v>115</v>
      </c>
      <c r="B23" s="444">
        <v>960105</v>
      </c>
      <c r="C23" s="442">
        <f>SUM(C4:C19)</f>
        <v>977484</v>
      </c>
    </row>
    <row r="24" spans="1:5" ht="18.75" customHeight="1">
      <c r="A24" s="106"/>
      <c r="B24" s="107"/>
      <c r="C24" s="107"/>
    </row>
    <row r="25" spans="1:5" ht="24" customHeight="1">
      <c r="A25" s="946" t="s">
        <v>477</v>
      </c>
      <c r="B25" s="946"/>
      <c r="C25" s="946"/>
      <c r="D25" s="946"/>
      <c r="E25" s="946"/>
    </row>
    <row r="40" spans="7:7">
      <c r="G40" s="143"/>
    </row>
    <row r="48" spans="7:7" ht="46.5" customHeight="1"/>
  </sheetData>
  <sortState ref="A4:C19">
    <sortCondition ref="A4:A19"/>
  </sortState>
  <mergeCells count="3">
    <mergeCell ref="A1:E1"/>
    <mergeCell ref="A2:E2"/>
    <mergeCell ref="A25:E25"/>
  </mergeCells>
  <hyperlinks>
    <hyperlink ref="F1" location="'Spis treści'!A1" display="Powrót do spisu" xr:uid="{7E759C9A-F687-45F2-BCFE-D8EDD5202E33}"/>
  </hyperlinks>
  <printOptions horizontalCentered="1"/>
  <pageMargins left="0.15748031496062992" right="0.15748031496062992" top="0.74803149606299213" bottom="0.59055118110236227" header="0.31496062992125984" footer="0.31496062992125984"/>
  <pageSetup paperSize="9" scale="90" orientation="portrait" r:id="rId1"/>
  <headerFooter differentFirst="1"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tabColor rgb="FF92D050"/>
    <pageSetUpPr fitToPage="1"/>
  </sheetPr>
  <dimension ref="A1:G50"/>
  <sheetViews>
    <sheetView showGridLines="0" view="pageBreakPreview" topLeftCell="A19" zoomScale="80" zoomScaleNormal="100" zoomScaleSheetLayoutView="80" workbookViewId="0">
      <selection activeCell="G20" sqref="G20"/>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938" t="str">
        <f>'Tab 2 (14) i wykres 1'!A1:E1</f>
        <v>II. FUNDUSZ EMERYTALNO-RENTOWY</v>
      </c>
      <c r="B1" s="938"/>
      <c r="C1" s="938"/>
      <c r="D1" s="938"/>
      <c r="E1" s="938"/>
      <c r="F1" s="150" t="s">
        <v>501</v>
      </c>
    </row>
    <row r="2" spans="1:6" ht="48.75" customHeight="1" thickBot="1">
      <c r="A2" s="920" t="s">
        <v>531</v>
      </c>
      <c r="B2" s="920"/>
      <c r="C2" s="920"/>
      <c r="F2" s="150"/>
    </row>
    <row r="3" spans="1:6" ht="36.75" customHeight="1" thickBot="1">
      <c r="A3" s="950" t="s">
        <v>13</v>
      </c>
      <c r="B3" s="321" t="s">
        <v>458</v>
      </c>
      <c r="C3" s="322" t="s">
        <v>324</v>
      </c>
    </row>
    <row r="4" spans="1:6" ht="14.25" customHeight="1" thickBot="1">
      <c r="A4" s="951"/>
      <c r="B4" s="953" t="s">
        <v>322</v>
      </c>
      <c r="C4" s="954"/>
    </row>
    <row r="5" spans="1:6" ht="14.25" customHeight="1" thickBot="1">
      <c r="A5" s="952"/>
      <c r="B5" s="948" t="str">
        <f>'Tab 6 i 7'!B5:G5</f>
        <v>II KWARTAŁ 2025 R.</v>
      </c>
      <c r="C5" s="949"/>
    </row>
    <row r="6" spans="1:6" ht="16.5" customHeight="1">
      <c r="A6" s="326" t="s">
        <v>42</v>
      </c>
      <c r="B6" s="447">
        <v>2158.06</v>
      </c>
      <c r="C6" s="445">
        <v>2339.39</v>
      </c>
    </row>
    <row r="7" spans="1:6" ht="16.5" customHeight="1">
      <c r="A7" s="326" t="s">
        <v>43</v>
      </c>
      <c r="B7" s="448">
        <v>2221.91</v>
      </c>
      <c r="C7" s="445">
        <v>2334.42</v>
      </c>
    </row>
    <row r="8" spans="1:6" ht="16.5" customHeight="1">
      <c r="A8" s="326" t="s">
        <v>44</v>
      </c>
      <c r="B8" s="448">
        <v>2167.4499999999998</v>
      </c>
      <c r="C8" s="445">
        <v>2305.31</v>
      </c>
    </row>
    <row r="9" spans="1:6" ht="16.5" customHeight="1">
      <c r="A9" s="326" t="s">
        <v>45</v>
      </c>
      <c r="B9" s="448">
        <v>2104.36</v>
      </c>
      <c r="C9" s="445">
        <v>2431.41</v>
      </c>
    </row>
    <row r="10" spans="1:6" ht="16.5" customHeight="1">
      <c r="A10" s="326" t="s">
        <v>46</v>
      </c>
      <c r="B10" s="448">
        <v>2198.09</v>
      </c>
      <c r="C10" s="445">
        <v>2313.3200000000002</v>
      </c>
    </row>
    <row r="11" spans="1:6" ht="16.5" customHeight="1">
      <c r="A11" s="326" t="s">
        <v>47</v>
      </c>
      <c r="B11" s="448">
        <v>2116.25</v>
      </c>
      <c r="C11" s="445">
        <v>2220.31</v>
      </c>
    </row>
    <row r="12" spans="1:6" ht="16.5" customHeight="1">
      <c r="A12" s="326" t="s">
        <v>48</v>
      </c>
      <c r="B12" s="448">
        <v>2185.9499999999998</v>
      </c>
      <c r="C12" s="445">
        <v>2285.67</v>
      </c>
    </row>
    <row r="13" spans="1:6" ht="16.5" customHeight="1">
      <c r="A13" s="326" t="s">
        <v>49</v>
      </c>
      <c r="B13" s="448">
        <v>2196.5100000000002</v>
      </c>
      <c r="C13" s="445">
        <v>2327.42</v>
      </c>
    </row>
    <row r="14" spans="1:6" ht="16.5" customHeight="1">
      <c r="A14" s="326" t="s">
        <v>50</v>
      </c>
      <c r="B14" s="448">
        <v>2145.0700000000002</v>
      </c>
      <c r="C14" s="445">
        <v>2267.64</v>
      </c>
    </row>
    <row r="15" spans="1:6" ht="16.5" customHeight="1">
      <c r="A15" s="326" t="s">
        <v>51</v>
      </c>
      <c r="B15" s="448">
        <v>2197.5700000000002</v>
      </c>
      <c r="C15" s="445">
        <v>2294.52</v>
      </c>
    </row>
    <row r="16" spans="1:6" ht="16.5" customHeight="1">
      <c r="A16" s="326" t="s">
        <v>52</v>
      </c>
      <c r="B16" s="448">
        <v>2192.3000000000002</v>
      </c>
      <c r="C16" s="445">
        <v>2351.7600000000002</v>
      </c>
    </row>
    <row r="17" spans="1:5" ht="16.5" customHeight="1">
      <c r="A17" s="326" t="s">
        <v>53</v>
      </c>
      <c r="B17" s="448">
        <v>2093.66</v>
      </c>
      <c r="C17" s="445">
        <v>2383.89</v>
      </c>
    </row>
    <row r="18" spans="1:5" ht="16.5" customHeight="1">
      <c r="A18" s="326" t="s">
        <v>54</v>
      </c>
      <c r="B18" s="448">
        <v>2158.9899999999998</v>
      </c>
      <c r="C18" s="445">
        <v>2279.84</v>
      </c>
      <c r="D18" s="179"/>
    </row>
    <row r="19" spans="1:5" ht="16.5" customHeight="1">
      <c r="A19" s="326" t="s">
        <v>55</v>
      </c>
      <c r="B19" s="448">
        <v>2207.8000000000002</v>
      </c>
      <c r="C19" s="445">
        <v>2357.73</v>
      </c>
    </row>
    <row r="20" spans="1:5" ht="16.5" customHeight="1">
      <c r="A20" s="326" t="s">
        <v>56</v>
      </c>
      <c r="B20" s="448">
        <v>2127.6999999999998</v>
      </c>
      <c r="C20" s="445">
        <v>2247.62</v>
      </c>
    </row>
    <row r="21" spans="1:5" ht="16.5" customHeight="1">
      <c r="A21" s="326" t="s">
        <v>57</v>
      </c>
      <c r="B21" s="448">
        <v>2192.4499999999998</v>
      </c>
      <c r="C21" s="445">
        <v>2370.23</v>
      </c>
    </row>
    <row r="22" spans="1:5" ht="16.5" customHeight="1">
      <c r="A22" s="326" t="s">
        <v>59</v>
      </c>
      <c r="B22" s="449">
        <v>1130.31</v>
      </c>
      <c r="C22" s="445">
        <v>1130.31</v>
      </c>
    </row>
    <row r="23" spans="1:5" ht="16.5" customHeight="1">
      <c r="A23" s="326" t="s">
        <v>60</v>
      </c>
      <c r="B23" s="449">
        <v>952.63</v>
      </c>
      <c r="C23" s="445">
        <v>952.63</v>
      </c>
    </row>
    <row r="24" spans="1:5" ht="16.5" customHeight="1" thickBot="1">
      <c r="A24" s="328" t="s">
        <v>61</v>
      </c>
      <c r="B24" s="450">
        <v>866.24</v>
      </c>
      <c r="C24" s="446">
        <v>866.24</v>
      </c>
    </row>
    <row r="26" spans="1:5" ht="11.25" customHeight="1"/>
    <row r="27" spans="1:5" ht="36" customHeight="1">
      <c r="A27" s="947" t="s">
        <v>481</v>
      </c>
      <c r="B27" s="947"/>
      <c r="C27" s="947"/>
      <c r="D27" s="947"/>
      <c r="E27" s="947"/>
    </row>
    <row r="40" spans="7:7">
      <c r="G40" s="143"/>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B54193D1-9656-4E9A-8E49-788BFFA98DFC}"/>
  </hyperlinks>
  <printOptions horizontalCentered="1"/>
  <pageMargins left="0.15748031496062992" right="0.15748031496062992" top="0.74803149606299213" bottom="0.59055118110236227" header="0.31496062992125984" footer="0.31496062992125984"/>
  <pageSetup paperSize="9" scale="90" orientation="portrait" r:id="rId1"/>
  <headerFooter differentFirst="1"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tabColor rgb="FF92D050"/>
    <pageSetUpPr fitToPage="1"/>
  </sheetPr>
  <dimension ref="A1:L40"/>
  <sheetViews>
    <sheetView showGridLines="0" view="pageBreakPreview" topLeftCell="A7" zoomScale="90" zoomScaleNormal="100" zoomScaleSheetLayoutView="90" workbookViewId="0">
      <selection activeCell="M25" sqref="M25"/>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938" t="str">
        <f>'Tab 3 (15) i wykres 2'!A1:E1</f>
        <v>II. FUNDUSZ EMERYTALNO-RENTOWY</v>
      </c>
      <c r="B1" s="938"/>
      <c r="C1" s="938"/>
      <c r="D1" s="938"/>
      <c r="E1" s="938"/>
      <c r="F1" s="938"/>
      <c r="G1" s="955"/>
      <c r="H1" s="955"/>
      <c r="I1" s="150" t="s">
        <v>501</v>
      </c>
    </row>
    <row r="2" spans="1:12" ht="15">
      <c r="A2" s="8"/>
      <c r="B2" s="8"/>
      <c r="C2" s="8"/>
      <c r="D2" s="8"/>
      <c r="E2" s="8"/>
      <c r="F2" s="8"/>
      <c r="G2" s="8"/>
      <c r="H2" s="9"/>
    </row>
    <row r="3" spans="1:12" ht="36" customHeight="1" thickBot="1">
      <c r="A3" s="939" t="s">
        <v>532</v>
      </c>
      <c r="B3" s="939"/>
      <c r="C3" s="939"/>
      <c r="D3" s="939"/>
      <c r="E3" s="939"/>
      <c r="F3" s="939"/>
      <c r="G3" s="939"/>
      <c r="H3" s="939"/>
      <c r="I3" s="150"/>
    </row>
    <row r="4" spans="1:12" ht="18" customHeight="1" thickBot="1">
      <c r="A4" s="956" t="s">
        <v>13</v>
      </c>
      <c r="B4" s="956" t="s">
        <v>115</v>
      </c>
      <c r="C4" s="959" t="s">
        <v>35</v>
      </c>
      <c r="D4" s="960"/>
      <c r="E4" s="960"/>
      <c r="F4" s="960"/>
      <c r="G4" s="960"/>
      <c r="H4" s="961"/>
    </row>
    <row r="5" spans="1:12" ht="13.5" thickBot="1">
      <c r="A5" s="957"/>
      <c r="B5" s="957"/>
      <c r="C5" s="962" t="s">
        <v>406</v>
      </c>
      <c r="D5" s="962" t="s">
        <v>36</v>
      </c>
      <c r="E5" s="965" t="s">
        <v>35</v>
      </c>
      <c r="F5" s="965"/>
      <c r="G5" s="965"/>
      <c r="H5" s="966"/>
    </row>
    <row r="6" spans="1:12" ht="29.25" customHeight="1" thickBot="1">
      <c r="A6" s="957"/>
      <c r="B6" s="957"/>
      <c r="C6" s="963"/>
      <c r="D6" s="963"/>
      <c r="E6" s="967" t="s">
        <v>37</v>
      </c>
      <c r="F6" s="968"/>
      <c r="G6" s="969" t="s">
        <v>38</v>
      </c>
      <c r="H6" s="970"/>
    </row>
    <row r="7" spans="1:12">
      <c r="A7" s="957"/>
      <c r="B7" s="957"/>
      <c r="C7" s="963"/>
      <c r="D7" s="963"/>
      <c r="E7" s="971" t="s">
        <v>39</v>
      </c>
      <c r="F7" s="973" t="s">
        <v>40</v>
      </c>
      <c r="G7" s="975" t="s">
        <v>41</v>
      </c>
      <c r="H7" s="973" t="s">
        <v>40</v>
      </c>
    </row>
    <row r="8" spans="1:12" ht="26.25" customHeight="1" thickBot="1">
      <c r="A8" s="957"/>
      <c r="B8" s="958"/>
      <c r="C8" s="964"/>
      <c r="D8" s="964"/>
      <c r="E8" s="972"/>
      <c r="F8" s="974"/>
      <c r="G8" s="976"/>
      <c r="H8" s="974"/>
    </row>
    <row r="9" spans="1:12" ht="18" customHeight="1" thickBot="1">
      <c r="A9" s="958"/>
      <c r="B9" s="979" t="s">
        <v>628</v>
      </c>
      <c r="C9" s="980"/>
      <c r="D9" s="980"/>
      <c r="E9" s="980"/>
      <c r="F9" s="980"/>
      <c r="G9" s="980"/>
      <c r="H9" s="981"/>
    </row>
    <row r="10" spans="1:12" s="4" customFormat="1" ht="21.75" customHeight="1">
      <c r="A10" s="716" t="s">
        <v>405</v>
      </c>
      <c r="B10" s="451">
        <v>961167</v>
      </c>
      <c r="C10" s="456">
        <v>758141</v>
      </c>
      <c r="D10" s="459">
        <v>203025</v>
      </c>
      <c r="E10" s="461">
        <v>163486</v>
      </c>
      <c r="F10" s="451">
        <v>10928</v>
      </c>
      <c r="G10" s="461">
        <v>39540</v>
      </c>
      <c r="H10" s="451">
        <v>722</v>
      </c>
      <c r="I10" s="10"/>
      <c r="J10" s="10"/>
    </row>
    <row r="11" spans="1:12" ht="21" customHeight="1">
      <c r="A11" s="504" t="s">
        <v>42</v>
      </c>
      <c r="B11" s="452">
        <v>35807</v>
      </c>
      <c r="C11" s="457">
        <v>28774</v>
      </c>
      <c r="D11" s="460">
        <v>7033</v>
      </c>
      <c r="E11" s="458">
        <v>5660</v>
      </c>
      <c r="F11" s="462">
        <v>415</v>
      </c>
      <c r="G11" s="458">
        <v>1373</v>
      </c>
      <c r="H11" s="462">
        <v>20</v>
      </c>
      <c r="I11" s="11"/>
      <c r="J11" s="10"/>
      <c r="K11" s="11"/>
      <c r="L11" s="11"/>
    </row>
    <row r="12" spans="1:12" ht="21" customHeight="1">
      <c r="A12" s="504" t="s">
        <v>43</v>
      </c>
      <c r="B12" s="452">
        <v>65869</v>
      </c>
      <c r="C12" s="457">
        <v>52044</v>
      </c>
      <c r="D12" s="460">
        <v>13825</v>
      </c>
      <c r="E12" s="458">
        <v>11521</v>
      </c>
      <c r="F12" s="462">
        <v>926</v>
      </c>
      <c r="G12" s="458">
        <v>2304</v>
      </c>
      <c r="H12" s="462">
        <v>54</v>
      </c>
      <c r="I12" s="11"/>
      <c r="J12" s="10"/>
      <c r="K12" s="11"/>
      <c r="L12" s="11"/>
    </row>
    <row r="13" spans="1:12" ht="21" customHeight="1">
      <c r="A13" s="504" t="s">
        <v>44</v>
      </c>
      <c r="B13" s="452">
        <v>120968</v>
      </c>
      <c r="C13" s="457">
        <v>95240</v>
      </c>
      <c r="D13" s="460">
        <v>25729</v>
      </c>
      <c r="E13" s="458">
        <v>20850</v>
      </c>
      <c r="F13" s="462">
        <v>1364</v>
      </c>
      <c r="G13" s="458">
        <v>4879</v>
      </c>
      <c r="H13" s="462">
        <v>103</v>
      </c>
      <c r="I13" s="11"/>
      <c r="J13" s="10"/>
      <c r="K13" s="11"/>
      <c r="L13" s="11"/>
    </row>
    <row r="14" spans="1:12" ht="21" customHeight="1">
      <c r="A14" s="504" t="s">
        <v>45</v>
      </c>
      <c r="B14" s="452">
        <v>12220</v>
      </c>
      <c r="C14" s="457">
        <v>9176</v>
      </c>
      <c r="D14" s="460">
        <v>3044</v>
      </c>
      <c r="E14" s="458">
        <v>2520</v>
      </c>
      <c r="F14" s="462">
        <v>163</v>
      </c>
      <c r="G14" s="458">
        <v>524</v>
      </c>
      <c r="H14" s="462">
        <v>10</v>
      </c>
      <c r="I14" s="11"/>
      <c r="J14" s="10"/>
      <c r="K14" s="11"/>
      <c r="L14" s="11"/>
    </row>
    <row r="15" spans="1:12" ht="21" customHeight="1">
      <c r="A15" s="504" t="s">
        <v>46</v>
      </c>
      <c r="B15" s="452">
        <v>80804</v>
      </c>
      <c r="C15" s="457">
        <v>68547</v>
      </c>
      <c r="D15" s="460">
        <v>12258</v>
      </c>
      <c r="E15" s="458">
        <v>9461</v>
      </c>
      <c r="F15" s="462">
        <v>803</v>
      </c>
      <c r="G15" s="458">
        <v>2797</v>
      </c>
      <c r="H15" s="462">
        <v>36</v>
      </c>
      <c r="I15" s="11"/>
      <c r="J15" s="10"/>
      <c r="K15" s="11"/>
      <c r="L15" s="11"/>
    </row>
    <row r="16" spans="1:12" ht="21" customHeight="1">
      <c r="A16" s="504" t="s">
        <v>47</v>
      </c>
      <c r="B16" s="452">
        <v>86021</v>
      </c>
      <c r="C16" s="457">
        <v>58988</v>
      </c>
      <c r="D16" s="460">
        <v>27033</v>
      </c>
      <c r="E16" s="458">
        <v>23235</v>
      </c>
      <c r="F16" s="462">
        <v>1121</v>
      </c>
      <c r="G16" s="458">
        <v>3798</v>
      </c>
      <c r="H16" s="462">
        <v>60</v>
      </c>
      <c r="I16" s="11"/>
      <c r="J16" s="10"/>
      <c r="K16" s="11"/>
      <c r="L16" s="11"/>
    </row>
    <row r="17" spans="1:12" ht="21" customHeight="1">
      <c r="A17" s="504" t="s">
        <v>48</v>
      </c>
      <c r="B17" s="452">
        <v>148243</v>
      </c>
      <c r="C17" s="457">
        <v>121465</v>
      </c>
      <c r="D17" s="460">
        <v>26778</v>
      </c>
      <c r="E17" s="458">
        <v>20176</v>
      </c>
      <c r="F17" s="462">
        <v>1464</v>
      </c>
      <c r="G17" s="458">
        <v>6602</v>
      </c>
      <c r="H17" s="462">
        <v>105</v>
      </c>
      <c r="I17" s="11"/>
      <c r="J17" s="10"/>
      <c r="K17" s="11"/>
      <c r="L17" s="11"/>
    </row>
    <row r="18" spans="1:12" ht="21" customHeight="1">
      <c r="A18" s="504" t="s">
        <v>49</v>
      </c>
      <c r="B18" s="452">
        <v>19031</v>
      </c>
      <c r="C18" s="457">
        <v>16523</v>
      </c>
      <c r="D18" s="460">
        <v>2508</v>
      </c>
      <c r="E18" s="458">
        <v>1869</v>
      </c>
      <c r="F18" s="462">
        <v>143</v>
      </c>
      <c r="G18" s="458">
        <v>639</v>
      </c>
      <c r="H18" s="462">
        <v>14</v>
      </c>
      <c r="I18" s="11"/>
      <c r="J18" s="10"/>
      <c r="K18" s="11"/>
      <c r="L18" s="11"/>
    </row>
    <row r="19" spans="1:12" ht="21" customHeight="1">
      <c r="A19" s="504" t="s">
        <v>50</v>
      </c>
      <c r="B19" s="452">
        <v>53673</v>
      </c>
      <c r="C19" s="457">
        <v>40320</v>
      </c>
      <c r="D19" s="460">
        <v>13353</v>
      </c>
      <c r="E19" s="458">
        <v>11170</v>
      </c>
      <c r="F19" s="462">
        <v>571</v>
      </c>
      <c r="G19" s="458">
        <v>2182</v>
      </c>
      <c r="H19" s="462">
        <v>25</v>
      </c>
      <c r="I19" s="11"/>
      <c r="J19" s="10"/>
      <c r="K19" s="11"/>
      <c r="L19" s="11"/>
    </row>
    <row r="20" spans="1:12" ht="21" customHeight="1">
      <c r="A20" s="504" t="s">
        <v>51</v>
      </c>
      <c r="B20" s="452">
        <v>67927</v>
      </c>
      <c r="C20" s="457">
        <v>54597</v>
      </c>
      <c r="D20" s="460">
        <v>13330</v>
      </c>
      <c r="E20" s="458">
        <v>10555</v>
      </c>
      <c r="F20" s="462">
        <v>716</v>
      </c>
      <c r="G20" s="458">
        <v>2775</v>
      </c>
      <c r="H20" s="462">
        <v>56</v>
      </c>
      <c r="I20" s="11"/>
      <c r="J20" s="10"/>
      <c r="K20" s="11"/>
      <c r="L20" s="11"/>
    </row>
    <row r="21" spans="1:12" ht="21" customHeight="1">
      <c r="A21" s="504" t="s">
        <v>52</v>
      </c>
      <c r="B21" s="452">
        <v>31851</v>
      </c>
      <c r="C21" s="457">
        <v>24144</v>
      </c>
      <c r="D21" s="460">
        <v>7707</v>
      </c>
      <c r="E21" s="458">
        <v>6266</v>
      </c>
      <c r="F21" s="462">
        <v>416</v>
      </c>
      <c r="G21" s="458">
        <v>1441</v>
      </c>
      <c r="H21" s="462">
        <v>26</v>
      </c>
      <c r="I21" s="11"/>
      <c r="J21" s="10"/>
      <c r="K21" s="11"/>
      <c r="L21" s="11"/>
    </row>
    <row r="22" spans="1:12" ht="21" customHeight="1">
      <c r="A22" s="504" t="s">
        <v>53</v>
      </c>
      <c r="B22" s="452">
        <v>26367</v>
      </c>
      <c r="C22" s="457">
        <v>21147</v>
      </c>
      <c r="D22" s="460">
        <v>5220</v>
      </c>
      <c r="E22" s="458">
        <v>4259</v>
      </c>
      <c r="F22" s="462">
        <v>303</v>
      </c>
      <c r="G22" s="458">
        <v>962</v>
      </c>
      <c r="H22" s="462">
        <v>16</v>
      </c>
      <c r="I22" s="11"/>
      <c r="J22" s="10"/>
      <c r="K22" s="11"/>
      <c r="L22" s="11"/>
    </row>
    <row r="23" spans="1:12" ht="21" customHeight="1">
      <c r="A23" s="504" t="s">
        <v>54</v>
      </c>
      <c r="B23" s="452">
        <v>51860</v>
      </c>
      <c r="C23" s="457">
        <v>41585</v>
      </c>
      <c r="D23" s="460">
        <v>10275</v>
      </c>
      <c r="E23" s="458">
        <v>8085</v>
      </c>
      <c r="F23" s="462">
        <v>571</v>
      </c>
      <c r="G23" s="458">
        <v>2190</v>
      </c>
      <c r="H23" s="462">
        <v>45</v>
      </c>
      <c r="I23" s="11"/>
      <c r="J23" s="10"/>
      <c r="K23" s="11"/>
      <c r="L23" s="11"/>
    </row>
    <row r="24" spans="1:12" ht="21" customHeight="1">
      <c r="A24" s="504" t="s">
        <v>55</v>
      </c>
      <c r="B24" s="452">
        <v>34821</v>
      </c>
      <c r="C24" s="457">
        <v>27001</v>
      </c>
      <c r="D24" s="460">
        <v>7820</v>
      </c>
      <c r="E24" s="458">
        <v>6042</v>
      </c>
      <c r="F24" s="462">
        <v>449</v>
      </c>
      <c r="G24" s="458">
        <v>1778</v>
      </c>
      <c r="H24" s="462">
        <v>40</v>
      </c>
      <c r="I24" s="11"/>
      <c r="J24" s="10"/>
      <c r="K24" s="11"/>
      <c r="L24" s="11"/>
    </row>
    <row r="25" spans="1:12" ht="21" customHeight="1">
      <c r="A25" s="504" t="s">
        <v>56</v>
      </c>
      <c r="B25" s="453">
        <v>105055</v>
      </c>
      <c r="C25" s="457">
        <v>82000</v>
      </c>
      <c r="D25" s="460">
        <v>23055</v>
      </c>
      <c r="E25" s="458">
        <v>18542</v>
      </c>
      <c r="F25" s="462">
        <v>1263</v>
      </c>
      <c r="G25" s="458">
        <v>4513</v>
      </c>
      <c r="H25" s="462">
        <v>98</v>
      </c>
      <c r="I25" s="11"/>
      <c r="J25" s="10"/>
      <c r="K25" s="11"/>
      <c r="L25" s="11"/>
    </row>
    <row r="26" spans="1:12" ht="21" customHeight="1" thickBot="1">
      <c r="A26" s="717" t="s">
        <v>57</v>
      </c>
      <c r="B26" s="452">
        <v>20307</v>
      </c>
      <c r="C26" s="457">
        <v>16249</v>
      </c>
      <c r="D26" s="460">
        <v>4058</v>
      </c>
      <c r="E26" s="458">
        <v>3274</v>
      </c>
      <c r="F26" s="462">
        <v>242</v>
      </c>
      <c r="G26" s="458">
        <v>784</v>
      </c>
      <c r="H26" s="462">
        <v>16</v>
      </c>
      <c r="I26" s="11"/>
      <c r="J26" s="10"/>
      <c r="K26" s="11"/>
      <c r="L26" s="11"/>
    </row>
    <row r="27" spans="1:12" s="12" customFormat="1" ht="43.5" customHeight="1" thickBot="1">
      <c r="A27" s="469" t="s">
        <v>58</v>
      </c>
      <c r="B27" s="470">
        <v>342</v>
      </c>
      <c r="C27" s="471">
        <v>342</v>
      </c>
      <c r="D27" s="472" t="s">
        <v>461</v>
      </c>
      <c r="E27" s="473" t="s">
        <v>461</v>
      </c>
      <c r="F27" s="472" t="s">
        <v>461</v>
      </c>
      <c r="G27" s="473" t="s">
        <v>461</v>
      </c>
      <c r="H27" s="472" t="s">
        <v>461</v>
      </c>
    </row>
    <row r="28" spans="1:12" s="12" customFormat="1" ht="15" customHeight="1">
      <c r="A28" s="505" t="s">
        <v>59</v>
      </c>
      <c r="B28" s="454">
        <v>61</v>
      </c>
      <c r="C28" s="457">
        <v>61</v>
      </c>
      <c r="D28" s="466" t="s">
        <v>461</v>
      </c>
      <c r="E28" s="467" t="s">
        <v>461</v>
      </c>
      <c r="F28" s="466" t="s">
        <v>461</v>
      </c>
      <c r="G28" s="467" t="s">
        <v>461</v>
      </c>
      <c r="H28" s="466" t="s">
        <v>461</v>
      </c>
    </row>
    <row r="29" spans="1:12" s="12" customFormat="1" ht="15" customHeight="1">
      <c r="A29" s="505" t="s">
        <v>60</v>
      </c>
      <c r="B29" s="454">
        <v>260</v>
      </c>
      <c r="C29" s="457">
        <v>260</v>
      </c>
      <c r="D29" s="466" t="s">
        <v>461</v>
      </c>
      <c r="E29" s="467" t="s">
        <v>461</v>
      </c>
      <c r="F29" s="466" t="s">
        <v>461</v>
      </c>
      <c r="G29" s="467" t="s">
        <v>461</v>
      </c>
      <c r="H29" s="466" t="s">
        <v>461</v>
      </c>
    </row>
    <row r="30" spans="1:12" s="12" customFormat="1" ht="15" customHeight="1" thickBot="1">
      <c r="A30" s="506" t="s">
        <v>61</v>
      </c>
      <c r="B30" s="455">
        <v>22</v>
      </c>
      <c r="C30" s="718">
        <v>22</v>
      </c>
      <c r="D30" s="468" t="s">
        <v>461</v>
      </c>
      <c r="E30" s="719" t="s">
        <v>461</v>
      </c>
      <c r="F30" s="468" t="s">
        <v>461</v>
      </c>
      <c r="G30" s="719" t="s">
        <v>461</v>
      </c>
      <c r="H30" s="468" t="s">
        <v>461</v>
      </c>
    </row>
    <row r="31" spans="1:12" ht="27" customHeight="1">
      <c r="A31" s="977"/>
      <c r="B31" s="977"/>
      <c r="C31" s="977"/>
      <c r="D31" s="977"/>
      <c r="E31" s="977"/>
      <c r="F31" s="977"/>
      <c r="G31" s="977"/>
      <c r="H31" s="978"/>
    </row>
    <row r="32" spans="1:12">
      <c r="A32" s="937"/>
      <c r="B32" s="937"/>
      <c r="C32" s="937"/>
      <c r="D32" s="937"/>
      <c r="E32" s="937"/>
      <c r="F32" s="937"/>
      <c r="G32" s="937"/>
      <c r="H32" s="937"/>
    </row>
    <row r="33" spans="1:7">
      <c r="A33" s="7"/>
      <c r="B33" s="11"/>
      <c r="C33" s="11"/>
      <c r="D33" s="11"/>
      <c r="E33" s="11"/>
    </row>
    <row r="34" spans="1:7">
      <c r="B34" s="13"/>
      <c r="C34" s="13"/>
      <c r="D34" s="13"/>
      <c r="E34" s="13"/>
    </row>
    <row r="40" spans="1:7">
      <c r="G40" s="141"/>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1" location="'Spis treści'!A1" display="Powrót do spisu" xr:uid="{9F3C3E36-9BC8-4143-97E9-8951264D19B1}"/>
  </hyperlinks>
  <printOptions horizontalCentered="1"/>
  <pageMargins left="0.15748031496062992" right="0.15748031496062992" top="0.74803149606299213" bottom="0.59055118110236227" header="0.31496062992125984" footer="0.31496062992125984"/>
  <pageSetup paperSize="9" scale="99" orientation="portrait" r:id="rId1"/>
  <headerFooter differentFirst="1"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tabColor rgb="FF92D050"/>
    <pageSetUpPr fitToPage="1"/>
  </sheetPr>
  <dimension ref="A1:P39"/>
  <sheetViews>
    <sheetView showGridLines="0" view="pageBreakPreview" topLeftCell="A16" zoomScale="90" zoomScaleNormal="100" zoomScaleSheetLayoutView="90" workbookViewId="0">
      <selection activeCell="K26" sqref="K26"/>
    </sheetView>
  </sheetViews>
  <sheetFormatPr defaultRowHeight="12.75"/>
  <cols>
    <col min="1" max="1" width="32.5" style="1" customWidth="1"/>
    <col min="2" max="2" width="12.375" style="1" customWidth="1"/>
    <col min="3" max="3" width="13.625" style="1" customWidth="1"/>
    <col min="4" max="5" width="12.375" style="16" customWidth="1"/>
    <col min="6" max="6" width="13.125" style="16" customWidth="1"/>
    <col min="7" max="9" width="7.625" style="1" customWidth="1"/>
    <col min="10" max="10" width="10.75" style="1" customWidth="1"/>
    <col min="11" max="11" width="9" style="1"/>
    <col min="12" max="12" width="12.625" style="1" bestFit="1" customWidth="1"/>
    <col min="13" max="13" width="9" style="1"/>
    <col min="14" max="14" width="16.875" style="1" customWidth="1"/>
    <col min="15" max="15" width="16.375" style="1" customWidth="1"/>
    <col min="16" max="16" width="16" style="1" customWidth="1"/>
    <col min="17"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6" ht="23.25" customHeight="1">
      <c r="A1" s="938" t="str">
        <f>'Tab 4 (16) '!A1:H1</f>
        <v>II. FUNDUSZ EMERYTALNO-RENTOWY</v>
      </c>
      <c r="B1" s="938"/>
      <c r="C1" s="938"/>
      <c r="D1" s="938"/>
      <c r="E1" s="938"/>
      <c r="F1" s="938"/>
      <c r="G1" s="938"/>
      <c r="H1" s="938"/>
      <c r="I1" s="938"/>
      <c r="J1" s="150" t="s">
        <v>501</v>
      </c>
    </row>
    <row r="2" spans="1:16" ht="9.75" customHeight="1">
      <c r="A2" s="7"/>
      <c r="B2" s="7"/>
      <c r="C2" s="7"/>
      <c r="D2" s="14"/>
      <c r="E2" s="14"/>
      <c r="F2" s="14"/>
      <c r="G2" s="7"/>
      <c r="H2" s="7"/>
      <c r="I2" s="7"/>
    </row>
    <row r="3" spans="1:16" ht="28.5" customHeight="1" thickBot="1">
      <c r="A3" s="982" t="s">
        <v>533</v>
      </c>
      <c r="B3" s="982"/>
      <c r="C3" s="982"/>
      <c r="D3" s="982"/>
      <c r="E3" s="982"/>
      <c r="F3" s="982"/>
      <c r="G3" s="982"/>
      <c r="H3" s="982"/>
      <c r="I3" s="982"/>
      <c r="J3" s="150"/>
    </row>
    <row r="4" spans="1:16" ht="21" customHeight="1" thickBot="1">
      <c r="A4" s="849" t="s">
        <v>13</v>
      </c>
      <c r="B4" s="867" t="str">
        <f>'Tab 1(13)'!B3:C3</f>
        <v>2024 rok</v>
      </c>
      <c r="C4" s="868"/>
      <c r="D4" s="867" t="str">
        <f>'Tab 1(13)'!D3:I3</f>
        <v>2025 rok</v>
      </c>
      <c r="E4" s="873"/>
      <c r="F4" s="873"/>
      <c r="G4" s="873"/>
      <c r="H4" s="873"/>
      <c r="I4" s="868"/>
    </row>
    <row r="5" spans="1:16" ht="21" customHeight="1" thickBot="1">
      <c r="A5" s="983"/>
      <c r="B5" s="869" t="str">
        <f>'Tab 2 i 3'!B5:B6</f>
        <v>II kwartał</v>
      </c>
      <c r="C5" s="871" t="str">
        <f>'Tab 2 i 3'!C5:C6</f>
        <v>I półrocze</v>
      </c>
      <c r="D5" s="869" t="str">
        <f>'Tab 2 i 3'!D5:D6</f>
        <v>I kwartał</v>
      </c>
      <c r="E5" s="871" t="str">
        <f>'Tab 2 i 3'!E5:E6</f>
        <v>II kwartał</v>
      </c>
      <c r="F5" s="869" t="str">
        <f>'Tab 2 i 3'!F5:F6</f>
        <v>I półrocze</v>
      </c>
      <c r="G5" s="985" t="s">
        <v>14</v>
      </c>
      <c r="H5" s="985"/>
      <c r="I5" s="986"/>
    </row>
    <row r="6" spans="1:16" ht="54.75" customHeight="1" thickBot="1">
      <c r="A6" s="983"/>
      <c r="B6" s="870"/>
      <c r="C6" s="984"/>
      <c r="D6" s="870"/>
      <c r="E6" s="984"/>
      <c r="F6" s="870"/>
      <c r="G6" s="849" t="str">
        <f>'Tab 1 '!G5</f>
        <v xml:space="preserve">II kwartału 
2025 r. 
z 
I 
kwartałem 
2025 r. </v>
      </c>
      <c r="H6" s="849" t="str">
        <f>'Tab 1 '!H5</f>
        <v xml:space="preserve">II kwartału 
2025 r. 
z 
II 
kwartałem 
2024 r. </v>
      </c>
      <c r="I6" s="849" t="str">
        <f>'Tab 1 '!I5</f>
        <v xml:space="preserve">I półrocza 
2025 r. 
z 
I 
półroczem 
2024 r. </v>
      </c>
    </row>
    <row r="7" spans="1:16" ht="21.75" customHeight="1" thickBot="1">
      <c r="A7" s="850"/>
      <c r="B7" s="987" t="s">
        <v>322</v>
      </c>
      <c r="C7" s="988"/>
      <c r="D7" s="988"/>
      <c r="E7" s="988"/>
      <c r="F7" s="989"/>
      <c r="G7" s="850"/>
      <c r="H7" s="850"/>
      <c r="I7" s="850"/>
      <c r="J7" s="7"/>
    </row>
    <row r="8" spans="1:16" ht="21.75" customHeight="1" thickBot="1">
      <c r="A8" s="990" t="s">
        <v>459</v>
      </c>
      <c r="B8" s="944"/>
      <c r="C8" s="944"/>
      <c r="D8" s="944"/>
      <c r="E8" s="944"/>
      <c r="F8" s="944"/>
      <c r="G8" s="944"/>
      <c r="H8" s="944"/>
      <c r="I8" s="991"/>
      <c r="J8" s="7"/>
    </row>
    <row r="9" spans="1:16" s="4" customFormat="1" ht="21" customHeight="1">
      <c r="A9" s="395" t="s">
        <v>62</v>
      </c>
      <c r="B9" s="806">
        <f>B10+B11</f>
        <v>5949937009.2700005</v>
      </c>
      <c r="C9" s="806">
        <f>C10+C11</f>
        <v>11476026430.27</v>
      </c>
      <c r="D9" s="807">
        <f>D10+D11</f>
        <v>6036176120.71</v>
      </c>
      <c r="E9" s="806">
        <f>E10+E11</f>
        <v>6244209395.7799988</v>
      </c>
      <c r="F9" s="806">
        <f>F10+F11</f>
        <v>12280385516.490004</v>
      </c>
      <c r="G9" s="419">
        <f>E9/D9-1</f>
        <v>3.4464414375889429E-2</v>
      </c>
      <c r="H9" s="810">
        <f>E9/B9-1</f>
        <v>4.945806754786175E-2</v>
      </c>
      <c r="I9" s="431">
        <f>F9/C9-1</f>
        <v>7.0090382860949818E-2</v>
      </c>
      <c r="J9" s="171"/>
      <c r="K9" s="171"/>
      <c r="L9" s="15"/>
      <c r="N9" s="15"/>
      <c r="O9" s="15"/>
      <c r="P9" s="720"/>
    </row>
    <row r="10" spans="1:16" ht="21" customHeight="1">
      <c r="A10" s="474" t="s">
        <v>129</v>
      </c>
      <c r="B10" s="488">
        <f>B13</f>
        <v>4715775787.8600006</v>
      </c>
      <c r="C10" s="488">
        <f>C13</f>
        <v>9090288062.5600014</v>
      </c>
      <c r="D10" s="485">
        <f>D13</f>
        <v>4797203284.4200001</v>
      </c>
      <c r="E10" s="488">
        <f>E13</f>
        <v>4964548081.1199989</v>
      </c>
      <c r="F10" s="488">
        <f>F13</f>
        <v>9761751365.5400028</v>
      </c>
      <c r="G10" s="808">
        <f t="shared" ref="G10:G11" si="0">E10/D10-1</f>
        <v>3.4883824340629532E-2</v>
      </c>
      <c r="H10" s="811">
        <f t="shared" ref="H10:H11" si="1">E10/B10-1</f>
        <v>5.2753206354810622E-2</v>
      </c>
      <c r="I10" s="420">
        <f t="shared" ref="I10:I11" si="2">F10/C10-1</f>
        <v>7.3866009345242345E-2</v>
      </c>
      <c r="J10" s="171"/>
      <c r="K10" s="171"/>
      <c r="L10" s="15"/>
      <c r="M10" s="4"/>
      <c r="N10" s="4"/>
    </row>
    <row r="11" spans="1:16" ht="21" customHeight="1" thickBot="1">
      <c r="A11" s="397" t="s">
        <v>16</v>
      </c>
      <c r="B11" s="494">
        <f>B19</f>
        <v>1234161221.4100001</v>
      </c>
      <c r="C11" s="494">
        <f>C19</f>
        <v>2385738367.7099996</v>
      </c>
      <c r="D11" s="492">
        <f>D19</f>
        <v>1238972836.29</v>
      </c>
      <c r="E11" s="494">
        <f>E19</f>
        <v>1279661314.6600001</v>
      </c>
      <c r="F11" s="494">
        <f>F19</f>
        <v>2518634150.9500003</v>
      </c>
      <c r="G11" s="809">
        <f t="shared" si="0"/>
        <v>3.2840492687344458E-2</v>
      </c>
      <c r="H11" s="812">
        <f t="shared" si="1"/>
        <v>3.6867219987691158E-2</v>
      </c>
      <c r="I11" s="421">
        <f t="shared" si="2"/>
        <v>5.5704257029476123E-2</v>
      </c>
      <c r="J11" s="171"/>
      <c r="K11" s="171"/>
      <c r="L11" s="15"/>
      <c r="M11" s="4"/>
      <c r="N11" s="4"/>
    </row>
    <row r="12" spans="1:16" ht="21" customHeight="1" thickBot="1">
      <c r="A12" s="990" t="s">
        <v>103</v>
      </c>
      <c r="B12" s="944"/>
      <c r="C12" s="944"/>
      <c r="D12" s="944"/>
      <c r="E12" s="944"/>
      <c r="F12" s="944"/>
      <c r="G12" s="944"/>
      <c r="H12" s="944"/>
      <c r="I12" s="991"/>
      <c r="J12" s="171"/>
      <c r="K12" s="171"/>
      <c r="L12" s="15"/>
      <c r="M12" s="4"/>
      <c r="N12" s="4"/>
    </row>
    <row r="13" spans="1:16" s="4" customFormat="1" ht="21" customHeight="1">
      <c r="A13" s="398" t="s">
        <v>63</v>
      </c>
      <c r="B13" s="721">
        <f>SUM(B14:B17)</f>
        <v>4715775787.8600006</v>
      </c>
      <c r="C13" s="481">
        <f>SUM(C14:C17)</f>
        <v>9090288062.5600014</v>
      </c>
      <c r="D13" s="481">
        <f>SUM(D14:D17)</f>
        <v>4797203284.4200001</v>
      </c>
      <c r="E13" s="484">
        <f>SUM(E14:E17)</f>
        <v>4964548081.1199989</v>
      </c>
      <c r="F13" s="481">
        <f>SUM(F14:F17)</f>
        <v>9761751365.5400028</v>
      </c>
      <c r="G13" s="428">
        <f t="shared" ref="G13:G17" si="3">E13/D13-1</f>
        <v>3.4883824340629532E-2</v>
      </c>
      <c r="H13" s="431">
        <f t="shared" ref="H13:H17" si="4">E13/B13-1</f>
        <v>5.2753206354810622E-2</v>
      </c>
      <c r="I13" s="430">
        <f t="shared" ref="I13:I17" si="5">F13/C13-1</f>
        <v>7.3866009345242345E-2</v>
      </c>
      <c r="J13" s="171"/>
      <c r="K13" s="171"/>
      <c r="L13" s="15"/>
    </row>
    <row r="14" spans="1:16" ht="21" customHeight="1">
      <c r="A14" s="403" t="s">
        <v>17</v>
      </c>
      <c r="B14" s="477">
        <v>4388525571.5100002</v>
      </c>
      <c r="C14" s="479">
        <v>8445670815.8500023</v>
      </c>
      <c r="D14" s="482">
        <v>4498868566.9099998</v>
      </c>
      <c r="E14" s="485">
        <v>4668605689.4099989</v>
      </c>
      <c r="F14" s="488">
        <v>9167474256.3200016</v>
      </c>
      <c r="G14" s="429">
        <f t="shared" si="3"/>
        <v>3.7728846703468211E-2</v>
      </c>
      <c r="H14" s="420">
        <f t="shared" si="4"/>
        <v>6.3821006243705014E-2</v>
      </c>
      <c r="I14" s="417">
        <f t="shared" si="5"/>
        <v>8.5464311386064251E-2</v>
      </c>
      <c r="J14" s="171"/>
      <c r="K14" s="171"/>
      <c r="L14" s="15"/>
      <c r="M14" s="4"/>
      <c r="N14" s="15"/>
    </row>
    <row r="15" spans="1:16" ht="28.5" customHeight="1">
      <c r="A15" s="403" t="s">
        <v>18</v>
      </c>
      <c r="B15" s="477">
        <v>50413114.869999975</v>
      </c>
      <c r="C15" s="479">
        <v>99457053.689999968</v>
      </c>
      <c r="D15" s="482">
        <v>45948554.590000011</v>
      </c>
      <c r="E15" s="485">
        <v>45674536.899999976</v>
      </c>
      <c r="F15" s="488">
        <v>91623091.489999995</v>
      </c>
      <c r="G15" s="429">
        <f t="shared" si="3"/>
        <v>-5.9635758392206917E-3</v>
      </c>
      <c r="H15" s="420">
        <f t="shared" si="4"/>
        <v>-9.3994945208589975E-2</v>
      </c>
      <c r="I15" s="417">
        <f t="shared" si="5"/>
        <v>-7.8767286073221476E-2</v>
      </c>
      <c r="J15" s="171"/>
      <c r="K15" s="171"/>
      <c r="L15" s="15"/>
      <c r="M15" s="4"/>
      <c r="N15" s="4"/>
    </row>
    <row r="16" spans="1:16" ht="28.5" customHeight="1">
      <c r="A16" s="403" t="s">
        <v>19</v>
      </c>
      <c r="B16" s="477">
        <v>262813776.92999989</v>
      </c>
      <c r="C16" s="479">
        <v>517945041.92999995</v>
      </c>
      <c r="D16" s="482">
        <v>238386815.02999997</v>
      </c>
      <c r="E16" s="486">
        <v>235952293.75999996</v>
      </c>
      <c r="F16" s="489">
        <v>474339108.79000014</v>
      </c>
      <c r="G16" s="429">
        <f t="shared" si="3"/>
        <v>-1.0212482891277519E-2</v>
      </c>
      <c r="H16" s="420">
        <f t="shared" si="4"/>
        <v>-0.10220728716651128</v>
      </c>
      <c r="I16" s="417">
        <f t="shared" si="5"/>
        <v>-8.4190270414622681E-2</v>
      </c>
      <c r="J16" s="171"/>
      <c r="K16" s="171"/>
      <c r="L16" s="15"/>
      <c r="M16" s="4"/>
      <c r="N16" s="4"/>
    </row>
    <row r="17" spans="1:14" ht="28.5" customHeight="1" thickBot="1">
      <c r="A17" s="404" t="s">
        <v>20</v>
      </c>
      <c r="B17" s="478">
        <v>14023324.549999999</v>
      </c>
      <c r="C17" s="480">
        <v>27215151.089999996</v>
      </c>
      <c r="D17" s="483">
        <v>13999347.890000002</v>
      </c>
      <c r="E17" s="487">
        <v>14315561.050000001</v>
      </c>
      <c r="F17" s="490">
        <v>28314908.93999999</v>
      </c>
      <c r="G17" s="415">
        <f t="shared" si="3"/>
        <v>2.2587706404944452E-2</v>
      </c>
      <c r="H17" s="421">
        <f t="shared" si="4"/>
        <v>2.0839316594152502E-2</v>
      </c>
      <c r="I17" s="418">
        <f t="shared" si="5"/>
        <v>4.0409764633057454E-2</v>
      </c>
      <c r="J17" s="171"/>
      <c r="K17" s="171"/>
      <c r="L17" s="15"/>
      <c r="M17" s="4"/>
      <c r="N17" s="4"/>
    </row>
    <row r="18" spans="1:14" ht="21" customHeight="1" thickBot="1">
      <c r="A18" s="992" t="s">
        <v>64</v>
      </c>
      <c r="B18" s="993"/>
      <c r="C18" s="993"/>
      <c r="D18" s="993"/>
      <c r="E18" s="993"/>
      <c r="F18" s="993"/>
      <c r="G18" s="993"/>
      <c r="H18" s="993"/>
      <c r="I18" s="994"/>
      <c r="J18" s="171"/>
      <c r="K18" s="171"/>
      <c r="L18" s="15"/>
      <c r="M18" s="4"/>
      <c r="N18" s="4"/>
    </row>
    <row r="19" spans="1:14" ht="21" customHeight="1">
      <c r="A19" s="476" t="s">
        <v>65</v>
      </c>
      <c r="B19" s="721">
        <f>B20+B26</f>
        <v>1234161221.4100001</v>
      </c>
      <c r="C19" s="481">
        <f>C20+C26</f>
        <v>2385738367.7099996</v>
      </c>
      <c r="D19" s="481">
        <f>D20+D26</f>
        <v>1238972836.29</v>
      </c>
      <c r="E19" s="484">
        <f>E20+E26</f>
        <v>1279661314.6600001</v>
      </c>
      <c r="F19" s="481">
        <f>F20+F26</f>
        <v>2518634150.9500003</v>
      </c>
      <c r="G19" s="428">
        <f t="shared" ref="G19:G31" si="6">E19/D19-1</f>
        <v>3.2840492687344458E-2</v>
      </c>
      <c r="H19" s="431">
        <f t="shared" ref="H19:H31" si="7">E19/B19-1</f>
        <v>3.6867219987691158E-2</v>
      </c>
      <c r="I19" s="430">
        <f t="shared" ref="I19:I31" si="8">F19/C19-1</f>
        <v>5.5704257029476123E-2</v>
      </c>
      <c r="J19" s="171"/>
      <c r="K19" s="171"/>
      <c r="L19" s="15"/>
      <c r="M19" s="4"/>
      <c r="N19" s="4"/>
    </row>
    <row r="20" spans="1:14" s="4" customFormat="1" ht="30.75" customHeight="1">
      <c r="A20" s="402" t="s">
        <v>23</v>
      </c>
      <c r="B20" s="722">
        <f>SUM(B22:B25)</f>
        <v>975881213.39999998</v>
      </c>
      <c r="C20" s="493">
        <f>SUM(C22:C25)</f>
        <v>1886761097.1399996</v>
      </c>
      <c r="D20" s="493">
        <f>SUM(D22:D25)</f>
        <v>979116835.93000007</v>
      </c>
      <c r="E20" s="495">
        <f>SUM(E22:E25)</f>
        <v>1010182149.28</v>
      </c>
      <c r="F20" s="493">
        <f>SUM(F22:F25)</f>
        <v>1989298985.2100003</v>
      </c>
      <c r="G20" s="436">
        <f t="shared" si="6"/>
        <v>3.1727892126880874E-2</v>
      </c>
      <c r="H20" s="439">
        <f t="shared" si="7"/>
        <v>3.5148679377169811E-2</v>
      </c>
      <c r="I20" s="438">
        <f t="shared" si="8"/>
        <v>5.4345983826691313E-2</v>
      </c>
      <c r="J20" s="171"/>
      <c r="K20" s="171"/>
      <c r="L20" s="15"/>
    </row>
    <row r="21" spans="1:14" ht="22.5" customHeight="1">
      <c r="A21" s="403" t="s">
        <v>236</v>
      </c>
      <c r="B21" s="477">
        <v>66411983.350000009</v>
      </c>
      <c r="C21" s="485">
        <v>128304292.35000001</v>
      </c>
      <c r="D21" s="488">
        <v>66096211.959999993</v>
      </c>
      <c r="E21" s="486">
        <v>68276018.150000021</v>
      </c>
      <c r="F21" s="489">
        <v>134372230.10999998</v>
      </c>
      <c r="G21" s="429">
        <f t="shared" si="6"/>
        <v>3.2979290724242993E-2</v>
      </c>
      <c r="H21" s="420">
        <f t="shared" si="7"/>
        <v>2.8067747806541199E-2</v>
      </c>
      <c r="I21" s="417">
        <f t="shared" si="8"/>
        <v>4.729333406436087E-2</v>
      </c>
      <c r="J21" s="171"/>
      <c r="K21" s="171"/>
      <c r="L21" s="15"/>
      <c r="M21" s="4"/>
      <c r="N21" s="4"/>
    </row>
    <row r="22" spans="1:14" ht="21" customHeight="1">
      <c r="A22" s="475" t="s">
        <v>25</v>
      </c>
      <c r="B22" s="477">
        <v>967527036.17999995</v>
      </c>
      <c r="C22" s="485">
        <v>1870291718.5599997</v>
      </c>
      <c r="D22" s="488">
        <v>971591980.38</v>
      </c>
      <c r="E22" s="485">
        <v>1002701943.09</v>
      </c>
      <c r="F22" s="488">
        <v>1974293923.4700003</v>
      </c>
      <c r="G22" s="429">
        <f t="shared" si="6"/>
        <v>3.2019575437245429E-2</v>
      </c>
      <c r="H22" s="420">
        <f t="shared" si="7"/>
        <v>3.6355476999255787E-2</v>
      </c>
      <c r="I22" s="417">
        <f t="shared" si="8"/>
        <v>5.5607477634598723E-2</v>
      </c>
      <c r="J22" s="171"/>
      <c r="K22" s="171"/>
      <c r="L22" s="15"/>
      <c r="M22" s="4"/>
      <c r="N22" s="4"/>
    </row>
    <row r="23" spans="1:14" ht="27.75" customHeight="1">
      <c r="A23" s="403" t="s">
        <v>26</v>
      </c>
      <c r="B23" s="477">
        <v>506976.72</v>
      </c>
      <c r="C23" s="485">
        <v>991034.23</v>
      </c>
      <c r="D23" s="488">
        <v>443894.27999999997</v>
      </c>
      <c r="E23" s="486">
        <v>435980.8899999999</v>
      </c>
      <c r="F23" s="489">
        <v>879875.17</v>
      </c>
      <c r="G23" s="429">
        <f t="shared" si="6"/>
        <v>-1.7827195250184502E-2</v>
      </c>
      <c r="H23" s="420">
        <f t="shared" si="7"/>
        <v>-0.14003765301097071</v>
      </c>
      <c r="I23" s="417">
        <f t="shared" si="8"/>
        <v>-0.11216470292857583</v>
      </c>
      <c r="J23" s="171"/>
      <c r="K23" s="171"/>
      <c r="L23" s="15"/>
      <c r="M23" s="4"/>
      <c r="N23" s="4"/>
    </row>
    <row r="24" spans="1:14" ht="27.75" customHeight="1">
      <c r="A24" s="403" t="s">
        <v>27</v>
      </c>
      <c r="B24" s="477">
        <v>1550614.2199999997</v>
      </c>
      <c r="C24" s="485">
        <v>3078557.1199999996</v>
      </c>
      <c r="D24" s="488">
        <v>1418607.6900000004</v>
      </c>
      <c r="E24" s="486">
        <v>1410732.3900000001</v>
      </c>
      <c r="F24" s="489">
        <v>2829340.0800000005</v>
      </c>
      <c r="G24" s="429">
        <f t="shared" si="6"/>
        <v>-5.5514290917175746E-3</v>
      </c>
      <c r="H24" s="420">
        <f t="shared" si="7"/>
        <v>-9.0210594096060581E-2</v>
      </c>
      <c r="I24" s="417">
        <f t="shared" si="8"/>
        <v>-8.0952547016570953E-2</v>
      </c>
      <c r="J24" s="171"/>
      <c r="K24" s="171"/>
      <c r="L24" s="15"/>
      <c r="M24" s="4"/>
      <c r="N24" s="4"/>
    </row>
    <row r="25" spans="1:14" ht="27.75" customHeight="1">
      <c r="A25" s="403" t="s">
        <v>28</v>
      </c>
      <c r="B25" s="477">
        <v>6296586.2800000003</v>
      </c>
      <c r="C25" s="485">
        <v>12399787.23</v>
      </c>
      <c r="D25" s="488">
        <v>5662353.580000001</v>
      </c>
      <c r="E25" s="486">
        <v>5633492.9100000001</v>
      </c>
      <c r="F25" s="489">
        <v>11295846.49</v>
      </c>
      <c r="G25" s="429">
        <f t="shared" si="6"/>
        <v>-5.0969388598302023E-3</v>
      </c>
      <c r="H25" s="420">
        <f t="shared" si="7"/>
        <v>-0.10530997917176166</v>
      </c>
      <c r="I25" s="417">
        <f t="shared" si="8"/>
        <v>-8.9029006669495869E-2</v>
      </c>
      <c r="J25" s="171"/>
      <c r="K25" s="171"/>
      <c r="L25" s="15"/>
      <c r="M25" s="4"/>
      <c r="N25" s="4"/>
    </row>
    <row r="26" spans="1:14" s="4" customFormat="1" ht="21" customHeight="1">
      <c r="A26" s="402" t="s">
        <v>29</v>
      </c>
      <c r="B26" s="722">
        <f>SUM(B28:B31)</f>
        <v>258280008.01000005</v>
      </c>
      <c r="C26" s="493">
        <f>SUM(C28:C31)</f>
        <v>498977270.57000005</v>
      </c>
      <c r="D26" s="493">
        <f>SUM(D28:D31)</f>
        <v>259856000.3599999</v>
      </c>
      <c r="E26" s="495">
        <f>SUM(E28:E31)</f>
        <v>269479165.38000017</v>
      </c>
      <c r="F26" s="493">
        <f>SUM(F28:F31)</f>
        <v>529335165.74000001</v>
      </c>
      <c r="G26" s="436">
        <f t="shared" si="6"/>
        <v>3.703268351190081E-2</v>
      </c>
      <c r="H26" s="439">
        <f t="shared" si="7"/>
        <v>4.3360527422496187E-2</v>
      </c>
      <c r="I26" s="438">
        <f t="shared" si="8"/>
        <v>6.0840236540876891E-2</v>
      </c>
      <c r="J26" s="171"/>
      <c r="K26" s="171"/>
      <c r="L26" s="15"/>
    </row>
    <row r="27" spans="1:14" ht="21" customHeight="1">
      <c r="A27" s="403" t="s">
        <v>66</v>
      </c>
      <c r="B27" s="477">
        <v>5067654.05</v>
      </c>
      <c r="C27" s="485">
        <v>9807410.4299999997</v>
      </c>
      <c r="D27" s="488">
        <v>5054102.46</v>
      </c>
      <c r="E27" s="486">
        <v>5197130.370000001</v>
      </c>
      <c r="F27" s="489">
        <v>10251232.829999994</v>
      </c>
      <c r="G27" s="429">
        <f t="shared" si="6"/>
        <v>2.8299368905156941E-2</v>
      </c>
      <c r="H27" s="420">
        <f t="shared" si="7"/>
        <v>2.5549557787986954E-2</v>
      </c>
      <c r="I27" s="417">
        <f t="shared" si="8"/>
        <v>4.5253780614950223E-2</v>
      </c>
      <c r="J27" s="171"/>
      <c r="K27" s="171"/>
      <c r="L27" s="15"/>
      <c r="M27" s="4"/>
      <c r="N27" s="4"/>
    </row>
    <row r="28" spans="1:14" ht="21" customHeight="1">
      <c r="A28" s="403" t="s">
        <v>31</v>
      </c>
      <c r="B28" s="477">
        <v>248658554.83000004</v>
      </c>
      <c r="C28" s="485">
        <v>480329012.57000005</v>
      </c>
      <c r="D28" s="488">
        <v>250425799.93999991</v>
      </c>
      <c r="E28" s="486">
        <v>259686397.97000018</v>
      </c>
      <c r="F28" s="489">
        <v>510112197.90999997</v>
      </c>
      <c r="G28" s="429">
        <f t="shared" si="6"/>
        <v>3.6979408799808322E-2</v>
      </c>
      <c r="H28" s="420">
        <f t="shared" si="7"/>
        <v>4.4349341399251285E-2</v>
      </c>
      <c r="I28" s="417">
        <f t="shared" si="8"/>
        <v>6.2005801358208545E-2</v>
      </c>
      <c r="J28" s="171"/>
      <c r="K28" s="171"/>
      <c r="L28" s="15"/>
      <c r="M28" s="4"/>
      <c r="N28" s="4"/>
    </row>
    <row r="29" spans="1:14" ht="27.75" customHeight="1">
      <c r="A29" s="403" t="s">
        <v>32</v>
      </c>
      <c r="B29" s="477">
        <v>1995358.6099999999</v>
      </c>
      <c r="C29" s="485">
        <v>3869603.81</v>
      </c>
      <c r="D29" s="488">
        <v>1862811.1700000002</v>
      </c>
      <c r="E29" s="486">
        <v>1880456.1800000002</v>
      </c>
      <c r="F29" s="489">
        <v>3743267.3500000006</v>
      </c>
      <c r="G29" s="429">
        <f t="shared" si="6"/>
        <v>9.4722483331468599E-3</v>
      </c>
      <c r="H29" s="420">
        <f t="shared" si="7"/>
        <v>-5.7584851877828469E-2</v>
      </c>
      <c r="I29" s="417">
        <f t="shared" si="8"/>
        <v>-3.2648422475064609E-2</v>
      </c>
      <c r="J29" s="171"/>
      <c r="K29" s="171"/>
      <c r="L29" s="15"/>
      <c r="M29" s="4"/>
      <c r="N29" s="4"/>
    </row>
    <row r="30" spans="1:14" ht="27.75" customHeight="1">
      <c r="A30" s="403" t="s">
        <v>33</v>
      </c>
      <c r="B30" s="477">
        <v>5318630.5000000009</v>
      </c>
      <c r="C30" s="485">
        <v>10302339.080000002</v>
      </c>
      <c r="D30" s="488">
        <v>5228968.91</v>
      </c>
      <c r="E30" s="486">
        <v>5497798.1300000008</v>
      </c>
      <c r="F30" s="489">
        <v>10726767.039999994</v>
      </c>
      <c r="G30" s="429">
        <f t="shared" si="6"/>
        <v>5.1411516233321963E-2</v>
      </c>
      <c r="H30" s="420">
        <f t="shared" si="7"/>
        <v>3.368679775743022E-2</v>
      </c>
      <c r="I30" s="417">
        <f t="shared" si="8"/>
        <v>4.1197242364497288E-2</v>
      </c>
      <c r="J30" s="171"/>
      <c r="K30" s="171"/>
      <c r="L30" s="15"/>
      <c r="M30" s="4"/>
      <c r="N30" s="4"/>
    </row>
    <row r="31" spans="1:14" ht="27.75" customHeight="1" thickBot="1">
      <c r="A31" s="404" t="s">
        <v>67</v>
      </c>
      <c r="B31" s="478">
        <v>2307464.0699999998</v>
      </c>
      <c r="C31" s="492">
        <v>4476315.1100000003</v>
      </c>
      <c r="D31" s="494">
        <v>2338420.34</v>
      </c>
      <c r="E31" s="487">
        <v>2414513.1000000006</v>
      </c>
      <c r="F31" s="490">
        <v>4752933.4399999985</v>
      </c>
      <c r="G31" s="415">
        <f t="shared" si="6"/>
        <v>3.2540240391511821E-2</v>
      </c>
      <c r="H31" s="421">
        <f t="shared" si="7"/>
        <v>4.6392501357562121E-2</v>
      </c>
      <c r="I31" s="418">
        <f t="shared" si="8"/>
        <v>6.1795991390784399E-2</v>
      </c>
      <c r="J31" s="171"/>
      <c r="K31" s="171"/>
      <c r="L31" s="15"/>
      <c r="M31" s="4"/>
      <c r="N31" s="4"/>
    </row>
    <row r="32" spans="1:14" ht="18.75" customHeight="1">
      <c r="A32" s="995" t="s">
        <v>435</v>
      </c>
      <c r="B32" s="996"/>
      <c r="C32" s="996"/>
      <c r="D32" s="996"/>
      <c r="E32" s="996"/>
      <c r="F32" s="996"/>
      <c r="G32" s="996"/>
      <c r="H32" s="996"/>
      <c r="I32" s="996"/>
    </row>
    <row r="33" spans="1:9">
      <c r="A33" s="937"/>
      <c r="B33" s="937"/>
      <c r="C33" s="937"/>
      <c r="D33" s="937"/>
      <c r="E33" s="937"/>
      <c r="F33" s="937"/>
      <c r="G33" s="937"/>
      <c r="H33" s="937"/>
      <c r="I33" s="937"/>
    </row>
    <row r="39" spans="1:9">
      <c r="G39" s="141"/>
    </row>
  </sheetData>
  <mergeCells count="20">
    <mergeCell ref="A33:I33"/>
    <mergeCell ref="A8:I8"/>
    <mergeCell ref="A12:I12"/>
    <mergeCell ref="A18:I18"/>
    <mergeCell ref="A32:I32"/>
    <mergeCell ref="D4:I4"/>
    <mergeCell ref="A1:I1"/>
    <mergeCell ref="A3:I3"/>
    <mergeCell ref="A4:A7"/>
    <mergeCell ref="B4:C4"/>
    <mergeCell ref="B5:B6"/>
    <mergeCell ref="C5:C6"/>
    <mergeCell ref="D5:D6"/>
    <mergeCell ref="G5:I5"/>
    <mergeCell ref="G6:G7"/>
    <mergeCell ref="I6:I7"/>
    <mergeCell ref="E5:E6"/>
    <mergeCell ref="F5:F6"/>
    <mergeCell ref="H6:H7"/>
    <mergeCell ref="B7:F7"/>
  </mergeCells>
  <hyperlinks>
    <hyperlink ref="J1" location="'Spis treści'!A1" display="Powrót do spisu" xr:uid="{50C9182A-B28D-4F87-84C2-E92568554738}"/>
  </hyperlinks>
  <printOptions horizontalCentered="1"/>
  <pageMargins left="0.15748031496062992" right="0.15748031496062992" top="0.74803149606299213" bottom="0.59055118110236227" header="0.31496062992125984" footer="0.31496062992125984"/>
  <pageSetup paperSize="9" scale="82" orientation="portrait" r:id="rId1"/>
  <headerFooter differentFirst="1" alignWithMargins="0"/>
  <ignoredErrors>
    <ignoredError sqref="B20:E25 F26:F28 F20:F21 B27:E29 E26 B26:D2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rgb="FF92D050"/>
    <pageSetUpPr fitToPage="1"/>
  </sheetPr>
  <dimension ref="A1:L40"/>
  <sheetViews>
    <sheetView view="pageBreakPreview" topLeftCell="A4" zoomScale="80" zoomScaleNormal="100" zoomScaleSheetLayoutView="80" workbookViewId="0">
      <selection activeCell="H5" sqref="H5"/>
    </sheetView>
  </sheetViews>
  <sheetFormatPr defaultRowHeight="15"/>
  <cols>
    <col min="1" max="1" width="22.875" customWidth="1"/>
    <col min="2" max="2" width="17.125" customWidth="1"/>
    <col min="3" max="4" width="16.5" customWidth="1"/>
    <col min="5" max="5" width="21.25" customWidth="1"/>
    <col min="6" max="6" width="19" customWidth="1"/>
    <col min="8" max="8" width="14.125" bestFit="1" customWidth="1"/>
    <col min="9" max="9" width="19.375" customWidth="1"/>
    <col min="10" max="10" width="27.125" customWidth="1"/>
    <col min="11" max="11" width="12.5" bestFit="1" customWidth="1"/>
  </cols>
  <sheetData>
    <row r="1" spans="1:12" ht="24" customHeight="1">
      <c r="A1" s="938" t="str">
        <f>'Tab 2 (14) i wykres 1'!A1:E1</f>
        <v>II. FUNDUSZ EMERYTALNO-RENTOWY</v>
      </c>
      <c r="B1" s="938"/>
      <c r="C1" s="938"/>
      <c r="D1" s="938"/>
      <c r="E1" s="938"/>
      <c r="F1" s="938"/>
      <c r="G1" s="150" t="s">
        <v>501</v>
      </c>
    </row>
    <row r="2" spans="1:12" ht="393" customHeight="1">
      <c r="I2" s="186"/>
      <c r="J2" s="181"/>
      <c r="K2" s="180"/>
      <c r="L2" s="180"/>
    </row>
    <row r="3" spans="1:12" ht="41.25" customHeight="1" thickBot="1">
      <c r="A3" s="997" t="s">
        <v>410</v>
      </c>
      <c r="B3" s="997"/>
      <c r="C3" s="997"/>
      <c r="D3" s="997"/>
      <c r="E3" s="997"/>
      <c r="F3" s="997"/>
      <c r="J3" s="181"/>
    </row>
    <row r="4" spans="1:12" ht="50.25" customHeight="1" thickBot="1">
      <c r="A4" s="321" t="s">
        <v>13</v>
      </c>
      <c r="B4" s="322" t="s">
        <v>129</v>
      </c>
      <c r="C4" s="323" t="s">
        <v>253</v>
      </c>
      <c r="D4" s="322" t="s">
        <v>254</v>
      </c>
      <c r="E4" s="322" t="s">
        <v>470</v>
      </c>
      <c r="F4" s="324" t="s">
        <v>115</v>
      </c>
      <c r="I4" s="815"/>
      <c r="J4" s="181"/>
    </row>
    <row r="5" spans="1:12" ht="27" customHeight="1" thickBot="1">
      <c r="A5" s="496" t="s">
        <v>252</v>
      </c>
      <c r="B5" s="498">
        <v>4963560075.2700005</v>
      </c>
      <c r="C5" s="500">
        <v>1010182149.28</v>
      </c>
      <c r="D5" s="498">
        <v>269479165.38000017</v>
      </c>
      <c r="E5" s="498">
        <v>988005.85</v>
      </c>
      <c r="F5" s="502">
        <v>6244209395.7799988</v>
      </c>
      <c r="H5" s="186"/>
      <c r="I5" s="181"/>
    </row>
    <row r="6" spans="1:12" ht="18.75" customHeight="1" thickBot="1">
      <c r="A6" s="497" t="s">
        <v>247</v>
      </c>
      <c r="B6" s="499">
        <v>0.79490000000000005</v>
      </c>
      <c r="C6" s="501">
        <v>0.1618</v>
      </c>
      <c r="D6" s="816">
        <v>4.3099999999999999E-2</v>
      </c>
      <c r="E6" s="816">
        <v>2.0000000000000001E-4</v>
      </c>
      <c r="F6" s="503">
        <f>B6+C6+D6+E6</f>
        <v>1.0000000000000002</v>
      </c>
      <c r="G6" s="186"/>
      <c r="I6" s="181"/>
      <c r="K6" s="181"/>
    </row>
    <row r="7" spans="1:12">
      <c r="B7" s="184"/>
      <c r="C7" s="184"/>
      <c r="D7" s="184"/>
      <c r="E7" s="184"/>
      <c r="F7" s="182"/>
      <c r="G7" s="814"/>
      <c r="I7" s="181"/>
    </row>
    <row r="8" spans="1:12">
      <c r="B8" s="186"/>
    </row>
    <row r="9" spans="1:12">
      <c r="A9" s="182"/>
      <c r="B9" s="183"/>
      <c r="C9" s="183"/>
      <c r="D9" s="183"/>
      <c r="E9" s="183"/>
      <c r="F9" s="184"/>
      <c r="G9" s="182"/>
    </row>
    <row r="12" spans="1:12">
      <c r="H12" s="180"/>
    </row>
    <row r="40" spans="7:7">
      <c r="G40" s="143"/>
    </row>
  </sheetData>
  <mergeCells count="2">
    <mergeCell ref="A3:F3"/>
    <mergeCell ref="A1:F1"/>
  </mergeCells>
  <hyperlinks>
    <hyperlink ref="G1" location="'Spis treści'!A1" display="Powrót do spisu" xr:uid="{FC0D9529-22A3-47E9-8753-20643BDCDCB0}"/>
  </hyperlinks>
  <printOptions horizontalCentered="1"/>
  <pageMargins left="0.15748031496062992" right="0.15748031496062992" top="0.74803149606299213" bottom="0.59055118110236227" header="0.31496062992125984" footer="0.31496062992125984"/>
  <pageSetup paperSize="9" scale="87" orientation="portrait" r:id="rId1"/>
  <headerFooter differentFirst="1"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tabColor rgb="FF92D050"/>
    <pageSetUpPr fitToPage="1"/>
  </sheetPr>
  <dimension ref="A1:I40"/>
  <sheetViews>
    <sheetView showGridLines="0" view="pageBreakPreview" topLeftCell="A7" zoomScale="90" zoomScaleNormal="100" zoomScaleSheetLayoutView="90" workbookViewId="0">
      <selection activeCell="N22" sqref="N22"/>
    </sheetView>
  </sheetViews>
  <sheetFormatPr defaultColWidth="8" defaultRowHeight="12.75"/>
  <cols>
    <col min="1" max="1" width="23.125" style="12" customWidth="1"/>
    <col min="2" max="3" width="13.75" style="12" customWidth="1"/>
    <col min="4" max="4" width="12.375" style="12" customWidth="1"/>
    <col min="5" max="5" width="12.75" style="12" customWidth="1"/>
    <col min="6" max="6" width="11.625" style="12" customWidth="1"/>
    <col min="7" max="7" width="11.75" style="12" customWidth="1"/>
    <col min="8" max="8" width="11.25" style="12" customWidth="1"/>
    <col min="9" max="9" width="8.5" style="12" customWidth="1"/>
    <col min="10" max="16383" width="8" style="12"/>
    <col min="16384" max="16384" width="0.625" style="12" customWidth="1"/>
  </cols>
  <sheetData>
    <row r="1" spans="1:9" ht="30" customHeight="1">
      <c r="A1" s="938" t="str">
        <f>'Tab 1(13)'!A1</f>
        <v>II. FUNDUSZ EMERYTALNO-RENTOWY</v>
      </c>
      <c r="B1" s="938"/>
      <c r="C1" s="938"/>
      <c r="D1" s="938"/>
      <c r="E1" s="938"/>
      <c r="F1" s="938"/>
      <c r="G1" s="938"/>
      <c r="H1" s="938"/>
      <c r="I1" s="150" t="s">
        <v>501</v>
      </c>
    </row>
    <row r="2" spans="1:9" ht="27" customHeight="1">
      <c r="A2" s="17"/>
      <c r="B2" s="17"/>
      <c r="C2" s="17"/>
      <c r="D2" s="17"/>
      <c r="E2" s="17"/>
      <c r="F2" s="17"/>
      <c r="G2" s="17"/>
      <c r="H2" s="18"/>
    </row>
    <row r="3" spans="1:9" ht="37.5" customHeight="1" thickBot="1">
      <c r="A3" s="999" t="s">
        <v>534</v>
      </c>
      <c r="B3" s="999"/>
      <c r="C3" s="999"/>
      <c r="D3" s="999"/>
      <c r="E3" s="999"/>
      <c r="F3" s="999"/>
      <c r="G3" s="999"/>
      <c r="H3" s="999"/>
      <c r="I3" s="150"/>
    </row>
    <row r="4" spans="1:9" ht="14.25" customHeight="1" thickBot="1">
      <c r="A4" s="956" t="s">
        <v>13</v>
      </c>
      <c r="B4" s="956" t="s">
        <v>460</v>
      </c>
      <c r="C4" s="959" t="s">
        <v>35</v>
      </c>
      <c r="D4" s="960"/>
      <c r="E4" s="960"/>
      <c r="F4" s="960"/>
      <c r="G4" s="960"/>
      <c r="H4" s="961"/>
    </row>
    <row r="5" spans="1:9" ht="13.5" customHeight="1" thickBot="1">
      <c r="A5" s="957"/>
      <c r="B5" s="957"/>
      <c r="C5" s="962" t="s">
        <v>406</v>
      </c>
      <c r="D5" s="962" t="s">
        <v>36</v>
      </c>
      <c r="E5" s="507" t="s">
        <v>35</v>
      </c>
      <c r="F5" s="507"/>
      <c r="G5" s="507"/>
      <c r="H5" s="508"/>
    </row>
    <row r="6" spans="1:9" ht="27" customHeight="1" thickBot="1">
      <c r="A6" s="957"/>
      <c r="B6" s="957"/>
      <c r="C6" s="963"/>
      <c r="D6" s="963"/>
      <c r="E6" s="967" t="s">
        <v>37</v>
      </c>
      <c r="F6" s="968"/>
      <c r="G6" s="967" t="s">
        <v>38</v>
      </c>
      <c r="H6" s="968"/>
    </row>
    <row r="7" spans="1:9" ht="13.5" customHeight="1">
      <c r="A7" s="957"/>
      <c r="B7" s="957"/>
      <c r="C7" s="963"/>
      <c r="D7" s="963"/>
      <c r="E7" s="957" t="s">
        <v>39</v>
      </c>
      <c r="F7" s="1000" t="s">
        <v>40</v>
      </c>
      <c r="G7" s="975" t="s">
        <v>41</v>
      </c>
      <c r="H7" s="1000" t="s">
        <v>40</v>
      </c>
    </row>
    <row r="8" spans="1:9" ht="18" customHeight="1" thickBot="1">
      <c r="A8" s="957"/>
      <c r="B8" s="958"/>
      <c r="C8" s="964"/>
      <c r="D8" s="964"/>
      <c r="E8" s="958"/>
      <c r="F8" s="1001"/>
      <c r="G8" s="976"/>
      <c r="H8" s="1001"/>
    </row>
    <row r="9" spans="1:9" ht="18" customHeight="1" thickBot="1">
      <c r="A9" s="957"/>
      <c r="B9" s="979" t="str">
        <f>'Tab 4 (16) '!B9:H9</f>
        <v>I PÓŁROCZE 2025 R.</v>
      </c>
      <c r="C9" s="980"/>
      <c r="D9" s="980"/>
      <c r="E9" s="980"/>
      <c r="F9" s="980"/>
      <c r="G9" s="980"/>
      <c r="H9" s="981"/>
    </row>
    <row r="10" spans="1:9" ht="20.25" customHeight="1" thickBot="1">
      <c r="A10" s="958"/>
      <c r="B10" s="1002" t="s">
        <v>322</v>
      </c>
      <c r="C10" s="1003"/>
      <c r="D10" s="1003"/>
      <c r="E10" s="1003"/>
      <c r="F10" s="1003"/>
      <c r="G10" s="1003"/>
      <c r="H10" s="1004"/>
    </row>
    <row r="11" spans="1:9" ht="21.75" customHeight="1">
      <c r="A11" s="513" t="s">
        <v>68</v>
      </c>
      <c r="B11" s="510">
        <f>SUM(B12:B28)</f>
        <v>12280385516.490002</v>
      </c>
      <c r="C11" s="514">
        <f>SUM(C12:C28)</f>
        <v>9761751365.539999</v>
      </c>
      <c r="D11" s="510">
        <f>SUM(D12:D27)</f>
        <v>2518634150.9500003</v>
      </c>
      <c r="E11" s="514">
        <f>SUM(E12:E27)</f>
        <v>1989298985.21</v>
      </c>
      <c r="F11" s="510">
        <f>SUM(F12:F27)</f>
        <v>134372230.10999998</v>
      </c>
      <c r="G11" s="514">
        <f>SUM(G12:G27)</f>
        <v>529335165.74000001</v>
      </c>
      <c r="H11" s="510">
        <f>SUM(H12:H27)</f>
        <v>10251232.83</v>
      </c>
    </row>
    <row r="12" spans="1:9" ht="21" customHeight="1">
      <c r="A12" s="504" t="s">
        <v>42</v>
      </c>
      <c r="B12" s="512">
        <f>SUM(C12:D12)</f>
        <v>455251476.2100001</v>
      </c>
      <c r="C12" s="509">
        <v>369317685.03000009</v>
      </c>
      <c r="D12" s="511">
        <f t="shared" ref="D12:D27" si="0">E12+G12</f>
        <v>85933791.179999992</v>
      </c>
      <c r="E12" s="509">
        <v>68288420.789999992</v>
      </c>
      <c r="F12" s="512">
        <v>4953502.7600000007</v>
      </c>
      <c r="G12" s="509">
        <v>17645370.389999997</v>
      </c>
      <c r="H12" s="512">
        <v>270601.81</v>
      </c>
    </row>
    <row r="13" spans="1:9" ht="21" customHeight="1">
      <c r="A13" s="504" t="s">
        <v>43</v>
      </c>
      <c r="B13" s="512">
        <f t="shared" ref="B13:B27" si="1">SUM(C13:D13)</f>
        <v>862479800.20999992</v>
      </c>
      <c r="C13" s="509">
        <v>686015564.94999993</v>
      </c>
      <c r="D13" s="511">
        <f t="shared" si="0"/>
        <v>176464235.25999999</v>
      </c>
      <c r="E13" s="509">
        <v>142632121.84999999</v>
      </c>
      <c r="F13" s="512">
        <v>11751900.539999999</v>
      </c>
      <c r="G13" s="509">
        <v>33832113.409999996</v>
      </c>
      <c r="H13" s="512">
        <v>874789.86</v>
      </c>
    </row>
    <row r="14" spans="1:9" ht="21" customHeight="1">
      <c r="A14" s="504" t="s">
        <v>44</v>
      </c>
      <c r="B14" s="512">
        <f t="shared" si="1"/>
        <v>1545904356.1400001</v>
      </c>
      <c r="C14" s="509">
        <v>1225707095.71</v>
      </c>
      <c r="D14" s="511">
        <f t="shared" si="0"/>
        <v>320197260.43000001</v>
      </c>
      <c r="E14" s="509">
        <v>255390454.73999998</v>
      </c>
      <c r="F14" s="512">
        <v>16950749.570000004</v>
      </c>
      <c r="G14" s="509">
        <v>64806805.69000002</v>
      </c>
      <c r="H14" s="512">
        <v>1336844.81</v>
      </c>
    </row>
    <row r="15" spans="1:9" ht="21" customHeight="1">
      <c r="A15" s="504" t="s">
        <v>45</v>
      </c>
      <c r="B15" s="512">
        <f t="shared" si="1"/>
        <v>151563038.15000001</v>
      </c>
      <c r="C15" s="509">
        <v>114450768.62</v>
      </c>
      <c r="D15" s="511">
        <f t="shared" si="0"/>
        <v>37112269.530000001</v>
      </c>
      <c r="E15" s="509">
        <v>30310542.199999999</v>
      </c>
      <c r="F15" s="512">
        <v>1903105.91</v>
      </c>
      <c r="G15" s="509">
        <v>6801727.3299999991</v>
      </c>
      <c r="H15" s="512">
        <v>125072.94</v>
      </c>
    </row>
    <row r="16" spans="1:9" ht="21" customHeight="1">
      <c r="A16" s="504" t="s">
        <v>46</v>
      </c>
      <c r="B16" s="512">
        <f t="shared" si="1"/>
        <v>1045504019.6500001</v>
      </c>
      <c r="C16" s="509">
        <v>884631513.57000005</v>
      </c>
      <c r="D16" s="511">
        <f t="shared" si="0"/>
        <v>160872506.08000001</v>
      </c>
      <c r="E16" s="509">
        <v>116170372.69000001</v>
      </c>
      <c r="F16" s="512">
        <v>9851434.5099999998</v>
      </c>
      <c r="G16" s="509">
        <v>44702133.390000008</v>
      </c>
      <c r="H16" s="512">
        <v>804235.32000000007</v>
      </c>
    </row>
    <row r="17" spans="1:9" ht="21" customHeight="1">
      <c r="A17" s="504" t="s">
        <v>47</v>
      </c>
      <c r="B17" s="512">
        <f t="shared" si="1"/>
        <v>1073414465.6199999</v>
      </c>
      <c r="C17" s="509">
        <v>742673711.05999994</v>
      </c>
      <c r="D17" s="511">
        <f t="shared" si="0"/>
        <v>330740754.56</v>
      </c>
      <c r="E17" s="509">
        <v>281742926.51999998</v>
      </c>
      <c r="F17" s="512">
        <v>13615774.390000001</v>
      </c>
      <c r="G17" s="509">
        <v>48997828.039999999</v>
      </c>
      <c r="H17" s="512">
        <v>831004.13</v>
      </c>
    </row>
    <row r="18" spans="1:9" ht="21" customHeight="1">
      <c r="A18" s="504" t="s">
        <v>48</v>
      </c>
      <c r="B18" s="512">
        <f t="shared" si="1"/>
        <v>1908676245.2200003</v>
      </c>
      <c r="C18" s="509">
        <v>1577809032.3500001</v>
      </c>
      <c r="D18" s="511">
        <f t="shared" si="0"/>
        <v>330867212.87000006</v>
      </c>
      <c r="E18" s="509">
        <v>245317369.11000007</v>
      </c>
      <c r="F18" s="512">
        <v>18212788.919999994</v>
      </c>
      <c r="G18" s="509">
        <v>85549843.75999999</v>
      </c>
      <c r="H18" s="512">
        <v>1455581.01</v>
      </c>
    </row>
    <row r="19" spans="1:9" ht="21" customHeight="1">
      <c r="A19" s="504" t="s">
        <v>49</v>
      </c>
      <c r="B19" s="512">
        <f t="shared" si="1"/>
        <v>246272057.01000002</v>
      </c>
      <c r="C19" s="509">
        <v>214246761.66000003</v>
      </c>
      <c r="D19" s="511">
        <f t="shared" si="0"/>
        <v>32025295.349999994</v>
      </c>
      <c r="E19" s="509">
        <v>23042344.359999996</v>
      </c>
      <c r="F19" s="512">
        <v>1822500.65</v>
      </c>
      <c r="G19" s="509">
        <v>8982950.9900000002</v>
      </c>
      <c r="H19" s="512">
        <v>197327.43</v>
      </c>
    </row>
    <row r="20" spans="1:9" ht="21" customHeight="1">
      <c r="A20" s="504" t="s">
        <v>50</v>
      </c>
      <c r="B20" s="512">
        <f t="shared" si="1"/>
        <v>678629802.87999988</v>
      </c>
      <c r="C20" s="509">
        <v>515732576.05999994</v>
      </c>
      <c r="D20" s="511">
        <f t="shared" si="0"/>
        <v>162897226.81999999</v>
      </c>
      <c r="E20" s="509">
        <v>133764531.53999999</v>
      </c>
      <c r="F20" s="512">
        <v>6769320.8199999994</v>
      </c>
      <c r="G20" s="509">
        <v>29132695.280000005</v>
      </c>
      <c r="H20" s="512">
        <v>345994.4</v>
      </c>
    </row>
    <row r="21" spans="1:9" ht="21" customHeight="1">
      <c r="A21" s="504" t="s">
        <v>51</v>
      </c>
      <c r="B21" s="512">
        <f t="shared" si="1"/>
        <v>880635187.41000009</v>
      </c>
      <c r="C21" s="509">
        <v>713266963.82000005</v>
      </c>
      <c r="D21" s="511">
        <f t="shared" si="0"/>
        <v>167368223.59</v>
      </c>
      <c r="E21" s="509">
        <v>128316831.20999999</v>
      </c>
      <c r="F21" s="512">
        <v>8899445.0099999979</v>
      </c>
      <c r="G21" s="509">
        <v>39051392.380000003</v>
      </c>
      <c r="H21" s="512">
        <v>827193.47</v>
      </c>
    </row>
    <row r="22" spans="1:9" ht="21" customHeight="1">
      <c r="A22" s="504" t="s">
        <v>52</v>
      </c>
      <c r="B22" s="512">
        <f t="shared" si="1"/>
        <v>411634637.59000003</v>
      </c>
      <c r="C22" s="509">
        <v>315178323.98000002</v>
      </c>
      <c r="D22" s="511">
        <f t="shared" si="0"/>
        <v>96456313.609999985</v>
      </c>
      <c r="E22" s="509">
        <v>76902324.729999989</v>
      </c>
      <c r="F22" s="512">
        <v>5125089.76</v>
      </c>
      <c r="G22" s="509">
        <v>19553988.880000003</v>
      </c>
      <c r="H22" s="512">
        <v>371472.16</v>
      </c>
    </row>
    <row r="23" spans="1:9" ht="21" customHeight="1">
      <c r="A23" s="504" t="s">
        <v>53</v>
      </c>
      <c r="B23" s="512">
        <f t="shared" si="1"/>
        <v>325397100.02999997</v>
      </c>
      <c r="C23" s="509">
        <v>262391093.87</v>
      </c>
      <c r="D23" s="511">
        <f t="shared" si="0"/>
        <v>63006006.159999996</v>
      </c>
      <c r="E23" s="509">
        <v>51017350.589999996</v>
      </c>
      <c r="F23" s="512">
        <v>3555456.04</v>
      </c>
      <c r="G23" s="509">
        <v>11988655.57</v>
      </c>
      <c r="H23" s="512">
        <v>226625.67</v>
      </c>
    </row>
    <row r="24" spans="1:9" ht="21" customHeight="1">
      <c r="A24" s="504" t="s">
        <v>54</v>
      </c>
      <c r="B24" s="512">
        <f t="shared" si="1"/>
        <v>660334893.2299999</v>
      </c>
      <c r="C24" s="509">
        <v>534057371.4199999</v>
      </c>
      <c r="D24" s="511">
        <f t="shared" si="0"/>
        <v>126277521.81000002</v>
      </c>
      <c r="E24" s="509">
        <v>98172430.12000002</v>
      </c>
      <c r="F24" s="512">
        <v>6942915.5800000001</v>
      </c>
      <c r="G24" s="509">
        <v>28105091.690000001</v>
      </c>
      <c r="H24" s="512">
        <v>559625.26</v>
      </c>
    </row>
    <row r="25" spans="1:9" ht="21" customHeight="1">
      <c r="A25" s="504" t="s">
        <v>55</v>
      </c>
      <c r="B25" s="512">
        <f t="shared" si="1"/>
        <v>453265446.59000009</v>
      </c>
      <c r="C25" s="509">
        <v>355661901.91000009</v>
      </c>
      <c r="D25" s="511">
        <f t="shared" si="0"/>
        <v>97603544.680000007</v>
      </c>
      <c r="E25" s="509">
        <v>74137491.020000011</v>
      </c>
      <c r="F25" s="512">
        <v>5575267.4299999997</v>
      </c>
      <c r="G25" s="509">
        <v>23466053.66</v>
      </c>
      <c r="H25" s="512">
        <v>525894.81999999995</v>
      </c>
    </row>
    <row r="26" spans="1:9" ht="21" customHeight="1">
      <c r="A26" s="504" t="s">
        <v>56</v>
      </c>
      <c r="B26" s="512">
        <f t="shared" si="1"/>
        <v>1316956322.1199999</v>
      </c>
      <c r="C26" s="509">
        <v>1036991142.8799998</v>
      </c>
      <c r="D26" s="511">
        <f t="shared" si="0"/>
        <v>279965179.24000001</v>
      </c>
      <c r="E26" s="509">
        <v>224587386.93000001</v>
      </c>
      <c r="F26" s="512">
        <v>15503952.140000001</v>
      </c>
      <c r="G26" s="509">
        <v>55377792.310000017</v>
      </c>
      <c r="H26" s="512">
        <v>1301278.74</v>
      </c>
    </row>
    <row r="27" spans="1:9" ht="21" customHeight="1" thickBot="1">
      <c r="A27" s="515" t="s">
        <v>57</v>
      </c>
      <c r="B27" s="518">
        <f t="shared" si="1"/>
        <v>262501247.35999998</v>
      </c>
      <c r="C27" s="517">
        <v>211654437.57999998</v>
      </c>
      <c r="D27" s="516">
        <f t="shared" si="0"/>
        <v>50846809.779999994</v>
      </c>
      <c r="E27" s="517">
        <v>39506086.809999995</v>
      </c>
      <c r="F27" s="518">
        <v>2939026.08</v>
      </c>
      <c r="G27" s="517">
        <v>11340722.969999999</v>
      </c>
      <c r="H27" s="518">
        <v>197691</v>
      </c>
      <c r="I27" s="19"/>
    </row>
    <row r="28" spans="1:9" ht="42" customHeight="1" thickBot="1">
      <c r="A28" s="469" t="s">
        <v>58</v>
      </c>
      <c r="B28" s="522">
        <f>B29+B30+B31</f>
        <v>1965421.07</v>
      </c>
      <c r="C28" s="520">
        <f>C29+C30+C31</f>
        <v>1965421.07</v>
      </c>
      <c r="D28" s="524">
        <v>0</v>
      </c>
      <c r="E28" s="525">
        <v>0</v>
      </c>
      <c r="F28" s="524">
        <v>0</v>
      </c>
      <c r="G28" s="525">
        <v>0</v>
      </c>
      <c r="H28" s="524">
        <v>0</v>
      </c>
    </row>
    <row r="29" spans="1:9" ht="21" customHeight="1">
      <c r="A29" s="519" t="s">
        <v>59</v>
      </c>
      <c r="B29" s="523">
        <v>399397.77</v>
      </c>
      <c r="C29" s="521">
        <v>399397.77</v>
      </c>
      <c r="D29" s="526">
        <v>0</v>
      </c>
      <c r="E29" s="527">
        <v>0</v>
      </c>
      <c r="F29" s="526">
        <v>0</v>
      </c>
      <c r="G29" s="527">
        <v>0</v>
      </c>
      <c r="H29" s="526">
        <v>0</v>
      </c>
    </row>
    <row r="30" spans="1:9" ht="21" customHeight="1">
      <c r="A30" s="505" t="s">
        <v>60</v>
      </c>
      <c r="B30" s="488">
        <v>1456328.59</v>
      </c>
      <c r="C30" s="509">
        <v>1456328.59</v>
      </c>
      <c r="D30" s="463">
        <v>0</v>
      </c>
      <c r="E30" s="464">
        <v>0</v>
      </c>
      <c r="F30" s="463">
        <v>0</v>
      </c>
      <c r="G30" s="464">
        <v>0</v>
      </c>
      <c r="H30" s="463">
        <v>0</v>
      </c>
    </row>
    <row r="31" spans="1:9" ht="21" customHeight="1" thickBot="1">
      <c r="A31" s="506" t="s">
        <v>61</v>
      </c>
      <c r="B31" s="494">
        <v>109694.71</v>
      </c>
      <c r="C31" s="517">
        <v>109694.71</v>
      </c>
      <c r="D31" s="465">
        <v>0</v>
      </c>
      <c r="E31" s="528">
        <v>0</v>
      </c>
      <c r="F31" s="465">
        <v>0</v>
      </c>
      <c r="G31" s="528">
        <v>0</v>
      </c>
      <c r="H31" s="465">
        <v>0</v>
      </c>
    </row>
    <row r="32" spans="1:9" s="1" customFormat="1" ht="19.5" customHeight="1">
      <c r="A32" s="998" t="s">
        <v>435</v>
      </c>
      <c r="B32" s="998"/>
      <c r="C32" s="998"/>
      <c r="D32" s="998"/>
      <c r="E32" s="998"/>
      <c r="F32" s="998"/>
      <c r="G32" s="998"/>
      <c r="H32" s="998"/>
    </row>
    <row r="33" spans="1:7">
      <c r="A33" s="20"/>
      <c r="B33" s="19"/>
      <c r="C33" s="19"/>
      <c r="D33" s="19"/>
      <c r="E33" s="21"/>
    </row>
    <row r="34" spans="1:7">
      <c r="B34" s="19"/>
      <c r="C34" s="19"/>
      <c r="D34" s="19"/>
      <c r="E34" s="21"/>
    </row>
    <row r="35" spans="1:7">
      <c r="C35" s="21"/>
      <c r="D35" s="21"/>
      <c r="E35" s="21"/>
    </row>
    <row r="36" spans="1:7">
      <c r="C36" s="19"/>
      <c r="D36" s="19"/>
      <c r="E36" s="19"/>
    </row>
    <row r="37" spans="1:7">
      <c r="C37" s="19"/>
      <c r="D37" s="19"/>
    </row>
    <row r="38" spans="1:7">
      <c r="C38" s="19"/>
      <c r="D38" s="19"/>
    </row>
    <row r="40" spans="1:7">
      <c r="G40" s="142"/>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1" location="'Spis treści'!A1" display="Powrót do spisu" xr:uid="{0C0388EF-B047-44D1-BBEA-B6A765961725}"/>
  </hyperlinks>
  <printOptions horizontalCentered="1"/>
  <pageMargins left="0.15748031496062992" right="0.15748031496062992" top="0.74803149606299213" bottom="0.59055118110236227" header="0.31496062992125984" footer="0.31496062992125984"/>
  <pageSetup paperSize="9" scale="89" orientation="portrait" r:id="rId1"/>
  <headerFooter differentFirst="1" alignWithMargins="0"/>
  <ignoredErrors>
    <ignoredError sqref="E11:H1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tabColor rgb="FF92D050"/>
    <pageSetUpPr fitToPage="1"/>
  </sheetPr>
  <dimension ref="A1:Q39"/>
  <sheetViews>
    <sheetView showGridLines="0" view="pageBreakPreview" zoomScale="90" zoomScaleNormal="100" zoomScaleSheetLayoutView="90" workbookViewId="0">
      <selection activeCell="M15" sqref="M15"/>
    </sheetView>
  </sheetViews>
  <sheetFormatPr defaultColWidth="8" defaultRowHeight="12.75"/>
  <cols>
    <col min="1" max="1" width="34.875" style="1" customWidth="1"/>
    <col min="2" max="3" width="10.5" style="1" customWidth="1"/>
    <col min="4" max="6" width="10.5" style="16" customWidth="1"/>
    <col min="7" max="7" width="7.875" style="1" customWidth="1"/>
    <col min="8" max="9" width="8.25" style="1" customWidth="1"/>
    <col min="10" max="10" width="9.625" style="1" customWidth="1"/>
    <col min="11" max="16383" width="8" style="1"/>
    <col min="16384" max="16384" width="0.375" style="1" customWidth="1"/>
  </cols>
  <sheetData>
    <row r="1" spans="1:17" ht="23.25" customHeight="1">
      <c r="A1" s="938" t="str">
        <f>'Tab 1(13)'!A1</f>
        <v>II. FUNDUSZ EMERYTALNO-RENTOWY</v>
      </c>
      <c r="B1" s="938"/>
      <c r="C1" s="938"/>
      <c r="D1" s="938"/>
      <c r="E1" s="938"/>
      <c r="F1" s="938"/>
      <c r="G1" s="938"/>
      <c r="H1" s="938"/>
      <c r="I1" s="938"/>
      <c r="J1" s="150" t="s">
        <v>501</v>
      </c>
      <c r="K1" s="22"/>
    </row>
    <row r="2" spans="1:17" ht="23.25" customHeight="1">
      <c r="A2" s="3"/>
      <c r="B2" s="3"/>
      <c r="C2" s="3"/>
      <c r="D2" s="23"/>
      <c r="E2" s="23"/>
      <c r="F2" s="23"/>
      <c r="G2" s="3"/>
      <c r="H2" s="3"/>
      <c r="I2" s="3"/>
    </row>
    <row r="3" spans="1:17" ht="28.5" customHeight="1" thickBot="1">
      <c r="A3" s="939" t="s">
        <v>535</v>
      </c>
      <c r="B3" s="939"/>
      <c r="C3" s="939"/>
      <c r="D3" s="939"/>
      <c r="E3" s="939"/>
      <c r="F3" s="939"/>
      <c r="G3" s="939"/>
      <c r="H3" s="939"/>
      <c r="I3" s="939"/>
      <c r="J3" s="150"/>
    </row>
    <row r="4" spans="1:17" ht="21" customHeight="1" thickBot="1">
      <c r="A4" s="860" t="s">
        <v>13</v>
      </c>
      <c r="B4" s="867" t="str">
        <f>'Tab 5(17)'!B4:C4</f>
        <v>2024 rok</v>
      </c>
      <c r="C4" s="868"/>
      <c r="D4" s="867" t="str">
        <f>'Tab 5(17)'!D4:I4</f>
        <v>2025 rok</v>
      </c>
      <c r="E4" s="873"/>
      <c r="F4" s="873"/>
      <c r="G4" s="873"/>
      <c r="H4" s="873"/>
      <c r="I4" s="868"/>
      <c r="J4" s="24"/>
    </row>
    <row r="5" spans="1:17" ht="20.25" customHeight="1" thickBot="1">
      <c r="A5" s="877"/>
      <c r="B5" s="1006" t="str">
        <f>'Tab 5(17)'!B5:B6</f>
        <v>II kwartał</v>
      </c>
      <c r="C5" s="869" t="str">
        <f>'Tab 5(17)'!C5:C6</f>
        <v>I półrocze</v>
      </c>
      <c r="D5" s="1007" t="str">
        <f>'Tab 5(17)'!D5:D6</f>
        <v>I kwartał</v>
      </c>
      <c r="E5" s="869" t="str">
        <f>'Tab 5(17)'!E5:E6</f>
        <v>II kwartał</v>
      </c>
      <c r="F5" s="1008" t="str">
        <f>'Tab 5(17)'!F5:F6</f>
        <v>I półrocze</v>
      </c>
      <c r="G5" s="851" t="s">
        <v>14</v>
      </c>
      <c r="H5" s="852"/>
      <c r="I5" s="853"/>
      <c r="J5" s="24"/>
    </row>
    <row r="6" spans="1:17" ht="54.75" customHeight="1" thickBot="1">
      <c r="A6" s="877"/>
      <c r="B6" s="942"/>
      <c r="C6" s="870"/>
      <c r="D6" s="872"/>
      <c r="E6" s="870"/>
      <c r="F6" s="872"/>
      <c r="G6" s="849" t="str">
        <f>'Tab 5(17)'!G6:G7</f>
        <v xml:space="preserve">II kwartału 
2025 r. 
z 
I 
kwartałem 
2025 r. </v>
      </c>
      <c r="H6" s="985" t="str">
        <f>'Tab 5(17)'!H6:H7</f>
        <v xml:space="preserve">II kwartału 
2025 r. 
z 
II 
kwartałem 
2024 r. </v>
      </c>
      <c r="I6" s="849" t="str">
        <f>'Tab 5(17)'!I6:I7</f>
        <v xml:space="preserve">I półrocza 
2025 r. 
z 
I 
półroczem 
2024 r. </v>
      </c>
      <c r="J6" s="24"/>
      <c r="K6" s="1005"/>
      <c r="L6" s="1005"/>
      <c r="M6" s="1005"/>
      <c r="O6" s="1005"/>
      <c r="P6" s="1005"/>
      <c r="Q6" s="1005"/>
    </row>
    <row r="7" spans="1:17" ht="21" customHeight="1" thickBot="1">
      <c r="A7" s="878"/>
      <c r="B7" s="987" t="s">
        <v>322</v>
      </c>
      <c r="C7" s="988"/>
      <c r="D7" s="988"/>
      <c r="E7" s="988"/>
      <c r="F7" s="989"/>
      <c r="G7" s="850"/>
      <c r="H7" s="1009"/>
      <c r="I7" s="850"/>
      <c r="J7" s="24"/>
    </row>
    <row r="8" spans="1:17" ht="21" customHeight="1" thickBot="1">
      <c r="A8" s="990" t="s">
        <v>459</v>
      </c>
      <c r="B8" s="944"/>
      <c r="C8" s="944"/>
      <c r="D8" s="944"/>
      <c r="E8" s="944"/>
      <c r="F8" s="944"/>
      <c r="G8" s="944"/>
      <c r="H8" s="944"/>
      <c r="I8" s="991"/>
      <c r="J8" s="24"/>
    </row>
    <row r="9" spans="1:17" ht="21" customHeight="1">
      <c r="A9" s="395" t="s">
        <v>62</v>
      </c>
      <c r="B9" s="532">
        <v>2048.1999999999998</v>
      </c>
      <c r="C9" s="484">
        <v>1975.07</v>
      </c>
      <c r="D9" s="481">
        <v>2091.04</v>
      </c>
      <c r="E9" s="484">
        <v>2167.89</v>
      </c>
      <c r="F9" s="533">
        <v>2129.42</v>
      </c>
      <c r="G9" s="428">
        <f>E9/D9-1</f>
        <v>3.6752046828372409E-2</v>
      </c>
      <c r="H9" s="431">
        <f>E9/B9-1</f>
        <v>5.8436676105849017E-2</v>
      </c>
      <c r="I9" s="430">
        <f>F9/C9-1</f>
        <v>7.8149128891634279E-2</v>
      </c>
      <c r="J9" s="39"/>
      <c r="K9" s="39"/>
      <c r="L9" s="25"/>
      <c r="M9" s="15"/>
      <c r="N9" s="15"/>
      <c r="O9" s="26"/>
      <c r="P9" s="26"/>
      <c r="Q9" s="4"/>
    </row>
    <row r="10" spans="1:17" s="28" customFormat="1" ht="21" customHeight="1">
      <c r="A10" s="396" t="s">
        <v>129</v>
      </c>
      <c r="B10" s="488">
        <v>2065.19</v>
      </c>
      <c r="C10" s="485">
        <v>1990.43</v>
      </c>
      <c r="D10" s="488">
        <v>2107.21</v>
      </c>
      <c r="E10" s="485">
        <v>2184.83</v>
      </c>
      <c r="F10" s="534">
        <v>2145.98</v>
      </c>
      <c r="G10" s="429">
        <f t="shared" ref="G10:G11" si="0">E10/D10-1</f>
        <v>3.6835436430161073E-2</v>
      </c>
      <c r="H10" s="420">
        <f t="shared" ref="H10:H11" si="1">E10/B10-1</f>
        <v>5.7931715725913824E-2</v>
      </c>
      <c r="I10" s="417">
        <f t="shared" ref="I10:I11" si="2">F10/C10-1</f>
        <v>7.8148942690775325E-2</v>
      </c>
      <c r="J10" s="39"/>
      <c r="K10" s="39"/>
      <c r="L10" s="25"/>
      <c r="M10" s="15"/>
      <c r="N10" s="15"/>
      <c r="O10" s="27"/>
      <c r="P10" s="27"/>
      <c r="Q10" s="4"/>
    </row>
    <row r="11" spans="1:17" s="28" customFormat="1" ht="21" customHeight="1" thickBot="1">
      <c r="A11" s="529" t="s">
        <v>16</v>
      </c>
      <c r="B11" s="494">
        <v>1985.77</v>
      </c>
      <c r="C11" s="492">
        <v>1918.66</v>
      </c>
      <c r="D11" s="494">
        <v>2030.72</v>
      </c>
      <c r="E11" s="492">
        <v>2104.5700000000002</v>
      </c>
      <c r="F11" s="535">
        <v>2067.59</v>
      </c>
      <c r="G11" s="415">
        <f t="shared" si="0"/>
        <v>3.6366411913016039E-2</v>
      </c>
      <c r="H11" s="421">
        <f t="shared" si="1"/>
        <v>5.9825659567825262E-2</v>
      </c>
      <c r="I11" s="418">
        <f t="shared" si="2"/>
        <v>7.7621881938436221E-2</v>
      </c>
      <c r="J11" s="39"/>
      <c r="K11" s="39"/>
      <c r="L11" s="25"/>
      <c r="M11" s="15"/>
      <c r="N11" s="15"/>
      <c r="O11" s="27"/>
      <c r="P11" s="27"/>
      <c r="Q11" s="4"/>
    </row>
    <row r="12" spans="1:17" ht="22.15" customHeight="1" thickBot="1">
      <c r="A12" s="1010" t="s">
        <v>103</v>
      </c>
      <c r="B12" s="1011"/>
      <c r="C12" s="1011"/>
      <c r="D12" s="1011"/>
      <c r="E12" s="1011"/>
      <c r="F12" s="1011"/>
      <c r="G12" s="1011"/>
      <c r="H12" s="1011"/>
      <c r="I12" s="1012"/>
      <c r="J12" s="39"/>
      <c r="K12" s="39"/>
      <c r="L12" s="25"/>
      <c r="M12" s="15"/>
      <c r="N12" s="15"/>
      <c r="O12" s="26"/>
      <c r="P12" s="26"/>
      <c r="Q12" s="4"/>
    </row>
    <row r="13" spans="1:17" s="4" customFormat="1" ht="21" customHeight="1">
      <c r="A13" s="530" t="s">
        <v>63</v>
      </c>
      <c r="B13" s="536">
        <v>2065.19</v>
      </c>
      <c r="C13" s="484">
        <v>1990.43</v>
      </c>
      <c r="D13" s="481">
        <v>2107.21</v>
      </c>
      <c r="E13" s="484">
        <v>2184.83</v>
      </c>
      <c r="F13" s="533">
        <v>2145.98</v>
      </c>
      <c r="G13" s="428">
        <f t="shared" ref="G13:G17" si="3">E13/D13-1</f>
        <v>3.6835436430161073E-2</v>
      </c>
      <c r="H13" s="431">
        <f t="shared" ref="H13:H17" si="4">E13/B13-1</f>
        <v>5.7931715725913824E-2</v>
      </c>
      <c r="I13" s="430">
        <f t="shared" ref="I13:I17" si="5">F13/C13-1</f>
        <v>7.8148942690775325E-2</v>
      </c>
      <c r="J13" s="39"/>
      <c r="K13" s="39"/>
      <c r="L13" s="25"/>
      <c r="M13" s="15"/>
      <c r="N13" s="15"/>
      <c r="O13" s="15"/>
      <c r="P13" s="15"/>
    </row>
    <row r="14" spans="1:17" s="28" customFormat="1" ht="21" customHeight="1">
      <c r="A14" s="403" t="s">
        <v>17</v>
      </c>
      <c r="B14" s="477">
        <v>2089.54</v>
      </c>
      <c r="C14" s="485">
        <v>2014.77</v>
      </c>
      <c r="D14" s="488">
        <v>2126.27</v>
      </c>
      <c r="E14" s="485">
        <v>2202.83</v>
      </c>
      <c r="F14" s="534">
        <v>2164.58</v>
      </c>
      <c r="G14" s="429">
        <f t="shared" si="3"/>
        <v>3.6006715986210525E-2</v>
      </c>
      <c r="H14" s="420">
        <f t="shared" si="4"/>
        <v>5.4217674703523233E-2</v>
      </c>
      <c r="I14" s="417">
        <f t="shared" si="5"/>
        <v>7.4355881812812274E-2</v>
      </c>
      <c r="J14" s="39"/>
      <c r="K14" s="39"/>
      <c r="L14" s="25"/>
      <c r="M14" s="29"/>
      <c r="N14" s="15"/>
      <c r="O14" s="27"/>
      <c r="P14" s="27"/>
      <c r="Q14" s="4"/>
    </row>
    <row r="15" spans="1:17" s="28" customFormat="1" ht="28.5" customHeight="1">
      <c r="A15" s="403" t="s">
        <v>18</v>
      </c>
      <c r="B15" s="477">
        <v>1710.54</v>
      </c>
      <c r="C15" s="485">
        <v>1648.5</v>
      </c>
      <c r="D15" s="488">
        <v>1776.96</v>
      </c>
      <c r="E15" s="485">
        <v>1854.65</v>
      </c>
      <c r="F15" s="534">
        <v>1814.86</v>
      </c>
      <c r="G15" s="429">
        <f t="shared" si="3"/>
        <v>4.3720736538807925E-2</v>
      </c>
      <c r="H15" s="420">
        <f t="shared" si="4"/>
        <v>8.4248249090930427E-2</v>
      </c>
      <c r="I15" s="417">
        <f t="shared" si="5"/>
        <v>0.10091598422808601</v>
      </c>
      <c r="J15" s="39"/>
      <c r="K15" s="39"/>
      <c r="L15" s="25"/>
      <c r="M15" s="15"/>
      <c r="N15" s="15"/>
      <c r="O15" s="27"/>
      <c r="P15" s="27"/>
      <c r="Q15" s="4"/>
    </row>
    <row r="16" spans="1:17" s="28" customFormat="1" ht="28.5" customHeight="1">
      <c r="A16" s="403" t="s">
        <v>19</v>
      </c>
      <c r="B16" s="477">
        <v>1791.09</v>
      </c>
      <c r="C16" s="485">
        <v>1722.63</v>
      </c>
      <c r="D16" s="488">
        <v>1862.75</v>
      </c>
      <c r="E16" s="485">
        <v>1942.38</v>
      </c>
      <c r="F16" s="534">
        <v>1901.52</v>
      </c>
      <c r="G16" s="429">
        <f t="shared" si="3"/>
        <v>4.2748624345725572E-2</v>
      </c>
      <c r="H16" s="420">
        <f t="shared" si="4"/>
        <v>8.4468117180041213E-2</v>
      </c>
      <c r="I16" s="417">
        <f t="shared" si="5"/>
        <v>0.10384702460772188</v>
      </c>
      <c r="J16" s="39"/>
      <c r="K16" s="39"/>
      <c r="L16" s="25"/>
      <c r="M16" s="15"/>
      <c r="N16" s="15"/>
      <c r="O16" s="27"/>
      <c r="P16" s="27"/>
      <c r="Q16" s="4"/>
    </row>
    <row r="17" spans="1:17" s="28" customFormat="1" ht="28.5" customHeight="1" thickBot="1">
      <c r="A17" s="404" t="s">
        <v>20</v>
      </c>
      <c r="B17" s="478">
        <v>1998.19</v>
      </c>
      <c r="C17" s="492">
        <v>1927.56</v>
      </c>
      <c r="D17" s="494">
        <v>2034.49</v>
      </c>
      <c r="E17" s="492">
        <v>2103.06</v>
      </c>
      <c r="F17" s="535">
        <v>2068.59</v>
      </c>
      <c r="G17" s="415">
        <f t="shared" si="3"/>
        <v>3.3703778342483837E-2</v>
      </c>
      <c r="H17" s="421">
        <f t="shared" si="4"/>
        <v>5.2482496659476796E-2</v>
      </c>
      <c r="I17" s="418">
        <f t="shared" si="5"/>
        <v>7.3165037664197241E-2</v>
      </c>
      <c r="J17" s="39"/>
      <c r="K17" s="39"/>
      <c r="L17" s="25"/>
      <c r="M17" s="15"/>
      <c r="N17" s="15"/>
      <c r="O17" s="27"/>
      <c r="P17" s="27"/>
      <c r="Q17" s="4"/>
    </row>
    <row r="18" spans="1:17" ht="21" customHeight="1" thickBot="1">
      <c r="A18" s="992" t="s">
        <v>64</v>
      </c>
      <c r="B18" s="993"/>
      <c r="C18" s="993"/>
      <c r="D18" s="993"/>
      <c r="E18" s="993"/>
      <c r="F18" s="993"/>
      <c r="G18" s="993"/>
      <c r="H18" s="993"/>
      <c r="I18" s="994"/>
      <c r="J18" s="39"/>
      <c r="K18" s="39"/>
      <c r="L18" s="25"/>
      <c r="M18" s="15"/>
      <c r="N18" s="15"/>
      <c r="O18" s="26"/>
      <c r="P18" s="26"/>
      <c r="Q18" s="4"/>
    </row>
    <row r="19" spans="1:17" ht="21" customHeight="1">
      <c r="A19" s="531" t="s">
        <v>65</v>
      </c>
      <c r="B19" s="481">
        <v>1985.77</v>
      </c>
      <c r="C19" s="484">
        <v>1918.66</v>
      </c>
      <c r="D19" s="481">
        <v>2030.72</v>
      </c>
      <c r="E19" s="484">
        <v>2104.5700000000002</v>
      </c>
      <c r="F19" s="533">
        <v>2067.59</v>
      </c>
      <c r="G19" s="428">
        <f t="shared" ref="G19:G31" si="6">E19/D19-1</f>
        <v>3.6366411913016039E-2</v>
      </c>
      <c r="H19" s="431">
        <f t="shared" ref="H19:H31" si="7">E19/B19-1</f>
        <v>5.9825659567825262E-2</v>
      </c>
      <c r="I19" s="430">
        <f t="shared" ref="I19:I31" si="8">F19/C19-1</f>
        <v>7.7621881938436221E-2</v>
      </c>
      <c r="J19" s="39"/>
      <c r="K19" s="39"/>
      <c r="L19" s="25"/>
      <c r="M19" s="15"/>
      <c r="N19" s="15"/>
      <c r="O19" s="26"/>
      <c r="P19" s="26"/>
      <c r="Q19" s="4"/>
    </row>
    <row r="20" spans="1:17" s="4" customFormat="1" ht="29.25" customHeight="1">
      <c r="A20" s="402" t="s">
        <v>23</v>
      </c>
      <c r="B20" s="491">
        <v>1949.38</v>
      </c>
      <c r="C20" s="495">
        <v>1883.56</v>
      </c>
      <c r="D20" s="493">
        <v>1992.14</v>
      </c>
      <c r="E20" s="495">
        <v>2064.02</v>
      </c>
      <c r="F20" s="537">
        <v>2028.01</v>
      </c>
      <c r="G20" s="436">
        <f t="shared" si="6"/>
        <v>3.6081801479815656E-2</v>
      </c>
      <c r="H20" s="439">
        <f t="shared" si="7"/>
        <v>5.88084416583734E-2</v>
      </c>
      <c r="I20" s="438">
        <f t="shared" si="8"/>
        <v>7.6689885111172584E-2</v>
      </c>
      <c r="J20" s="39"/>
      <c r="K20" s="39"/>
      <c r="L20" s="25"/>
      <c r="M20" s="15"/>
      <c r="N20" s="15"/>
      <c r="O20" s="15"/>
      <c r="P20" s="15"/>
    </row>
    <row r="21" spans="1:17" s="28" customFormat="1" ht="28.5" customHeight="1">
      <c r="A21" s="403" t="s">
        <v>497</v>
      </c>
      <c r="B21" s="477">
        <v>1981.21</v>
      </c>
      <c r="C21" s="485">
        <v>1912.76</v>
      </c>
      <c r="D21" s="488">
        <v>2012.8</v>
      </c>
      <c r="E21" s="485">
        <v>2086.04</v>
      </c>
      <c r="F21" s="534">
        <v>2049.36</v>
      </c>
      <c r="G21" s="429">
        <f t="shared" si="6"/>
        <v>3.638712241653419E-2</v>
      </c>
      <c r="H21" s="420">
        <f t="shared" si="7"/>
        <v>5.2912109266559204E-2</v>
      </c>
      <c r="I21" s="417">
        <f t="shared" si="8"/>
        <v>7.1415127878040163E-2</v>
      </c>
      <c r="J21" s="39"/>
      <c r="K21" s="39"/>
      <c r="L21" s="25"/>
      <c r="M21" s="15"/>
      <c r="N21" s="15"/>
      <c r="O21" s="27"/>
      <c r="P21" s="27"/>
      <c r="Q21" s="4"/>
    </row>
    <row r="22" spans="1:17" s="28" customFormat="1" ht="28.5" customHeight="1">
      <c r="A22" s="403" t="s">
        <v>69</v>
      </c>
      <c r="B22" s="477">
        <v>1951.11</v>
      </c>
      <c r="C22" s="485">
        <v>1885.31</v>
      </c>
      <c r="D22" s="488">
        <v>1993.86</v>
      </c>
      <c r="E22" s="485">
        <v>2065.7199999999998</v>
      </c>
      <c r="F22" s="534">
        <v>2029.72</v>
      </c>
      <c r="G22" s="429">
        <f t="shared" si="6"/>
        <v>3.6040644779472997E-2</v>
      </c>
      <c r="H22" s="420">
        <f t="shared" si="7"/>
        <v>5.8740921834237847E-2</v>
      </c>
      <c r="I22" s="417">
        <f t="shared" si="8"/>
        <v>7.6597482642111858E-2</v>
      </c>
      <c r="J22" s="39"/>
      <c r="K22" s="39"/>
      <c r="L22" s="25"/>
      <c r="M22" s="15"/>
      <c r="N22" s="15"/>
      <c r="O22" s="27" t="s">
        <v>70</v>
      </c>
      <c r="P22" s="27"/>
      <c r="Q22" s="4"/>
    </row>
    <row r="23" spans="1:17" s="28" customFormat="1" ht="28.5" customHeight="1">
      <c r="A23" s="403" t="s">
        <v>439</v>
      </c>
      <c r="B23" s="477">
        <v>1579.37</v>
      </c>
      <c r="C23" s="485">
        <v>1527.02</v>
      </c>
      <c r="D23" s="488">
        <v>1591.02</v>
      </c>
      <c r="E23" s="485">
        <v>1620.75</v>
      </c>
      <c r="F23" s="534">
        <v>1605.61</v>
      </c>
      <c r="G23" s="429">
        <f t="shared" si="6"/>
        <v>1.8686125881510085E-2</v>
      </c>
      <c r="H23" s="420">
        <f t="shared" si="7"/>
        <v>2.6200320380911357E-2</v>
      </c>
      <c r="I23" s="417">
        <f t="shared" si="8"/>
        <v>5.1466254534976663E-2</v>
      </c>
      <c r="J23" s="39"/>
      <c r="K23" s="39"/>
      <c r="L23" s="25"/>
      <c r="M23" s="15"/>
      <c r="N23" s="15"/>
      <c r="O23" s="27"/>
      <c r="P23" s="27"/>
      <c r="Q23" s="4"/>
    </row>
    <row r="24" spans="1:17" s="28" customFormat="1" ht="28.5" customHeight="1">
      <c r="A24" s="403" t="s">
        <v>440</v>
      </c>
      <c r="B24" s="477">
        <v>1451.89</v>
      </c>
      <c r="C24" s="485">
        <v>1406.38</v>
      </c>
      <c r="D24" s="488">
        <v>1476.18</v>
      </c>
      <c r="E24" s="485">
        <v>1515.29</v>
      </c>
      <c r="F24" s="534">
        <v>1495.42</v>
      </c>
      <c r="G24" s="429">
        <f t="shared" si="6"/>
        <v>2.6494058990095937E-2</v>
      </c>
      <c r="H24" s="420">
        <f t="shared" si="7"/>
        <v>4.3667219968454907E-2</v>
      </c>
      <c r="I24" s="417">
        <f t="shared" si="8"/>
        <v>6.3311480538687848E-2</v>
      </c>
      <c r="K24" s="39"/>
      <c r="L24" s="25"/>
      <c r="M24" s="15"/>
      <c r="N24" s="15"/>
      <c r="O24" s="27"/>
      <c r="P24" s="27"/>
      <c r="Q24" s="4"/>
    </row>
    <row r="25" spans="1:17" s="28" customFormat="1" ht="37.5" customHeight="1">
      <c r="A25" s="403" t="s">
        <v>28</v>
      </c>
      <c r="B25" s="477">
        <v>1886.9</v>
      </c>
      <c r="C25" s="485">
        <v>1816.29</v>
      </c>
      <c r="D25" s="488">
        <v>1914.25</v>
      </c>
      <c r="E25" s="485">
        <v>1994.86</v>
      </c>
      <c r="F25" s="534">
        <v>1953.62</v>
      </c>
      <c r="G25" s="429">
        <f t="shared" si="6"/>
        <v>4.2110487135953889E-2</v>
      </c>
      <c r="H25" s="420">
        <f t="shared" si="7"/>
        <v>5.721553871429319E-2</v>
      </c>
      <c r="I25" s="417">
        <f t="shared" si="8"/>
        <v>7.5610172384365848E-2</v>
      </c>
      <c r="J25" s="39"/>
      <c r="K25" s="39"/>
      <c r="L25" s="25"/>
      <c r="M25" s="15"/>
      <c r="N25" s="15"/>
      <c r="O25" s="27"/>
      <c r="P25" s="27"/>
      <c r="Q25" s="4"/>
    </row>
    <row r="26" spans="1:17" s="4" customFormat="1" ht="21" customHeight="1">
      <c r="A26" s="402" t="s">
        <v>29</v>
      </c>
      <c r="B26" s="491">
        <v>2136.4699999999998</v>
      </c>
      <c r="C26" s="495">
        <v>2064.09</v>
      </c>
      <c r="D26" s="493">
        <v>2190.59</v>
      </c>
      <c r="E26" s="495">
        <v>2271.9</v>
      </c>
      <c r="F26" s="537">
        <v>2231.2399999999998</v>
      </c>
      <c r="G26" s="436">
        <f t="shared" si="6"/>
        <v>3.7117854094102398E-2</v>
      </c>
      <c r="H26" s="439">
        <f t="shared" si="7"/>
        <v>6.3389609964099813E-2</v>
      </c>
      <c r="I26" s="438">
        <f t="shared" si="8"/>
        <v>8.0979996027304768E-2</v>
      </c>
      <c r="J26" s="39"/>
      <c r="K26" s="39"/>
      <c r="L26" s="25"/>
      <c r="M26" s="15"/>
      <c r="N26" s="15"/>
      <c r="O26" s="15"/>
      <c r="P26" s="15"/>
    </row>
    <row r="27" spans="1:17" s="28" customFormat="1" ht="21" customHeight="1">
      <c r="A27" s="403" t="s">
        <v>30</v>
      </c>
      <c r="B27" s="477">
        <v>2267.41</v>
      </c>
      <c r="C27" s="485">
        <v>2196.02</v>
      </c>
      <c r="D27" s="488">
        <v>2333.38</v>
      </c>
      <c r="E27" s="485">
        <v>2401.63</v>
      </c>
      <c r="F27" s="534">
        <v>2367.4899999999998</v>
      </c>
      <c r="G27" s="429">
        <f t="shared" si="6"/>
        <v>2.9249415011699753E-2</v>
      </c>
      <c r="H27" s="420">
        <f t="shared" si="7"/>
        <v>5.919529330822404E-2</v>
      </c>
      <c r="I27" s="417">
        <f t="shared" si="8"/>
        <v>7.8082166829081645E-2</v>
      </c>
      <c r="J27" s="39"/>
      <c r="K27" s="39"/>
      <c r="L27" s="25"/>
      <c r="M27" s="15"/>
      <c r="N27" s="15"/>
      <c r="O27" s="27"/>
      <c r="P27" s="27"/>
      <c r="Q27" s="4"/>
    </row>
    <row r="28" spans="1:17" s="28" customFormat="1" ht="21" customHeight="1">
      <c r="A28" s="403" t="s">
        <v>31</v>
      </c>
      <c r="B28" s="477">
        <v>2123.85</v>
      </c>
      <c r="C28" s="485">
        <v>2052.0500000000002</v>
      </c>
      <c r="D28" s="488">
        <v>2178.4699999999998</v>
      </c>
      <c r="E28" s="485">
        <v>2259.1999999999998</v>
      </c>
      <c r="F28" s="534">
        <v>2218.83</v>
      </c>
      <c r="G28" s="429">
        <f t="shared" si="6"/>
        <v>3.7058118771431392E-2</v>
      </c>
      <c r="H28" s="420">
        <f t="shared" si="7"/>
        <v>6.372860606916686E-2</v>
      </c>
      <c r="I28" s="417">
        <f t="shared" si="8"/>
        <v>8.1274822738237162E-2</v>
      </c>
      <c r="J28" s="39"/>
      <c r="K28" s="39"/>
      <c r="L28" s="25"/>
      <c r="M28" s="15"/>
      <c r="N28" s="15"/>
      <c r="O28" s="27"/>
      <c r="P28" s="27"/>
      <c r="Q28" s="4"/>
    </row>
    <row r="29" spans="1:17" s="28" customFormat="1" ht="28.5" customHeight="1">
      <c r="A29" s="403" t="s">
        <v>32</v>
      </c>
      <c r="B29" s="477">
        <v>2601.5100000000002</v>
      </c>
      <c r="C29" s="485">
        <v>2496.52</v>
      </c>
      <c r="D29" s="488">
        <v>2642.29</v>
      </c>
      <c r="E29" s="485">
        <v>2749.2</v>
      </c>
      <c r="F29" s="534">
        <v>2694.94</v>
      </c>
      <c r="G29" s="429">
        <f t="shared" si="6"/>
        <v>4.046111516903883E-2</v>
      </c>
      <c r="H29" s="420">
        <f t="shared" si="7"/>
        <v>5.6770875376223717E-2</v>
      </c>
      <c r="I29" s="417">
        <f t="shared" si="8"/>
        <v>7.9478634258888459E-2</v>
      </c>
      <c r="J29" s="39"/>
      <c r="K29" s="39"/>
      <c r="L29" s="25"/>
      <c r="M29" s="15"/>
      <c r="N29" s="15"/>
      <c r="O29" s="27"/>
      <c r="P29" s="27"/>
      <c r="Q29" s="4"/>
    </row>
    <row r="30" spans="1:17" s="28" customFormat="1" ht="28.5" customHeight="1">
      <c r="A30" s="403" t="s">
        <v>33</v>
      </c>
      <c r="B30" s="477">
        <v>2548.46</v>
      </c>
      <c r="C30" s="485">
        <v>2453.52</v>
      </c>
      <c r="D30" s="488">
        <v>2595.02</v>
      </c>
      <c r="E30" s="485">
        <v>2692.36</v>
      </c>
      <c r="F30" s="534">
        <v>2644.01</v>
      </c>
      <c r="G30" s="429">
        <f t="shared" si="6"/>
        <v>3.7510308205717102E-2</v>
      </c>
      <c r="H30" s="420">
        <f t="shared" si="7"/>
        <v>5.6465473266207766E-2</v>
      </c>
      <c r="I30" s="417">
        <f t="shared" si="8"/>
        <v>7.7639473083569888E-2</v>
      </c>
      <c r="J30" s="39"/>
      <c r="K30" s="39"/>
      <c r="L30" s="25"/>
      <c r="M30" s="15"/>
      <c r="N30" s="15"/>
      <c r="O30" s="27"/>
      <c r="P30" s="27"/>
      <c r="Q30" s="4"/>
    </row>
    <row r="31" spans="1:17" s="28" customFormat="1" ht="28.5" customHeight="1" thickBot="1">
      <c r="A31" s="404" t="s">
        <v>34</v>
      </c>
      <c r="B31" s="478">
        <v>2408.63</v>
      </c>
      <c r="C31" s="492">
        <v>2331.41</v>
      </c>
      <c r="D31" s="494">
        <v>2464.09</v>
      </c>
      <c r="E31" s="492">
        <v>2563.1799999999998</v>
      </c>
      <c r="F31" s="535">
        <v>2513.4499999999998</v>
      </c>
      <c r="G31" s="415">
        <f t="shared" si="6"/>
        <v>4.0213628560644921E-2</v>
      </c>
      <c r="H31" s="421">
        <f t="shared" si="7"/>
        <v>6.4165106305243969E-2</v>
      </c>
      <c r="I31" s="418">
        <f t="shared" si="8"/>
        <v>7.8081504325708373E-2</v>
      </c>
      <c r="J31" s="39"/>
      <c r="K31" s="39"/>
      <c r="L31" s="25"/>
      <c r="M31" s="15"/>
      <c r="N31" s="15"/>
      <c r="O31" s="27"/>
      <c r="P31" s="27"/>
      <c r="Q31" s="4"/>
    </row>
    <row r="32" spans="1:17" ht="26.25" customHeight="1">
      <c r="A32" s="995" t="s">
        <v>435</v>
      </c>
      <c r="B32" s="996"/>
      <c r="C32" s="996"/>
      <c r="D32" s="996"/>
      <c r="E32" s="996"/>
      <c r="F32" s="996"/>
      <c r="G32" s="996"/>
      <c r="H32" s="996"/>
      <c r="I32" s="996"/>
    </row>
    <row r="39" spans="7:7">
      <c r="G39" s="141"/>
    </row>
  </sheetData>
  <mergeCells count="21">
    <mergeCell ref="A32:I32"/>
    <mergeCell ref="A8:I8"/>
    <mergeCell ref="A12:I12"/>
    <mergeCell ref="A18:I18"/>
    <mergeCell ref="K6:M6"/>
    <mergeCell ref="O6:Q6"/>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s>
  <hyperlinks>
    <hyperlink ref="J1" location="'Spis treści'!A1" display="Powrót do spisu" xr:uid="{95F32E2A-38F6-491F-A76F-594278732FAB}"/>
  </hyperlinks>
  <printOptions horizontalCentered="1"/>
  <pageMargins left="0.15748031496062992" right="0.15748031496062992" top="0.74803149606299213" bottom="0.59055118110236227" header="0.31496062992125984" footer="0.31496062992125984"/>
  <pageSetup paperSize="9" scale="88" orientation="portrait"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A575-2149-4D5E-B6F0-D36D000691D6}">
  <sheetPr>
    <tabColor rgb="FF92D050"/>
  </sheetPr>
  <dimension ref="A1:H59"/>
  <sheetViews>
    <sheetView showGridLines="0" view="pageBreakPreview" topLeftCell="A43" zoomScaleNormal="100" zoomScaleSheetLayoutView="100" workbookViewId="0">
      <selection activeCell="J57" sqref="J57"/>
    </sheetView>
  </sheetViews>
  <sheetFormatPr defaultRowHeight="15"/>
  <cols>
    <col min="1" max="1" width="77.125" customWidth="1"/>
    <col min="2" max="2" width="6.625" customWidth="1"/>
    <col min="3" max="3" width="6" customWidth="1"/>
  </cols>
  <sheetData>
    <row r="1" spans="1:3" ht="15" customHeight="1">
      <c r="A1" s="823" t="s">
        <v>0</v>
      </c>
      <c r="B1" s="59"/>
      <c r="C1" s="59"/>
    </row>
    <row r="2" spans="1:3" ht="15" customHeight="1">
      <c r="A2" s="64"/>
      <c r="B2" s="71" t="s">
        <v>274</v>
      </c>
      <c r="C2" s="72" t="s">
        <v>272</v>
      </c>
    </row>
    <row r="3" spans="1:3" ht="18.75" customHeight="1">
      <c r="A3" s="155" t="s">
        <v>270</v>
      </c>
      <c r="B3" s="134" t="s">
        <v>275</v>
      </c>
      <c r="C3" s="136">
        <v>5</v>
      </c>
    </row>
    <row r="4" spans="1:3" ht="24" customHeight="1">
      <c r="A4" s="156" t="s">
        <v>271</v>
      </c>
      <c r="B4" s="70" t="s">
        <v>275</v>
      </c>
      <c r="C4" s="73">
        <v>11</v>
      </c>
    </row>
    <row r="5" spans="1:3" ht="24" customHeight="1">
      <c r="A5" s="153" t="s">
        <v>437</v>
      </c>
      <c r="B5" s="70" t="s">
        <v>275</v>
      </c>
      <c r="C5" s="73">
        <v>11</v>
      </c>
    </row>
    <row r="6" spans="1:3" ht="24.75" customHeight="1">
      <c r="A6" s="94" t="s">
        <v>273</v>
      </c>
      <c r="B6" s="76"/>
      <c r="C6" s="73"/>
    </row>
    <row r="7" spans="1:3" ht="27" customHeight="1">
      <c r="A7" s="69" t="s">
        <v>426</v>
      </c>
      <c r="B7" s="74"/>
      <c r="C7" s="74"/>
    </row>
    <row r="8" spans="1:3" ht="24" customHeight="1">
      <c r="A8" s="150" t="s">
        <v>326</v>
      </c>
      <c r="B8" s="159">
        <v>1</v>
      </c>
      <c r="C8" s="826">
        <v>12</v>
      </c>
    </row>
    <row r="9" spans="1:3" ht="36" customHeight="1">
      <c r="A9" s="151" t="s">
        <v>327</v>
      </c>
      <c r="B9" s="152">
        <v>2</v>
      </c>
      <c r="C9" s="826">
        <v>13</v>
      </c>
    </row>
    <row r="10" spans="1:3" ht="24" customHeight="1">
      <c r="A10" s="150" t="s">
        <v>556</v>
      </c>
      <c r="B10" s="159">
        <v>3</v>
      </c>
      <c r="C10" s="826">
        <v>13</v>
      </c>
    </row>
    <row r="11" spans="1:3" ht="24" customHeight="1">
      <c r="A11" s="150" t="s">
        <v>262</v>
      </c>
      <c r="B11" s="152">
        <v>4</v>
      </c>
      <c r="C11" s="826">
        <v>14</v>
      </c>
    </row>
    <row r="12" spans="1:3" ht="24" customHeight="1">
      <c r="A12" s="150" t="s">
        <v>557</v>
      </c>
      <c r="B12" s="159">
        <v>5</v>
      </c>
      <c r="C12" s="826">
        <v>14</v>
      </c>
    </row>
    <row r="13" spans="1:3" ht="24" customHeight="1">
      <c r="A13" s="158" t="s">
        <v>445</v>
      </c>
      <c r="B13" s="159">
        <v>6</v>
      </c>
      <c r="C13" s="826">
        <v>15</v>
      </c>
    </row>
    <row r="14" spans="1:3" ht="24" customHeight="1">
      <c r="A14" s="158" t="s">
        <v>444</v>
      </c>
      <c r="B14" s="159">
        <v>7</v>
      </c>
      <c r="C14" s="826">
        <v>15</v>
      </c>
    </row>
    <row r="15" spans="1:3" ht="24" customHeight="1">
      <c r="A15" s="160" t="s">
        <v>316</v>
      </c>
      <c r="B15" s="825">
        <v>8</v>
      </c>
      <c r="C15" s="826">
        <v>16</v>
      </c>
    </row>
    <row r="16" spans="1:3" ht="36" customHeight="1">
      <c r="A16" s="150" t="s">
        <v>446</v>
      </c>
      <c r="B16" s="825">
        <v>9</v>
      </c>
      <c r="C16" s="826">
        <v>16</v>
      </c>
    </row>
    <row r="17" spans="1:3" ht="36" customHeight="1">
      <c r="A17" s="150" t="s">
        <v>317</v>
      </c>
      <c r="B17" s="825">
        <v>10</v>
      </c>
      <c r="C17" s="826">
        <v>17</v>
      </c>
    </row>
    <row r="18" spans="1:3" ht="36" customHeight="1">
      <c r="A18" s="150" t="s">
        <v>447</v>
      </c>
      <c r="B18" s="825">
        <v>11</v>
      </c>
      <c r="C18" s="826">
        <v>17</v>
      </c>
    </row>
    <row r="19" spans="1:3" ht="36" customHeight="1">
      <c r="A19" s="150" t="s">
        <v>468</v>
      </c>
      <c r="B19" s="825">
        <v>12</v>
      </c>
      <c r="C19" s="826">
        <v>18</v>
      </c>
    </row>
    <row r="20" spans="1:3" ht="30" customHeight="1">
      <c r="A20" s="69" t="s">
        <v>427</v>
      </c>
      <c r="B20" s="75"/>
      <c r="C20" s="75"/>
    </row>
    <row r="21" spans="1:3" ht="21.75" customHeight="1">
      <c r="A21" s="824" t="s">
        <v>428</v>
      </c>
      <c r="B21" s="70"/>
      <c r="C21" s="76"/>
    </row>
    <row r="22" spans="1:3" ht="24" customHeight="1">
      <c r="A22" s="160" t="s">
        <v>261</v>
      </c>
      <c r="B22" s="825" t="s">
        <v>559</v>
      </c>
      <c r="C22" s="826">
        <v>19</v>
      </c>
    </row>
    <row r="23" spans="1:3" ht="24" customHeight="1">
      <c r="A23" s="160" t="s">
        <v>558</v>
      </c>
      <c r="B23" s="825" t="s">
        <v>560</v>
      </c>
      <c r="C23" s="826">
        <v>20</v>
      </c>
    </row>
    <row r="24" spans="1:3" ht="24" customHeight="1">
      <c r="A24" s="160" t="s">
        <v>483</v>
      </c>
      <c r="B24" s="825" t="s">
        <v>561</v>
      </c>
      <c r="C24" s="826">
        <v>21</v>
      </c>
    </row>
    <row r="25" spans="1:3" ht="36" customHeight="1">
      <c r="A25" s="150" t="s">
        <v>474</v>
      </c>
      <c r="B25" s="825" t="s">
        <v>562</v>
      </c>
      <c r="C25" s="826">
        <v>22</v>
      </c>
    </row>
    <row r="26" spans="1:3" ht="19.5" customHeight="1">
      <c r="A26" s="160" t="s">
        <v>328</v>
      </c>
      <c r="B26" s="825" t="s">
        <v>563</v>
      </c>
      <c r="C26" s="826">
        <v>23</v>
      </c>
    </row>
    <row r="27" spans="1:3" ht="36" customHeight="1">
      <c r="A27" s="150" t="s">
        <v>475</v>
      </c>
      <c r="B27" s="825" t="s">
        <v>564</v>
      </c>
      <c r="C27" s="826">
        <v>25</v>
      </c>
    </row>
    <row r="28" spans="1:3" ht="20.25" customHeight="1">
      <c r="A28" s="160" t="s">
        <v>329</v>
      </c>
      <c r="B28" s="825" t="s">
        <v>565</v>
      </c>
      <c r="C28" s="826">
        <v>26</v>
      </c>
    </row>
    <row r="29" spans="1:3" ht="36" customHeight="1">
      <c r="A29" s="150" t="s">
        <v>476</v>
      </c>
      <c r="B29" s="825" t="s">
        <v>566</v>
      </c>
      <c r="C29" s="826">
        <v>27</v>
      </c>
    </row>
    <row r="30" spans="1:3" ht="24" customHeight="1">
      <c r="A30" s="824" t="s">
        <v>436</v>
      </c>
      <c r="B30" s="71" t="s">
        <v>274</v>
      </c>
      <c r="C30" s="72" t="s">
        <v>272</v>
      </c>
    </row>
    <row r="31" spans="1:3" ht="24" customHeight="1">
      <c r="A31" s="160" t="s">
        <v>448</v>
      </c>
      <c r="B31" s="825" t="s">
        <v>567</v>
      </c>
      <c r="C31" s="826">
        <v>28</v>
      </c>
    </row>
    <row r="32" spans="1:3" ht="24" customHeight="1">
      <c r="A32" s="160" t="s">
        <v>330</v>
      </c>
      <c r="B32" s="825" t="s">
        <v>568</v>
      </c>
      <c r="C32" s="826">
        <v>28</v>
      </c>
    </row>
    <row r="33" spans="1:6" ht="24" customHeight="1">
      <c r="A33" s="160" t="s">
        <v>82</v>
      </c>
      <c r="B33" s="825" t="s">
        <v>569</v>
      </c>
      <c r="C33" s="826">
        <v>29</v>
      </c>
    </row>
    <row r="34" spans="1:6" ht="24" customHeight="1">
      <c r="A34" s="160" t="s">
        <v>332</v>
      </c>
      <c r="B34" s="825" t="s">
        <v>570</v>
      </c>
      <c r="C34" s="826">
        <v>29</v>
      </c>
    </row>
    <row r="35" spans="1:6" ht="30" customHeight="1">
      <c r="A35" s="824" t="s">
        <v>514</v>
      </c>
      <c r="B35" s="77"/>
      <c r="C35" s="77"/>
    </row>
    <row r="36" spans="1:6" ht="24.75" customHeight="1">
      <c r="A36" s="150" t="s">
        <v>515</v>
      </c>
      <c r="B36" s="159" t="s">
        <v>571</v>
      </c>
      <c r="C36" s="826">
        <v>30</v>
      </c>
    </row>
    <row r="37" spans="1:6" ht="24" customHeight="1">
      <c r="A37" s="824" t="s">
        <v>429</v>
      </c>
      <c r="B37" s="77"/>
      <c r="C37" s="77"/>
    </row>
    <row r="38" spans="1:6" ht="24" customHeight="1">
      <c r="A38" s="150" t="s">
        <v>263</v>
      </c>
      <c r="B38" s="159" t="s">
        <v>572</v>
      </c>
      <c r="C38" s="826">
        <v>31</v>
      </c>
    </row>
    <row r="39" spans="1:6" ht="24" customHeight="1">
      <c r="A39" s="150" t="s">
        <v>331</v>
      </c>
      <c r="B39" s="159" t="s">
        <v>573</v>
      </c>
      <c r="C39" s="826">
        <v>31</v>
      </c>
    </row>
    <row r="40" spans="1:6" ht="24" customHeight="1">
      <c r="A40" s="160" t="s">
        <v>264</v>
      </c>
      <c r="B40" s="159" t="s">
        <v>574</v>
      </c>
      <c r="C40" s="157">
        <v>33</v>
      </c>
    </row>
    <row r="41" spans="1:6" ht="24" customHeight="1">
      <c r="A41" s="160" t="s">
        <v>265</v>
      </c>
      <c r="B41" s="159" t="s">
        <v>575</v>
      </c>
      <c r="C41" s="157">
        <v>33</v>
      </c>
    </row>
    <row r="42" spans="1:6" ht="24" customHeight="1">
      <c r="A42" s="69" t="s">
        <v>320</v>
      </c>
      <c r="B42" s="74"/>
      <c r="C42" s="74"/>
    </row>
    <row r="43" spans="1:6" ht="24" customHeight="1">
      <c r="A43" s="160" t="s">
        <v>449</v>
      </c>
      <c r="B43" s="825" t="s">
        <v>576</v>
      </c>
      <c r="C43" s="826">
        <v>35</v>
      </c>
    </row>
    <row r="44" spans="1:6" ht="24" customHeight="1">
      <c r="A44" s="160" t="s">
        <v>450</v>
      </c>
      <c r="B44" s="825" t="s">
        <v>577</v>
      </c>
      <c r="C44" s="826">
        <v>36</v>
      </c>
    </row>
    <row r="45" spans="1:6" ht="24" customHeight="1">
      <c r="A45" s="160" t="s">
        <v>451</v>
      </c>
      <c r="B45" s="825" t="s">
        <v>578</v>
      </c>
      <c r="C45" s="826">
        <v>36</v>
      </c>
      <c r="D45" s="834"/>
      <c r="E45" s="834"/>
      <c r="F45" s="834"/>
    </row>
    <row r="46" spans="1:6" ht="24" customHeight="1">
      <c r="A46" s="160" t="s">
        <v>452</v>
      </c>
      <c r="B46" s="825" t="s">
        <v>579</v>
      </c>
      <c r="C46" s="826">
        <v>37</v>
      </c>
      <c r="D46" s="834"/>
      <c r="E46" s="834"/>
      <c r="F46" s="834"/>
    </row>
    <row r="47" spans="1:6" ht="36" customHeight="1">
      <c r="A47" s="150" t="s">
        <v>453</v>
      </c>
      <c r="B47" s="825" t="s">
        <v>580</v>
      </c>
      <c r="C47" s="826">
        <v>38</v>
      </c>
    </row>
    <row r="48" spans="1:6" ht="36" customHeight="1">
      <c r="A48" s="150" t="s">
        <v>506</v>
      </c>
      <c r="B48" s="825" t="s">
        <v>581</v>
      </c>
      <c r="C48" s="826">
        <v>38</v>
      </c>
    </row>
    <row r="49" spans="1:8" ht="24" customHeight="1">
      <c r="A49" s="160" t="s">
        <v>333</v>
      </c>
      <c r="B49" s="825" t="s">
        <v>582</v>
      </c>
      <c r="C49" s="826">
        <v>39</v>
      </c>
    </row>
    <row r="50" spans="1:8" ht="24" customHeight="1">
      <c r="A50" s="160" t="s">
        <v>454</v>
      </c>
      <c r="B50" s="825" t="s">
        <v>583</v>
      </c>
      <c r="C50" s="826">
        <v>39</v>
      </c>
    </row>
    <row r="51" spans="1:8" ht="24" customHeight="1">
      <c r="A51" s="69" t="s">
        <v>430</v>
      </c>
    </row>
    <row r="52" spans="1:8" ht="24" customHeight="1">
      <c r="A52" s="160" t="s">
        <v>484</v>
      </c>
      <c r="B52" s="825" t="s">
        <v>584</v>
      </c>
      <c r="C52" s="826">
        <v>40</v>
      </c>
    </row>
    <row r="53" spans="1:8" s="66" customFormat="1" ht="24" customHeight="1">
      <c r="A53" s="160" t="s">
        <v>455</v>
      </c>
      <c r="B53" s="825" t="s">
        <v>585</v>
      </c>
      <c r="C53" s="826">
        <v>40</v>
      </c>
    </row>
    <row r="54" spans="1:8" ht="36" customHeight="1">
      <c r="A54" s="94" t="s">
        <v>269</v>
      </c>
      <c r="B54" s="71" t="s">
        <v>274</v>
      </c>
      <c r="C54" s="72" t="s">
        <v>272</v>
      </c>
    </row>
    <row r="55" spans="1:8" ht="24" customHeight="1">
      <c r="A55" s="160" t="s">
        <v>482</v>
      </c>
      <c r="B55" s="825">
        <v>1</v>
      </c>
      <c r="C55" s="826">
        <v>20</v>
      </c>
      <c r="H55" s="154"/>
    </row>
    <row r="56" spans="1:8" ht="36" customHeight="1">
      <c r="A56" s="150" t="s">
        <v>502</v>
      </c>
      <c r="B56" s="825">
        <v>2</v>
      </c>
      <c r="C56" s="826">
        <v>21</v>
      </c>
      <c r="H56" s="154"/>
    </row>
    <row r="57" spans="1:8" ht="24" customHeight="1">
      <c r="A57" s="160" t="s">
        <v>267</v>
      </c>
      <c r="B57" s="825">
        <v>3</v>
      </c>
      <c r="C57" s="826">
        <v>24</v>
      </c>
    </row>
    <row r="58" spans="1:8" ht="24" customHeight="1">
      <c r="A58" s="160" t="s">
        <v>268</v>
      </c>
      <c r="B58" s="825">
        <v>4</v>
      </c>
      <c r="C58" s="826">
        <v>32</v>
      </c>
    </row>
    <row r="59" spans="1:8" ht="22.5" customHeight="1">
      <c r="A59" s="160" t="s">
        <v>266</v>
      </c>
      <c r="B59" s="825">
        <v>5</v>
      </c>
      <c r="C59" s="826">
        <v>34</v>
      </c>
    </row>
  </sheetData>
  <mergeCells count="2">
    <mergeCell ref="D45:F45"/>
    <mergeCell ref="D46:F46"/>
  </mergeCells>
  <hyperlinks>
    <hyperlink ref="A9:B9" location="'Tab 2 i 3'!A1" display="Zwiększenia do emerytur i rent finansowane z Funduszu Emerytalno-Rentowego, wypłacane przy świadczeniach pracowniczych" xr:uid="{DC6DD624-0A52-423C-A396-063BA44099AC}"/>
    <hyperlink ref="A11:B11" location="'Tab 2 i 3'!A1" display="Wnioski o przyznanie emerytur i rent według rodzajów świadczeń" xr:uid="{D20A413B-0703-4C53-9A01-D325374C39BE}"/>
    <hyperlink ref="A13:B13" location="'Tab 4 i 5'!A1" display="Decyzje i postępowania umorzone w sprawach o emerytury i renty według rodzajów świadczeń" xr:uid="{52FE469D-FEFD-4902-999E-DD7DBF0FD694}"/>
    <hyperlink ref="A14:B14" location="'Tab 4 i 5'!A1" display="Decyzje i postępowania umorzone w sprawach o emerytury i renty według województw" xr:uid="{CBFA851C-739D-4A9C-B993-ECB496BD9F4B}"/>
    <hyperlink ref="A3" location="'Uwagi wstępne'!A1" display="Uwagi wstępne" xr:uid="{07CF35AA-2E9F-4774-9636-63AE95DA51C3}"/>
    <hyperlink ref="A4:A5" location="'Objaśnienia i skróty'!A1" display="Objaśnienia znaków umownych" xr:uid="{99CD1EE0-BA41-4C13-B271-E8BE2F3C6105}"/>
    <hyperlink ref="A40:B40" location="'Tab 3 (28) i 4 (29)'!A1" display="Wypadki przy pracy rolniczej i choroby zawodowe rolników" xr:uid="{DCB92AC9-2483-44AB-9902-3E9C78DA9421}"/>
    <hyperlink ref="A15:B15" location="'Tab 8 i 9'!Obszar_wydruku" display="'Tab 8 i 9'!Obszar_wydruku" xr:uid="{4BD46703-FB54-4DE3-991A-42969EF645B0}"/>
    <hyperlink ref="A16:B16" location="'Tab 8 i 9'!Obszar_wydruku" display="Decyzje w sprawach wniosków o przyznanie emerytur i rent rolniczych z zastosowaniem przepisów wspólnotowych UE" xr:uid="{D0B8EE1C-093E-4457-8800-B95B071D3038}"/>
    <hyperlink ref="A17:B17" location="'Tab 10 i 11'!Obszar_wydruku" display="'Tab 10 i 11'!Obszar_wydruku" xr:uid="{A074442D-DD94-4F46-904F-BF526E3D98E2}"/>
    <hyperlink ref="A18:B18" location="'Tab 10 i 11'!Obszar_wydruku" display="Decyzje w sprawach wniosków o przyznanie emerytur i rent rolniczych z zastosowaniem postanowień umów dwustronnych o zabezpieczeniu społecznym" xr:uid="{67478ED0-45BA-4BC8-8010-33FB8F55E7A8}"/>
    <hyperlink ref="A19:B19" location="'Tab 12'!Obszar_wydruku" display="Świadczenia emerytalno-rentowe transferowane do poszczególnych państw UE/EFTA i Wielkiej Brytanii oraz do innych państw na podstawie umów dwustronnych" xr:uid="{072C08B3-44A3-42AC-A93F-415B93AC5E84}"/>
    <hyperlink ref="A22:B22" location="'Tab 1 (13)'!A1" display="Przeciętna miesięczna liczba emerytur i rent według rodzajów świadczeń" xr:uid="{0A9748AE-DAC3-4677-803B-5C53D64C33E8}"/>
    <hyperlink ref="A23:B23" location="'Tab 2 (14) i wykres 1'!Obszar_wydruku" display="Przeciętna miesięczna liczba świadczeniobiorców oraz liczba ubezpieczonych według województw" xr:uid="{0A65C546-2347-423F-94E1-3737C31F92B8}"/>
    <hyperlink ref="A55:B55" location="'Tab 2 (14) i wykres 1'!Obszar_wydruku" display="Przeciętna miesięczna liczba świadczeniobiorców na tle liczby ubezpieczonych" xr:uid="{ED90B493-2AE5-4E72-95A3-7E6C6095F077}"/>
    <hyperlink ref="A24:B24" location="'Tab 3 (15) i wykres 2'!A1" display="Przeciętne miesięczne świadczenia emerytalno-rentowe według województw" xr:uid="{2DA4FD8A-7B6D-4C30-A20D-D6AA4479EC63}"/>
    <hyperlink ref="A56:B56" location="'Tab 3 (15) i wykres 2'!A1" display="Przeciętne miesięczne świadczenia rolne wypłacane z FER w odniesieniu do świadczeń realizowanych przez KRUS ogółem " xr:uid="{F26B68C9-72AF-41D1-840B-A6BED5F3930A}"/>
    <hyperlink ref="A25:B25" location="'Tab 4 (16)'!A1" display="Przeciętna miesięczna liczba emerytur i rent według województw oraz świadczeń emerytalnych wypłaconych przez MON, MSWiA i MS" xr:uid="{4DF0FA24-C00B-4A67-9F92-322540899A19}"/>
    <hyperlink ref="A26:B26" location="'Tab 5 (17)'!A1" display="Wydatki na świadczenia emerytalno-rentowe według rodzajów świadczeń" xr:uid="{D1528024-6953-4D60-9B5D-C6098C057DB3}"/>
    <hyperlink ref="A57:B57" location="'Wykres 3'!Obszar_wydruku" display="Struktura wydatków na świadczenia finansowane z Funduszu Emerytalno-Rentowego" xr:uid="{F20DEDF9-E8E1-4B43-B25D-78E068075F7D}"/>
    <hyperlink ref="A27:B27" location="'Tab 6 (18)'!A1" display="Wydatki na świadczenia emerytalno-rentowe według województw oraz świadczenia emerytalne wypłacone przez MON, MSWiA i MS" xr:uid="{E83C9FA4-D102-4DD8-BE4B-94D0328E47A8}"/>
    <hyperlink ref="A28:B28" location="'Tab 7 (19)'!A1" display="Przeciętne miesięczne świadczenie emerytalno-rentowe według rodzajów świadczeń" xr:uid="{2684675E-F52B-42BA-B2D9-2870B8B7C10B}"/>
    <hyperlink ref="A29:B29" location="'Tab 8 (20)'!A1" display="Przeciętne miesięczne świadczenie emerytalno-rentowe według województw oraz przeciętne miesięczne świadczenie emerytalne wypłacone przez MON, MSWiA i MS" xr:uid="{1D75890B-645A-4E38-B311-5290934611BD}"/>
    <hyperlink ref="A31:B32" location="'Tab 14 (27) i 15 (28)'!Obszar_wydruku" display="Zasiłki macierzyńskie" xr:uid="{8789B27F-74D3-4ED0-A836-877D9596A82C}"/>
    <hyperlink ref="A33:B34" location="'Tab 16 (29) i 17 (30)'!Obszar_wydruku" display="Zasiłki pogrzebowe" xr:uid="{85C82FF5-B081-42A3-96C8-7CCBB3C78DE9}"/>
    <hyperlink ref="A36:B36" location="'Tab 1 (25)'!A1" display="Świadczenia zlecone do wypłaty Kasie Rolniczego Ubezpieczenia Społecznego" xr:uid="{A85A7645-E55B-4166-8ADB-F9D7F844E40B}"/>
    <hyperlink ref="A38:B39" location="'Tab 1 (32) i 2 (33)'!Obszar_wydruku" display="Zasiłki chorobowe i jednorazowe odszkodowania" xr:uid="{322B2827-2A83-4EBE-8F1D-7B13E3EF6813}"/>
    <hyperlink ref="A58:B58" location="'Wykres 4'!A1" display="Struktura wydatków na świadczenia finansowane z Funduszu Składkowego" xr:uid="{BA1FF281-5EFD-420D-A094-DA8FEE9758B3}"/>
    <hyperlink ref="A41:B41" location="'Tab 3 (28) i 4 (29)'!A1" display="Wypadki i choroby zawodowe, z tytułu których przyznano jednorazowe odszkodowania według województw " xr:uid="{15026988-39ED-4B27-AD91-8004A69FD4A2}"/>
    <hyperlink ref="A59:B59" location="'Wykres 5'!A1" display="Wypadki przy pracy rolniczej" xr:uid="{202933BD-BA5A-4E7F-BFE6-D8F93111B2FA}"/>
    <hyperlink ref="A43:B43" location="'Tab 1 (30)'!A1" display="Liczba płatników składek według województw" xr:uid="{7C7D42C1-C93E-46A8-8AFB-9FA689789F53}"/>
    <hyperlink ref="A44:B45" location="'Tab 2 (37) i 3 (38)'!Obszar_wydruku" display="Liczba ubezpieczonych według statusu ubezpieczonego" xr:uid="{F8233660-1580-4CB9-B83E-F34C43D28720}"/>
    <hyperlink ref="A46:B46" location="'Tab 4 (33)'!A1" display="Liczba ubezpieczonych według województw" xr:uid="{C3F0390E-949A-4DB8-B7ED-4073BDB8C5EB}"/>
    <hyperlink ref="A47:B48" location="'Tab 6 (41) i 7 (42)'!Obszar_wydruku" display="Liczba ubezpieczonych z tytułu prowadzenia jednocześnie działalności rolniczej i pozarolniczej działalności gospodarczej według województw" xr:uid="{3DEE9928-2980-4190-92FE-54677085FC0A}"/>
    <hyperlink ref="A49:B50" location="'Tab 7 (36) i 8 (37)'!A1" display="Przypis i wpływy należności z tytułu składek na ubezpieczenie społeczne rolników według województw" xr:uid="{31CA8F49-88A9-42ED-BF16-C48E5FDA40A2}"/>
    <hyperlink ref="A52:B53" location="'Tab 1 (38) i 2 (39)'!A1" display="Liczba osób podlegających ubezpieczeniu zdrowotnemu według województw" xr:uid="{FD6F6DF4-3EFA-4DE5-BDF2-0A34BFF4B584}"/>
    <hyperlink ref="A12:B12" location="'Tab 2 i 3'!A1" display="Wnioski o przyznanie emerytur i rent według rodzajów świadczeń" xr:uid="{E7627DAC-3AD7-4C6D-87F7-A01095D18CF1}"/>
    <hyperlink ref="A10" location="'Tab 2 i 3'!A1" display="Wnioski i decyzje w sprawach o przyznanie rodzicielskich świadczeń uzupełniających według województw " xr:uid="{D6250578-695A-4260-8A63-BBE43FE1BDC7}"/>
    <hyperlink ref="A11" location="'Tab 4 i 5'!A1" display="Wnioski o przyznanie emerytur i rent według rodzajów świadczeń" xr:uid="{AB1A4C51-43E2-4FFA-AC6A-F6765DD32A9A}"/>
    <hyperlink ref="A12" location="'Tab 4 i 5'!A1" display="Wnioski o przyznanie emerytur i rent według województw" xr:uid="{EB03D3BE-1A39-4EBD-B85E-26CBF4A86727}"/>
    <hyperlink ref="A13" location="'Tab 6 i 7'!A1" display="Decyzje i postępowania umorzone w sprawach o emerytury i renty według rodzajów świadczeń" xr:uid="{F3EFC8C3-56B1-4539-8C80-EF62FFDA063E}"/>
    <hyperlink ref="A14" location="'Tab 6 i 7'!A1" display="Decyzje i postępowania umorzone w sprawach o emerytury i renty według województw" xr:uid="{ADB02561-316F-452A-8A09-D1D57745970E}"/>
    <hyperlink ref="B10" location="'Tab 2 i 3'!A1" display="'Tab 2 i 3'!A1" xr:uid="{36A9D0AA-9B31-4B55-8BF6-6A265391FE09}"/>
    <hyperlink ref="B12" location="'Tab 4 i 5'!A1" display="'Tab 4 i 5'!A1" xr:uid="{E62D14ED-3CF8-4A09-8BB2-9816CE903C13}"/>
    <hyperlink ref="B13" location="'Tab 6 i 7'!A1" display="'Tab 6 i 7'!A1" xr:uid="{236E7AFF-1545-4D27-811E-5C634EC752E0}"/>
    <hyperlink ref="B14" location="'Tab 6 i 7'!A1" display="'Tab 6 i 7'!A1" xr:uid="{BAA3DE4C-9C5C-44BB-8B3C-736B7BF7154F}"/>
    <hyperlink ref="A31:B31" location="'Tab 9 (21) i 10 (22)'!Obszar_wydruku" display="Zasiłki macierzyńskie" xr:uid="{74F08808-6437-4F43-BF6E-27883BE71938}"/>
    <hyperlink ref="A32:B32" location="'Tab 9 (21) i 10 (22)'!A1" display="Zasiłki macierzyńskie według województw" xr:uid="{C3BFC3E4-82E9-4C21-A934-C794230B202B}"/>
    <hyperlink ref="A33:B33" location="'Tab 11 (23) i 12 (24)'!A1" display="Zasiłki pogrzebowe" xr:uid="{55098EBB-2215-43DC-AFB8-2DC60AEBE50B}"/>
    <hyperlink ref="A34:B34" location="'Tab 11 (23) i 12 (24)'!A1" display="Zasiłki pogrzebowe według województw" xr:uid="{A02703D8-6857-4342-BBE8-BB4E77873A57}"/>
    <hyperlink ref="A38:B38" location="'Tab 1 (26) i 2 (27)'!A1" display="Zasiłki chorobowe i jednorazowe odszkodowania" xr:uid="{8E0767FD-D6B9-4802-8F11-5D7E98E9DE01}"/>
    <hyperlink ref="A39:B39" location="'Tab 1 (26) i 2 (27)'!A1" display="Zasiłki chorobowe i jednorazowe odszkodowania według województw" xr:uid="{3ADE5BF5-A4C9-41D8-9781-B5B2C17DE27F}"/>
    <hyperlink ref="A44:B44" location="'Tab 2 (31) i 3 (32)'!A1" display="Liczba ubezpieczonych według statusu ubezpieczonego" xr:uid="{A51384EB-0DA2-40C7-A72F-2DD9BAF4EDDB}"/>
    <hyperlink ref="A45:B45" location="'Tab 2 (31) i 3 (32)'!A1" display="Liczba ubezpieczonych i płatników składek" xr:uid="{A1E2C7C2-ED99-49B8-A467-C4C153E783D4}"/>
    <hyperlink ref="A48:B48" location="'Tab 5 (34) i 6 (35)'!A1" display="Liczba ubezpieczonych w KRUS przy jednoczesnym objęciu ubezpieczeniem społecznym w ZUS z innego tytułu według województw" xr:uid="{73935FF5-2F63-4672-9150-246105A9E719}"/>
    <hyperlink ref="A47:B47" location="'Tab 5 (34) i 6 (35)'!A1" display="Liczba ubezpieczonych z tytułu prowadzenia jednocześnie działalności rolniczej i pozarolniczej działalności gospodarczej według województw" xr:uid="{D459A1D7-9FDA-4EA6-9E87-1A555F69F2B1}"/>
    <hyperlink ref="A8:B8" location="'Tab 1'!A1" display="Emerytury i renty" xr:uid="{AA1262B3-23EE-4705-908D-6493832BA1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tabColor rgb="FF92D050"/>
    <pageSetUpPr fitToPage="1"/>
  </sheetPr>
  <dimension ref="A1:I40"/>
  <sheetViews>
    <sheetView showGridLines="0" view="pageBreakPreview" zoomScale="90" zoomScaleNormal="100" zoomScaleSheetLayoutView="90" workbookViewId="0">
      <selection activeCell="Q25" sqref="Q25"/>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938" t="str">
        <f>'Tab 1(13)'!A1</f>
        <v>II. FUNDUSZ EMERYTALNO-RENTOWY</v>
      </c>
      <c r="B1" s="938"/>
      <c r="C1" s="938"/>
      <c r="D1" s="938"/>
      <c r="E1" s="938"/>
      <c r="F1" s="938"/>
      <c r="G1" s="938"/>
      <c r="H1" s="938"/>
      <c r="I1" s="150" t="s">
        <v>501</v>
      </c>
    </row>
    <row r="2" spans="1:9" ht="23.25" customHeight="1">
      <c r="A2" s="9"/>
      <c r="B2" s="9"/>
      <c r="C2" s="9"/>
      <c r="D2" s="9"/>
      <c r="E2" s="9"/>
      <c r="F2" s="9"/>
      <c r="G2" s="9"/>
      <c r="H2" s="9"/>
    </row>
    <row r="3" spans="1:9" ht="34.5" customHeight="1" thickBot="1">
      <c r="A3" s="939" t="s">
        <v>536</v>
      </c>
      <c r="B3" s="939"/>
      <c r="C3" s="939"/>
      <c r="D3" s="939"/>
      <c r="E3" s="939"/>
      <c r="F3" s="939"/>
      <c r="G3" s="939"/>
      <c r="H3" s="939"/>
      <c r="I3" s="150"/>
    </row>
    <row r="4" spans="1:9" ht="13.5" thickBot="1">
      <c r="A4" s="956" t="s">
        <v>13</v>
      </c>
      <c r="B4" s="956" t="s">
        <v>460</v>
      </c>
      <c r="C4" s="1013" t="s">
        <v>71</v>
      </c>
      <c r="D4" s="1014"/>
      <c r="E4" s="1014"/>
      <c r="F4" s="1014"/>
      <c r="G4" s="1014"/>
      <c r="H4" s="1015"/>
    </row>
    <row r="5" spans="1:9" ht="13.5" thickBot="1">
      <c r="A5" s="957"/>
      <c r="B5" s="957"/>
      <c r="C5" s="962" t="s">
        <v>406</v>
      </c>
      <c r="D5" s="975" t="s">
        <v>36</v>
      </c>
      <c r="E5" s="1013" t="s">
        <v>35</v>
      </c>
      <c r="F5" s="1014"/>
      <c r="G5" s="1014"/>
      <c r="H5" s="1015"/>
    </row>
    <row r="6" spans="1:9" ht="29.25" customHeight="1" thickBot="1">
      <c r="A6" s="957"/>
      <c r="B6" s="957"/>
      <c r="C6" s="963"/>
      <c r="D6" s="975"/>
      <c r="E6" s="967" t="s">
        <v>72</v>
      </c>
      <c r="F6" s="968"/>
      <c r="G6" s="969" t="s">
        <v>408</v>
      </c>
      <c r="H6" s="970"/>
    </row>
    <row r="7" spans="1:9">
      <c r="A7" s="957"/>
      <c r="B7" s="957"/>
      <c r="C7" s="963"/>
      <c r="D7" s="975"/>
      <c r="E7" s="971" t="s">
        <v>39</v>
      </c>
      <c r="F7" s="1017" t="s">
        <v>40</v>
      </c>
      <c r="G7" s="962" t="s">
        <v>41</v>
      </c>
      <c r="H7" s="1019" t="s">
        <v>40</v>
      </c>
    </row>
    <row r="8" spans="1:9" ht="21.75" customHeight="1" thickBot="1">
      <c r="A8" s="957"/>
      <c r="B8" s="958"/>
      <c r="C8" s="964"/>
      <c r="D8" s="976"/>
      <c r="E8" s="972"/>
      <c r="F8" s="1018"/>
      <c r="G8" s="964"/>
      <c r="H8" s="1020"/>
    </row>
    <row r="9" spans="1:9" ht="17.25" customHeight="1" thickBot="1">
      <c r="A9" s="957"/>
      <c r="B9" s="979" t="str">
        <f>'Tab 6 (18)'!B9:H9</f>
        <v>I PÓŁROCZE 2025 R.</v>
      </c>
      <c r="C9" s="980"/>
      <c r="D9" s="980"/>
      <c r="E9" s="980"/>
      <c r="F9" s="980"/>
      <c r="G9" s="980"/>
      <c r="H9" s="981"/>
    </row>
    <row r="10" spans="1:9" ht="19.5" customHeight="1" thickBot="1">
      <c r="A10" s="958"/>
      <c r="B10" s="967" t="s">
        <v>322</v>
      </c>
      <c r="C10" s="1021"/>
      <c r="D10" s="1021"/>
      <c r="E10" s="1021"/>
      <c r="F10" s="1021"/>
      <c r="G10" s="1021"/>
      <c r="H10" s="968"/>
    </row>
    <row r="11" spans="1:9" ht="21" customHeight="1">
      <c r="A11" s="541" t="s">
        <v>73</v>
      </c>
      <c r="B11" s="538">
        <v>2129.42</v>
      </c>
      <c r="C11" s="542">
        <v>2145.98</v>
      </c>
      <c r="D11" s="538">
        <v>2067.59</v>
      </c>
      <c r="E11" s="542">
        <v>2028.01</v>
      </c>
      <c r="F11" s="538">
        <v>2049.36</v>
      </c>
      <c r="G11" s="542">
        <v>2231.2399999999998</v>
      </c>
      <c r="H11" s="538">
        <v>2367.4899999999998</v>
      </c>
    </row>
    <row r="12" spans="1:9" ht="21" customHeight="1">
      <c r="A12" s="504" t="s">
        <v>42</v>
      </c>
      <c r="B12" s="539">
        <v>2118.9899999999998</v>
      </c>
      <c r="C12" s="169">
        <v>2139.17</v>
      </c>
      <c r="D12" s="539">
        <v>2036.39</v>
      </c>
      <c r="E12" s="169">
        <v>2010.91</v>
      </c>
      <c r="F12" s="539">
        <v>1990.16</v>
      </c>
      <c r="G12" s="169">
        <v>2141.4299999999998</v>
      </c>
      <c r="H12" s="539">
        <v>2218.0500000000002</v>
      </c>
    </row>
    <row r="13" spans="1:9" ht="21" customHeight="1">
      <c r="A13" s="504" t="s">
        <v>43</v>
      </c>
      <c r="B13" s="539">
        <v>2182.33</v>
      </c>
      <c r="C13" s="169">
        <v>2196.91</v>
      </c>
      <c r="D13" s="539">
        <v>2127.4299999999998</v>
      </c>
      <c r="E13" s="169">
        <v>2063.36</v>
      </c>
      <c r="F13" s="539">
        <v>2114.41</v>
      </c>
      <c r="G13" s="169">
        <v>2447.88</v>
      </c>
      <c r="H13" s="539">
        <v>2708.33</v>
      </c>
    </row>
    <row r="14" spans="1:9" ht="21" customHeight="1">
      <c r="A14" s="504" t="s">
        <v>44</v>
      </c>
      <c r="B14" s="539">
        <v>2129.9</v>
      </c>
      <c r="C14" s="169">
        <v>2144.96</v>
      </c>
      <c r="D14" s="539">
        <v>2074.1799999999998</v>
      </c>
      <c r="E14" s="169">
        <v>2041.54</v>
      </c>
      <c r="F14" s="539">
        <v>2071.46</v>
      </c>
      <c r="G14" s="169">
        <v>2213.65</v>
      </c>
      <c r="H14" s="539">
        <v>2173.73</v>
      </c>
    </row>
    <row r="15" spans="1:9" ht="21" customHeight="1">
      <c r="A15" s="504" t="s">
        <v>45</v>
      </c>
      <c r="B15" s="539">
        <v>2067.1999999999998</v>
      </c>
      <c r="C15" s="169">
        <v>2078.81</v>
      </c>
      <c r="D15" s="539">
        <v>2032.21</v>
      </c>
      <c r="E15" s="169">
        <v>2004.53</v>
      </c>
      <c r="F15" s="539">
        <v>1949.9</v>
      </c>
      <c r="G15" s="169">
        <v>2165.4699999999998</v>
      </c>
      <c r="H15" s="539">
        <v>2084.5500000000002</v>
      </c>
    </row>
    <row r="16" spans="1:9" ht="21" customHeight="1">
      <c r="A16" s="504" t="s">
        <v>46</v>
      </c>
      <c r="B16" s="539">
        <v>2156.4499999999998</v>
      </c>
      <c r="C16" s="169">
        <v>2150.9299999999998</v>
      </c>
      <c r="D16" s="539">
        <v>2187.34</v>
      </c>
      <c r="E16" s="169">
        <v>2046.44</v>
      </c>
      <c r="F16" s="539">
        <v>2044.29</v>
      </c>
      <c r="G16" s="169">
        <v>2664.01</v>
      </c>
      <c r="H16" s="539">
        <v>3775.75</v>
      </c>
    </row>
    <row r="17" spans="1:8" ht="21" customHeight="1">
      <c r="A17" s="504" t="s">
        <v>47</v>
      </c>
      <c r="B17" s="539">
        <v>2079.7600000000002</v>
      </c>
      <c r="C17" s="169">
        <v>2098.38</v>
      </c>
      <c r="D17" s="539">
        <v>2039.16</v>
      </c>
      <c r="E17" s="169">
        <v>2020.98</v>
      </c>
      <c r="F17" s="539">
        <v>2024.95</v>
      </c>
      <c r="G17" s="169">
        <v>2150.35</v>
      </c>
      <c r="H17" s="539">
        <v>2314.77</v>
      </c>
    </row>
    <row r="18" spans="1:8" s="16" customFormat="1" ht="21" customHeight="1">
      <c r="A18" s="504" t="s">
        <v>48</v>
      </c>
      <c r="B18" s="539">
        <v>2145.88</v>
      </c>
      <c r="C18" s="169">
        <v>2164.96</v>
      </c>
      <c r="D18" s="539">
        <v>2059.34</v>
      </c>
      <c r="E18" s="169">
        <v>2026.46</v>
      </c>
      <c r="F18" s="539">
        <v>2073.88</v>
      </c>
      <c r="G18" s="169">
        <v>2159.8000000000002</v>
      </c>
      <c r="H18" s="539">
        <v>2310.4499999999998</v>
      </c>
    </row>
    <row r="19" spans="1:8" ht="21" customHeight="1">
      <c r="A19" s="504" t="s">
        <v>49</v>
      </c>
      <c r="B19" s="539">
        <v>2156.7600000000002</v>
      </c>
      <c r="C19" s="169">
        <v>2161.14</v>
      </c>
      <c r="D19" s="539">
        <v>2127.9299999999998</v>
      </c>
      <c r="E19" s="169">
        <v>2054.6</v>
      </c>
      <c r="F19" s="539">
        <v>2119.19</v>
      </c>
      <c r="G19" s="169">
        <v>2342.36</v>
      </c>
      <c r="H19" s="539">
        <v>2349.14</v>
      </c>
    </row>
    <row r="20" spans="1:8" ht="21" customHeight="1">
      <c r="A20" s="504" t="s">
        <v>50</v>
      </c>
      <c r="B20" s="539">
        <v>2107.31</v>
      </c>
      <c r="C20" s="169">
        <v>2131.83</v>
      </c>
      <c r="D20" s="539">
        <v>2033.27</v>
      </c>
      <c r="E20" s="169">
        <v>1995.83</v>
      </c>
      <c r="F20" s="539">
        <v>1977.02</v>
      </c>
      <c r="G20" s="169">
        <v>2224.89</v>
      </c>
      <c r="H20" s="539">
        <v>2322.11</v>
      </c>
    </row>
    <row r="21" spans="1:8" ht="21" customHeight="1">
      <c r="A21" s="504" t="s">
        <v>51</v>
      </c>
      <c r="B21" s="539">
        <v>2160.73</v>
      </c>
      <c r="C21" s="169">
        <v>2177.37</v>
      </c>
      <c r="D21" s="539">
        <v>2092.6</v>
      </c>
      <c r="E21" s="169">
        <v>2026.1</v>
      </c>
      <c r="F21" s="539">
        <v>2072.0500000000002</v>
      </c>
      <c r="G21" s="169">
        <v>2345.5700000000002</v>
      </c>
      <c r="H21" s="539">
        <v>2469.23</v>
      </c>
    </row>
    <row r="22" spans="1:8" ht="21" customHeight="1">
      <c r="A22" s="504" t="s">
        <v>52</v>
      </c>
      <c r="B22" s="539">
        <v>2153.9499999999998</v>
      </c>
      <c r="C22" s="169">
        <v>2175.6999999999998</v>
      </c>
      <c r="D22" s="539">
        <v>2085.81</v>
      </c>
      <c r="E22" s="169">
        <v>2045.49</v>
      </c>
      <c r="F22" s="539">
        <v>2051.6799999999998</v>
      </c>
      <c r="G22" s="169">
        <v>2261.1</v>
      </c>
      <c r="H22" s="539">
        <v>2396.59</v>
      </c>
    </row>
    <row r="23" spans="1:8" ht="21" customHeight="1">
      <c r="A23" s="504" t="s">
        <v>53</v>
      </c>
      <c r="B23" s="539">
        <v>2056.83</v>
      </c>
      <c r="C23" s="169">
        <v>2068.0100000000002</v>
      </c>
      <c r="D23" s="539">
        <v>2011.56</v>
      </c>
      <c r="E23" s="169">
        <v>1996.53</v>
      </c>
      <c r="F23" s="539">
        <v>1957.85</v>
      </c>
      <c r="G23" s="169">
        <v>2078.12</v>
      </c>
      <c r="H23" s="539">
        <v>2410.91</v>
      </c>
    </row>
    <row r="24" spans="1:8" ht="21" customHeight="1">
      <c r="A24" s="504" t="s">
        <v>54</v>
      </c>
      <c r="B24" s="539">
        <v>2122.1799999999998</v>
      </c>
      <c r="C24" s="169">
        <v>2140.44</v>
      </c>
      <c r="D24" s="539">
        <v>2048.2600000000002</v>
      </c>
      <c r="E24" s="169">
        <v>2023.71</v>
      </c>
      <c r="F24" s="539">
        <v>2028.31</v>
      </c>
      <c r="G24" s="169">
        <v>2138.9</v>
      </c>
      <c r="H24" s="539">
        <v>2072.69</v>
      </c>
    </row>
    <row r="25" spans="1:8" ht="21" customHeight="1">
      <c r="A25" s="504" t="s">
        <v>55</v>
      </c>
      <c r="B25" s="539">
        <v>2169.5</v>
      </c>
      <c r="C25" s="169">
        <v>2195.35</v>
      </c>
      <c r="D25" s="539">
        <v>2080.2600000000002</v>
      </c>
      <c r="E25" s="169">
        <v>2045.17</v>
      </c>
      <c r="F25" s="539">
        <v>2071.0500000000002</v>
      </c>
      <c r="G25" s="169">
        <v>2199.46</v>
      </c>
      <c r="H25" s="539">
        <v>2209.64</v>
      </c>
    </row>
    <row r="26" spans="1:8" ht="21" customHeight="1">
      <c r="A26" s="504" t="s">
        <v>56</v>
      </c>
      <c r="B26" s="539">
        <v>2089.31</v>
      </c>
      <c r="C26" s="169">
        <v>2107.71</v>
      </c>
      <c r="D26" s="539">
        <v>2023.86</v>
      </c>
      <c r="E26" s="169">
        <v>2018.69</v>
      </c>
      <c r="F26" s="539">
        <v>2045.65</v>
      </c>
      <c r="G26" s="169">
        <v>2045.12</v>
      </c>
      <c r="H26" s="539">
        <v>2213.06</v>
      </c>
    </row>
    <row r="27" spans="1:8" ht="21" customHeight="1" thickBot="1">
      <c r="A27" s="543" t="s">
        <v>57</v>
      </c>
      <c r="B27" s="540">
        <v>2154.42</v>
      </c>
      <c r="C27" s="544">
        <v>2170.9</v>
      </c>
      <c r="D27" s="540">
        <v>2088.42</v>
      </c>
      <c r="E27" s="544">
        <v>2011</v>
      </c>
      <c r="F27" s="540">
        <v>2026.91</v>
      </c>
      <c r="G27" s="544">
        <v>2411.89</v>
      </c>
      <c r="H27" s="540">
        <v>2080.96</v>
      </c>
    </row>
    <row r="28" spans="1:8" s="2" customFormat="1" ht="41.25" customHeight="1" thickBot="1">
      <c r="A28" s="469" t="s">
        <v>586</v>
      </c>
      <c r="B28" s="545">
        <v>956.87</v>
      </c>
      <c r="C28" s="546">
        <v>956.87</v>
      </c>
      <c r="D28" s="524">
        <v>0</v>
      </c>
      <c r="E28" s="525">
        <v>0</v>
      </c>
      <c r="F28" s="524">
        <v>0</v>
      </c>
      <c r="G28" s="525">
        <v>0</v>
      </c>
      <c r="H28" s="524">
        <v>0</v>
      </c>
    </row>
    <row r="29" spans="1:8" ht="21" customHeight="1">
      <c r="A29" s="519" t="s">
        <v>59</v>
      </c>
      <c r="B29" s="547">
        <v>1097.25</v>
      </c>
      <c r="C29" s="548">
        <v>1097.25</v>
      </c>
      <c r="D29" s="526">
        <v>0</v>
      </c>
      <c r="E29" s="527">
        <v>0</v>
      </c>
      <c r="F29" s="526">
        <v>0</v>
      </c>
      <c r="G29" s="527">
        <v>0</v>
      </c>
      <c r="H29" s="526">
        <v>0</v>
      </c>
    </row>
    <row r="30" spans="1:8" ht="21" customHeight="1">
      <c r="A30" s="505" t="s">
        <v>60</v>
      </c>
      <c r="B30" s="539">
        <v>932.95</v>
      </c>
      <c r="C30" s="169">
        <v>932.95</v>
      </c>
      <c r="D30" s="463">
        <v>0</v>
      </c>
      <c r="E30" s="464">
        <v>0</v>
      </c>
      <c r="F30" s="463">
        <v>0</v>
      </c>
      <c r="G30" s="464">
        <v>0</v>
      </c>
      <c r="H30" s="463">
        <v>0</v>
      </c>
    </row>
    <row r="31" spans="1:8" ht="21" customHeight="1" thickBot="1">
      <c r="A31" s="506" t="s">
        <v>61</v>
      </c>
      <c r="B31" s="540">
        <v>850.35</v>
      </c>
      <c r="C31" s="544">
        <v>850.35</v>
      </c>
      <c r="D31" s="465">
        <v>0</v>
      </c>
      <c r="E31" s="528">
        <v>0</v>
      </c>
      <c r="F31" s="465">
        <v>0</v>
      </c>
      <c r="G31" s="528">
        <v>0</v>
      </c>
      <c r="H31" s="465">
        <v>0</v>
      </c>
    </row>
    <row r="32" spans="1:8" ht="20.25" customHeight="1">
      <c r="A32" s="998" t="s">
        <v>435</v>
      </c>
      <c r="B32" s="998"/>
      <c r="C32" s="998"/>
      <c r="D32" s="998"/>
      <c r="E32" s="998"/>
      <c r="F32" s="998"/>
      <c r="G32" s="998"/>
      <c r="H32" s="998"/>
    </row>
    <row r="33" spans="1:8" ht="24.75" customHeight="1">
      <c r="A33" s="1016"/>
      <c r="B33" s="1016"/>
      <c r="C33" s="1016"/>
      <c r="D33" s="1016"/>
      <c r="E33" s="1016"/>
      <c r="F33" s="1016"/>
      <c r="G33" s="1016"/>
      <c r="H33" s="1016"/>
    </row>
    <row r="34" spans="1:8">
      <c r="A34" s="30"/>
      <c r="B34" s="30"/>
      <c r="C34" s="30"/>
      <c r="D34" s="30"/>
      <c r="E34" s="30"/>
      <c r="F34" s="30"/>
      <c r="G34" s="30"/>
      <c r="H34" s="30"/>
    </row>
    <row r="37" spans="1:8">
      <c r="C37" s="26"/>
    </row>
    <row r="39" spans="1:8" ht="15">
      <c r="D39" s="31"/>
    </row>
    <row r="40" spans="1:8">
      <c r="G40" s="141"/>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hyperlinks>
    <hyperlink ref="I1" location="'Spis treści'!A1" display="Powrót do spisu" xr:uid="{2EBA0C82-E7EE-45F3-923D-B129ED5C075C}"/>
  </hyperlinks>
  <printOptions horizontalCentered="1"/>
  <pageMargins left="0.15748031496062992" right="0.15748031496062992" top="0.74803149606299213" bottom="0.59055118110236227" header="0.31496062992125984" footer="0.31496062992125984"/>
  <pageSetup paperSize="9" scale="94" orientation="portrait" r:id="rId1"/>
  <headerFooter differentFirst="1"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tabColor rgb="FF92D050"/>
    <pageSetUpPr fitToPage="1"/>
  </sheetPr>
  <dimension ref="A1:L40"/>
  <sheetViews>
    <sheetView showGridLines="0" view="pageBreakPreview" zoomScaleNormal="100" zoomScaleSheetLayoutView="100" workbookViewId="0">
      <selection activeCell="Q8" sqref="Q8"/>
    </sheetView>
  </sheetViews>
  <sheetFormatPr defaultColWidth="8" defaultRowHeight="12.75"/>
  <cols>
    <col min="1" max="1" width="20.375" style="1" customWidth="1"/>
    <col min="2" max="2" width="11.375" style="1" customWidth="1"/>
    <col min="3" max="3" width="11.625" style="1" customWidth="1"/>
    <col min="4" max="6" width="11.375" style="1" customWidth="1"/>
    <col min="7" max="9" width="8.125" style="1" customWidth="1"/>
    <col min="10" max="10" width="9.25" style="1" customWidth="1"/>
    <col min="11" max="11" width="8" style="1"/>
    <col min="12" max="12" width="10.625" style="1" customWidth="1"/>
    <col min="13" max="16383" width="8" style="1"/>
    <col min="16384" max="16384" width="0.625" style="1" customWidth="1"/>
  </cols>
  <sheetData>
    <row r="1" spans="1:12" ht="30" customHeight="1">
      <c r="A1" s="938" t="str">
        <f>'Tab 8(20)'!A1:H1</f>
        <v>II. FUNDUSZ EMERYTALNO-RENTOWY</v>
      </c>
      <c r="B1" s="938"/>
      <c r="C1" s="938"/>
      <c r="D1" s="938"/>
      <c r="E1" s="938"/>
      <c r="F1" s="938"/>
      <c r="G1" s="938"/>
      <c r="H1" s="938"/>
      <c r="I1" s="938"/>
      <c r="J1" s="150" t="s">
        <v>501</v>
      </c>
    </row>
    <row r="2" spans="1:12" s="33" customFormat="1" ht="17.25" customHeight="1">
      <c r="A2" s="32"/>
      <c r="B2" s="32"/>
      <c r="C2" s="32"/>
      <c r="D2" s="32"/>
      <c r="E2" s="32"/>
      <c r="F2" s="32"/>
    </row>
    <row r="3" spans="1:12" ht="26.25" customHeight="1" thickBot="1">
      <c r="A3" s="1025" t="s">
        <v>537</v>
      </c>
      <c r="B3" s="1025"/>
      <c r="C3" s="1025"/>
      <c r="D3" s="1025"/>
      <c r="E3" s="1025"/>
      <c r="F3" s="1025"/>
      <c r="G3" s="1025"/>
      <c r="H3" s="1025"/>
      <c r="I3" s="1025"/>
      <c r="J3" s="150"/>
    </row>
    <row r="4" spans="1:12" ht="21.75" customHeight="1" thickBot="1">
      <c r="A4" s="860" t="s">
        <v>13</v>
      </c>
      <c r="B4" s="867" t="str">
        <f>'Tab 7 (19)'!B4:C4</f>
        <v>2024 rok</v>
      </c>
      <c r="C4" s="868"/>
      <c r="D4" s="867" t="str">
        <f>'Tab 7 (19)'!D4:D4</f>
        <v>2025 rok</v>
      </c>
      <c r="E4" s="873"/>
      <c r="F4" s="873"/>
      <c r="G4" s="873"/>
      <c r="H4" s="873"/>
      <c r="I4" s="868"/>
    </row>
    <row r="5" spans="1:12" ht="24" customHeight="1" thickBot="1">
      <c r="A5" s="1023"/>
      <c r="B5" s="869" t="str">
        <f>'Tab 7 (19)'!B5:B6</f>
        <v>II kwartał</v>
      </c>
      <c r="C5" s="871" t="str">
        <f>'Tab 7 (19)'!C5:C6</f>
        <v>I półrocze</v>
      </c>
      <c r="D5" s="869" t="str">
        <f>'Tab 7 (19)'!D5:D6</f>
        <v>I kwartał</v>
      </c>
      <c r="E5" s="871" t="str">
        <f>'Tab 7 (19)'!E5:E6</f>
        <v>II kwartał</v>
      </c>
      <c r="F5" s="869" t="str">
        <f>'Tab 7 (19)'!F5:F6</f>
        <v>I półrocze</v>
      </c>
      <c r="G5" s="851" t="s">
        <v>14</v>
      </c>
      <c r="H5" s="852"/>
      <c r="I5" s="853"/>
    </row>
    <row r="6" spans="1:12" ht="75" customHeight="1" thickBot="1">
      <c r="A6" s="1024"/>
      <c r="B6" s="870"/>
      <c r="C6" s="872"/>
      <c r="D6" s="870"/>
      <c r="E6" s="872"/>
      <c r="F6" s="870"/>
      <c r="G6" s="244" t="str">
        <f>'Tab 1(13)'!G5</f>
        <v xml:space="preserve">II kwartału 
2025 r. 
z 
I 
kwartałem 
2025 r. </v>
      </c>
      <c r="H6" s="245" t="str">
        <f>'Tab 1(13)'!H5</f>
        <v xml:space="preserve">II kwartału 
2025 r. 
z 
II 
kwartałem 
2024 r. </v>
      </c>
      <c r="I6" s="246" t="str">
        <f>'Tab 1(13)'!I5</f>
        <v xml:space="preserve">I półrocza
2025 r. 
z 
I 
półroczem 
2024 r. </v>
      </c>
    </row>
    <row r="7" spans="1:12" ht="21.75" customHeight="1">
      <c r="A7" s="281" t="s">
        <v>75</v>
      </c>
      <c r="B7" s="305">
        <v>26589</v>
      </c>
      <c r="C7" s="551">
        <v>53967</v>
      </c>
      <c r="D7" s="549">
        <v>23746</v>
      </c>
      <c r="E7" s="551">
        <v>22891</v>
      </c>
      <c r="F7" s="554">
        <v>46637</v>
      </c>
      <c r="G7" s="236">
        <f>E7/D7-1</f>
        <v>-3.6006064179230135E-2</v>
      </c>
      <c r="H7" s="200">
        <f>E7/B7-1</f>
        <v>-0.13908007070593098</v>
      </c>
      <c r="I7" s="201">
        <f>F7/C7-1</f>
        <v>-0.13582374413993736</v>
      </c>
      <c r="J7" s="11"/>
      <c r="K7" s="11"/>
      <c r="L7" s="11"/>
    </row>
    <row r="8" spans="1:12" ht="21.75" customHeight="1">
      <c r="A8" s="281" t="s">
        <v>76</v>
      </c>
      <c r="B8" s="553">
        <v>26548799.620000001</v>
      </c>
      <c r="C8" s="552">
        <v>53768869.410000004</v>
      </c>
      <c r="D8" s="550">
        <v>23886940.280000005</v>
      </c>
      <c r="E8" s="552">
        <v>22673842.039999999</v>
      </c>
      <c r="F8" s="555">
        <v>46560782.32</v>
      </c>
      <c r="G8" s="236">
        <f t="shared" ref="G8:G9" si="0">E8/D8-1</f>
        <v>-5.0784999073979598E-2</v>
      </c>
      <c r="H8" s="200">
        <f t="shared" ref="H8:H9" si="1">E8/B8-1</f>
        <v>-0.14595603701347315</v>
      </c>
      <c r="I8" s="201">
        <f t="shared" ref="I8:I9" si="2">F8/C8-1</f>
        <v>-0.13405688401287896</v>
      </c>
      <c r="J8" s="11"/>
      <c r="K8" s="11"/>
      <c r="L8" s="11"/>
    </row>
    <row r="9" spans="1:12" ht="21.75" customHeight="1" thickBot="1">
      <c r="A9" s="282" t="s">
        <v>663</v>
      </c>
      <c r="B9" s="723">
        <v>1000</v>
      </c>
      <c r="C9" s="723">
        <v>1000</v>
      </c>
      <c r="D9" s="723">
        <v>1000</v>
      </c>
      <c r="E9" s="723">
        <v>1000</v>
      </c>
      <c r="F9" s="723">
        <v>1000</v>
      </c>
      <c r="G9" s="238">
        <f t="shared" si="0"/>
        <v>0</v>
      </c>
      <c r="H9" s="209">
        <f t="shared" si="1"/>
        <v>0</v>
      </c>
      <c r="I9" s="210">
        <f t="shared" si="2"/>
        <v>0</v>
      </c>
      <c r="J9" s="11"/>
      <c r="K9" s="11"/>
      <c r="L9" s="11"/>
    </row>
    <row r="10" spans="1:12" ht="18.75" customHeight="1">
      <c r="A10" s="1026"/>
      <c r="B10" s="1026"/>
      <c r="C10" s="1026"/>
      <c r="D10" s="1026"/>
      <c r="E10" s="1026"/>
      <c r="F10" s="1026"/>
      <c r="G10" s="1026"/>
      <c r="H10" s="1026"/>
      <c r="I10" s="1026"/>
    </row>
    <row r="11" spans="1:12" s="62" customFormat="1" ht="29.25" customHeight="1" thickBot="1">
      <c r="A11" s="1022" t="s">
        <v>538</v>
      </c>
      <c r="B11" s="1022"/>
      <c r="C11" s="1022"/>
      <c r="D11" s="1022"/>
      <c r="E11" s="164"/>
      <c r="F11" s="164"/>
      <c r="G11" s="79"/>
      <c r="H11" s="79"/>
      <c r="I11" s="79"/>
    </row>
    <row r="12" spans="1:12" ht="41.25" customHeight="1" thickBot="1">
      <c r="A12" s="860" t="s">
        <v>13</v>
      </c>
      <c r="B12" s="713" t="s">
        <v>78</v>
      </c>
      <c r="C12" s="245" t="s">
        <v>318</v>
      </c>
      <c r="D12" s="715"/>
      <c r="E12" s="187"/>
      <c r="F12" s="149"/>
      <c r="G12" s="145"/>
    </row>
    <row r="13" spans="1:12" ht="21" customHeight="1" thickBot="1">
      <c r="A13" s="878"/>
      <c r="B13" s="867" t="str">
        <f>'Tab 3 (15) i wykres 2'!B5:C5</f>
        <v>II KWARTAŁ 2025 R.</v>
      </c>
      <c r="C13" s="868"/>
      <c r="D13" s="148"/>
      <c r="E13" s="167"/>
      <c r="F13" s="167"/>
      <c r="G13" s="135"/>
    </row>
    <row r="14" spans="1:12" ht="21" customHeight="1">
      <c r="A14" s="262" t="s">
        <v>68</v>
      </c>
      <c r="B14" s="304">
        <f>SUM(B15:B30)</f>
        <v>22891</v>
      </c>
      <c r="C14" s="725">
        <f>SUM(C15:C30)</f>
        <v>22673842.039999999</v>
      </c>
      <c r="D14" s="724"/>
      <c r="E14" s="165"/>
      <c r="F14" s="165"/>
      <c r="G14" s="146"/>
    </row>
    <row r="15" spans="1:12" ht="21" customHeight="1">
      <c r="A15" s="263" t="s">
        <v>42</v>
      </c>
      <c r="B15" s="275">
        <v>474</v>
      </c>
      <c r="C15" s="726">
        <v>461823.8</v>
      </c>
      <c r="D15" s="552"/>
      <c r="E15" s="166"/>
      <c r="F15" s="166"/>
      <c r="G15" s="147"/>
    </row>
    <row r="16" spans="1:12" ht="21" customHeight="1">
      <c r="A16" s="263" t="s">
        <v>43</v>
      </c>
      <c r="B16" s="275">
        <v>963</v>
      </c>
      <c r="C16" s="726">
        <v>963043.52999999991</v>
      </c>
      <c r="D16" s="552"/>
      <c r="E16" s="166"/>
      <c r="F16" s="166"/>
      <c r="G16" s="147"/>
    </row>
    <row r="17" spans="1:7" ht="21" customHeight="1">
      <c r="A17" s="263" t="s">
        <v>44</v>
      </c>
      <c r="B17" s="275">
        <v>2856</v>
      </c>
      <c r="C17" s="726">
        <v>2920527.55</v>
      </c>
      <c r="D17" s="552"/>
      <c r="E17" s="166"/>
      <c r="F17" s="166"/>
      <c r="G17" s="147"/>
    </row>
    <row r="18" spans="1:7" ht="21" customHeight="1">
      <c r="A18" s="263" t="s">
        <v>45</v>
      </c>
      <c r="B18" s="275">
        <v>180</v>
      </c>
      <c r="C18" s="726">
        <v>182200.7</v>
      </c>
      <c r="D18" s="552"/>
      <c r="E18" s="166"/>
      <c r="F18" s="166"/>
      <c r="G18" s="147"/>
    </row>
    <row r="19" spans="1:7" ht="21" customHeight="1">
      <c r="A19" s="263" t="s">
        <v>46</v>
      </c>
      <c r="B19" s="275">
        <v>1266</v>
      </c>
      <c r="C19" s="726">
        <v>1272529.8800000001</v>
      </c>
      <c r="D19" s="552"/>
      <c r="E19" s="166"/>
      <c r="F19" s="166"/>
      <c r="G19" s="147"/>
    </row>
    <row r="20" spans="1:7" ht="21" customHeight="1">
      <c r="A20" s="263" t="s">
        <v>47</v>
      </c>
      <c r="B20" s="275">
        <v>4261</v>
      </c>
      <c r="C20" s="726">
        <v>4125705.6799999997</v>
      </c>
      <c r="D20" s="552"/>
      <c r="E20" s="166"/>
      <c r="F20" s="166"/>
      <c r="G20" s="147"/>
    </row>
    <row r="21" spans="1:7" ht="21" customHeight="1">
      <c r="A21" s="263" t="s">
        <v>48</v>
      </c>
      <c r="B21" s="275">
        <v>2702</v>
      </c>
      <c r="C21" s="726">
        <v>2734232.5</v>
      </c>
      <c r="D21" s="552"/>
      <c r="E21" s="166"/>
      <c r="F21" s="166"/>
      <c r="G21" s="147"/>
    </row>
    <row r="22" spans="1:7" ht="21" customHeight="1">
      <c r="A22" s="263" t="s">
        <v>49</v>
      </c>
      <c r="B22" s="275">
        <v>492</v>
      </c>
      <c r="C22" s="726">
        <v>485778.6</v>
      </c>
      <c r="D22" s="552"/>
      <c r="E22" s="166"/>
      <c r="F22" s="166"/>
      <c r="G22" s="147"/>
    </row>
    <row r="23" spans="1:7" ht="21" customHeight="1">
      <c r="A23" s="263" t="s">
        <v>50</v>
      </c>
      <c r="B23" s="275">
        <v>2015</v>
      </c>
      <c r="C23" s="726">
        <v>1963529.4000000001</v>
      </c>
      <c r="D23" s="552"/>
      <c r="E23" s="166"/>
      <c r="F23" s="166"/>
      <c r="G23" s="147"/>
    </row>
    <row r="24" spans="1:7" ht="21" customHeight="1">
      <c r="A24" s="263" t="s">
        <v>51</v>
      </c>
      <c r="B24" s="275">
        <v>1819</v>
      </c>
      <c r="C24" s="726">
        <v>1780169</v>
      </c>
      <c r="D24" s="552"/>
      <c r="E24" s="166"/>
      <c r="F24" s="166"/>
      <c r="G24" s="147"/>
    </row>
    <row r="25" spans="1:7" ht="21" customHeight="1">
      <c r="A25" s="263" t="s">
        <v>52</v>
      </c>
      <c r="B25" s="275">
        <v>876</v>
      </c>
      <c r="C25" s="726">
        <v>868133.2</v>
      </c>
      <c r="D25" s="552"/>
      <c r="E25" s="166"/>
      <c r="F25" s="166"/>
      <c r="G25" s="147"/>
    </row>
    <row r="26" spans="1:7" ht="21" customHeight="1">
      <c r="A26" s="263" t="s">
        <v>53</v>
      </c>
      <c r="B26" s="275">
        <v>452</v>
      </c>
      <c r="C26" s="726">
        <v>446198.80000000005</v>
      </c>
      <c r="D26" s="552"/>
      <c r="E26" s="166"/>
      <c r="F26" s="166"/>
      <c r="G26" s="147"/>
    </row>
    <row r="27" spans="1:7" ht="21" customHeight="1">
      <c r="A27" s="263" t="s">
        <v>54</v>
      </c>
      <c r="B27" s="275">
        <v>1228</v>
      </c>
      <c r="C27" s="726">
        <v>1225534.3999999999</v>
      </c>
      <c r="D27" s="552"/>
      <c r="E27" s="166"/>
      <c r="F27" s="166"/>
      <c r="G27" s="147"/>
    </row>
    <row r="28" spans="1:7" ht="21" customHeight="1">
      <c r="A28" s="263" t="s">
        <v>55</v>
      </c>
      <c r="B28" s="275">
        <v>769</v>
      </c>
      <c r="C28" s="726">
        <v>757969.9</v>
      </c>
      <c r="D28" s="552"/>
      <c r="E28" s="166"/>
      <c r="F28" s="166"/>
      <c r="G28" s="147"/>
    </row>
    <row r="29" spans="1:7" ht="21" customHeight="1">
      <c r="A29" s="263" t="s">
        <v>56</v>
      </c>
      <c r="B29" s="275">
        <v>2274</v>
      </c>
      <c r="C29" s="726">
        <v>2218096.7999999998</v>
      </c>
      <c r="D29" s="552"/>
      <c r="E29" s="166"/>
      <c r="F29" s="166"/>
      <c r="G29" s="147"/>
    </row>
    <row r="30" spans="1:7" ht="21" customHeight="1" thickBot="1">
      <c r="A30" s="264" t="s">
        <v>57</v>
      </c>
      <c r="B30" s="277">
        <v>264</v>
      </c>
      <c r="C30" s="727">
        <v>268368.30000000005</v>
      </c>
      <c r="D30" s="552"/>
      <c r="E30" s="166"/>
      <c r="F30" s="166"/>
      <c r="G30" s="147"/>
    </row>
    <row r="32" spans="1:7">
      <c r="B32" s="11"/>
      <c r="C32" s="11"/>
      <c r="D32" s="11"/>
      <c r="E32" s="11"/>
      <c r="F32" s="11"/>
    </row>
    <row r="33" spans="4:7">
      <c r="D33" s="35"/>
      <c r="E33" s="35"/>
      <c r="F33" s="35"/>
    </row>
    <row r="34" spans="4:7">
      <c r="D34" s="35"/>
      <c r="E34" s="35"/>
      <c r="F34" s="35"/>
    </row>
    <row r="40" spans="4:7">
      <c r="G40" s="141"/>
    </row>
  </sheetData>
  <mergeCells count="15">
    <mergeCell ref="A11:D11"/>
    <mergeCell ref="A12:A13"/>
    <mergeCell ref="A1:I1"/>
    <mergeCell ref="A4:A6"/>
    <mergeCell ref="B4:C4"/>
    <mergeCell ref="B5:B6"/>
    <mergeCell ref="C5:C6"/>
    <mergeCell ref="D5:D6"/>
    <mergeCell ref="G5:I5"/>
    <mergeCell ref="A3:I3"/>
    <mergeCell ref="D4:I4"/>
    <mergeCell ref="E5:E6"/>
    <mergeCell ref="F5:F6"/>
    <mergeCell ref="B13:C13"/>
    <mergeCell ref="A10:I10"/>
  </mergeCells>
  <hyperlinks>
    <hyperlink ref="J1" location="'Spis treści'!A1" display="Powrót do spisu" xr:uid="{D7EBFC0E-7F1D-47E5-AB6C-1CA3A39D90CD}"/>
  </hyperlinks>
  <printOptions horizontalCentered="1"/>
  <pageMargins left="0.15748031496062992" right="0.15748031496062992" top="0.74803149606299213" bottom="0.59055118110236227" header="0.31496062992125984" footer="0.31496062992125984"/>
  <pageSetup paperSize="9" scale="96" orientation="portrait" r:id="rId1"/>
  <headerFooter differentFirst="1"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tabColor rgb="FF92D050"/>
    <pageSetUpPr fitToPage="1"/>
  </sheetPr>
  <dimension ref="A1:AHP44"/>
  <sheetViews>
    <sheetView showGridLines="0" view="pageBreakPreview" topLeftCell="A19" zoomScale="90" zoomScaleNormal="100" zoomScaleSheetLayoutView="90" workbookViewId="0">
      <selection activeCell="A19" sqref="A19"/>
    </sheetView>
  </sheetViews>
  <sheetFormatPr defaultColWidth="8" defaultRowHeight="12.75"/>
  <cols>
    <col min="1" max="1" width="19.375" style="1" customWidth="1"/>
    <col min="2" max="2" width="10.5" style="1" customWidth="1"/>
    <col min="3" max="3" width="11.125" style="1" customWidth="1"/>
    <col min="4" max="4" width="10.75" style="1" customWidth="1"/>
    <col min="5" max="6" width="10.5" style="24" customWidth="1"/>
    <col min="7" max="7" width="10.125" style="24" customWidth="1"/>
    <col min="8" max="9" width="10.5" style="24" customWidth="1"/>
    <col min="10" max="10" width="9.625" style="24" customWidth="1"/>
    <col min="11" max="894" width="8" style="24" customWidth="1"/>
    <col min="895" max="16380" width="8" style="1" customWidth="1"/>
    <col min="16381" max="16384" width="0.25" style="1" customWidth="1"/>
  </cols>
  <sheetData>
    <row r="1" spans="1:900" ht="30" customHeight="1">
      <c r="A1" s="938" t="str">
        <f>'Tab 9 (21) i 10 (22)'!A1:I1</f>
        <v>II. FUNDUSZ EMERYTALNO-RENTOWY</v>
      </c>
      <c r="B1" s="938"/>
      <c r="C1" s="938"/>
      <c r="D1" s="938"/>
      <c r="E1" s="938"/>
      <c r="F1" s="938"/>
      <c r="G1" s="938"/>
      <c r="H1" s="938"/>
      <c r="I1" s="938"/>
      <c r="J1" s="150" t="s">
        <v>501</v>
      </c>
    </row>
    <row r="2" spans="1:900" ht="30" customHeight="1" thickBot="1">
      <c r="A2" s="1034" t="s">
        <v>539</v>
      </c>
      <c r="B2" s="1034"/>
      <c r="C2" s="1034"/>
      <c r="D2" s="1034"/>
      <c r="J2" s="150"/>
    </row>
    <row r="3" spans="1:900" s="7" customFormat="1" ht="16.5" customHeight="1" thickBot="1">
      <c r="A3" s="1006" t="s">
        <v>13</v>
      </c>
      <c r="B3" s="867" t="str">
        <f>'Tab 9 (21) i 10 (22)'!B4:C4</f>
        <v>2024 rok</v>
      </c>
      <c r="C3" s="868"/>
      <c r="D3" s="867" t="str">
        <f>'Tab 9 (21) i 10 (22)'!D4:D4</f>
        <v>2025 rok</v>
      </c>
      <c r="E3" s="873"/>
      <c r="F3" s="873"/>
      <c r="G3" s="873"/>
      <c r="H3" s="873"/>
      <c r="I3" s="868"/>
      <c r="J3" s="110"/>
      <c r="K3" s="110"/>
      <c r="L3" s="110"/>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row>
    <row r="4" spans="1:900" s="7" customFormat="1" ht="16.5" customHeight="1" thickBot="1">
      <c r="A4" s="1033"/>
      <c r="B4" s="1006" t="str">
        <f>'Tab 9 (21) i 10 (22)'!B5</f>
        <v>II kwartał</v>
      </c>
      <c r="C4" s="869" t="str">
        <f>'Tab 9 (21) i 10 (22)'!C5</f>
        <v>I półrocze</v>
      </c>
      <c r="D4" s="869" t="str">
        <f>'Tab 9 (21) i 10 (22)'!D5</f>
        <v>I kwartał</v>
      </c>
      <c r="E4" s="869" t="str">
        <f>'Tab 9 (21) i 10 (22)'!E5</f>
        <v>II kwartał</v>
      </c>
      <c r="F4" s="869" t="str">
        <f>'Tab 9 (21) i 10 (22)'!F5</f>
        <v>I półrocze</v>
      </c>
      <c r="G4" s="985" t="s">
        <v>14</v>
      </c>
      <c r="H4" s="985"/>
      <c r="I4" s="986"/>
      <c r="J4" s="1032"/>
      <c r="K4" s="1032"/>
      <c r="L4" s="111"/>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row>
    <row r="5" spans="1:900" s="7" customFormat="1" ht="69.75" customHeight="1" thickBot="1">
      <c r="A5" s="942"/>
      <c r="B5" s="942">
        <f>'Tab 9 (21) i 10 (22)'!B6</f>
        <v>0</v>
      </c>
      <c r="C5" s="870">
        <f>'Tab 9 (21) i 10 (22)'!C6</f>
        <v>0</v>
      </c>
      <c r="D5" s="870">
        <f>'Tab 9 (21) i 10 (22)'!D6</f>
        <v>0</v>
      </c>
      <c r="E5" s="870">
        <f>'Tab 9 (21) i 10 (22)'!E6</f>
        <v>0</v>
      </c>
      <c r="F5" s="870">
        <f>'Tab 9 (21) i 10 (22)'!F6</f>
        <v>0</v>
      </c>
      <c r="G5" s="245" t="str">
        <f>'Tab 9 (21) i 10 (22)'!G6</f>
        <v xml:space="preserve">II kwartału 
2025 r. 
z 
I 
kwartałem 
2025 r. </v>
      </c>
      <c r="H5" s="245" t="str">
        <f>'Tab 9 (21) i 10 (22)'!H6</f>
        <v xml:space="preserve">II kwartału 
2025 r. 
z 
II 
kwartałem 
2024 r. </v>
      </c>
      <c r="I5" s="245" t="str">
        <f>'Tab 9 (21) i 10 (22)'!I6</f>
        <v xml:space="preserve">I półrocza
2025 r. 
z 
I 
półroczem 
2024 r. </v>
      </c>
      <c r="J5" s="1032"/>
      <c r="K5" s="1032"/>
      <c r="L5" s="9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row>
    <row r="6" spans="1:900" s="24" customFormat="1" ht="18" customHeight="1" thickBot="1">
      <c r="A6" s="990" t="s">
        <v>441</v>
      </c>
      <c r="B6" s="944"/>
      <c r="C6" s="944"/>
      <c r="D6" s="944"/>
      <c r="E6" s="944"/>
      <c r="F6" s="944"/>
      <c r="G6" s="944"/>
      <c r="H6" s="944"/>
      <c r="I6" s="991"/>
      <c r="J6" s="108"/>
      <c r="K6" s="108"/>
      <c r="L6" s="108"/>
    </row>
    <row r="7" spans="1:900" ht="18" customHeight="1">
      <c r="A7" s="557" t="s">
        <v>75</v>
      </c>
      <c r="B7" s="560">
        <f t="shared" ref="B7:F8" si="0">B10+B13+B16</f>
        <v>9813</v>
      </c>
      <c r="C7" s="560">
        <f t="shared" si="0"/>
        <v>21315</v>
      </c>
      <c r="D7" s="560">
        <f t="shared" si="0"/>
        <v>11309</v>
      </c>
      <c r="E7" s="559">
        <f t="shared" si="0"/>
        <v>9393</v>
      </c>
      <c r="F7" s="560">
        <f t="shared" si="0"/>
        <v>20702</v>
      </c>
      <c r="G7" s="233">
        <f>E7/D7-1</f>
        <v>-0.16942258378282782</v>
      </c>
      <c r="H7" s="195">
        <f>E7/B7-1</f>
        <v>-4.280036686028732E-2</v>
      </c>
      <c r="I7" s="196">
        <f>F7/C7-1</f>
        <v>-2.8759089842833707E-2</v>
      </c>
      <c r="J7" s="109"/>
      <c r="K7" s="109"/>
      <c r="L7" s="799"/>
      <c r="M7" s="37"/>
      <c r="AHK7" s="24"/>
      <c r="AHL7" s="24"/>
      <c r="AHM7" s="24"/>
      <c r="AHN7" s="24"/>
      <c r="AHO7" s="24"/>
      <c r="AHP7" s="24"/>
    </row>
    <row r="8" spans="1:900" ht="18" customHeight="1" thickBot="1">
      <c r="A8" s="730" t="s">
        <v>76</v>
      </c>
      <c r="B8" s="731">
        <f t="shared" si="0"/>
        <v>39248334.43</v>
      </c>
      <c r="C8" s="731">
        <f t="shared" si="0"/>
        <v>85253771.830000013</v>
      </c>
      <c r="D8" s="731">
        <f t="shared" si="0"/>
        <v>45232174.82</v>
      </c>
      <c r="E8" s="732">
        <f t="shared" si="0"/>
        <v>37567163.640000001</v>
      </c>
      <c r="F8" s="731">
        <f t="shared" si="0"/>
        <v>82799338.459999993</v>
      </c>
      <c r="G8" s="238">
        <f t="shared" ref="G8" si="1">E8/D8-1</f>
        <v>-0.16945926678305134</v>
      </c>
      <c r="H8" s="209">
        <f t="shared" ref="H8" si="2">E8/B8-1</f>
        <v>-4.2834194480236953E-2</v>
      </c>
      <c r="I8" s="210">
        <f t="shared" ref="I8" si="3">F8/C8-1</f>
        <v>-2.8789733489965386E-2</v>
      </c>
      <c r="J8" s="109"/>
      <c r="K8" s="109"/>
      <c r="L8" s="799"/>
      <c r="M8" s="38"/>
      <c r="AHK8" s="24"/>
      <c r="AHL8" s="24"/>
      <c r="AHM8" s="24"/>
      <c r="AHN8" s="24"/>
      <c r="AHO8" s="24"/>
      <c r="AHP8" s="24"/>
    </row>
    <row r="9" spans="1:900" ht="18" customHeight="1" thickBot="1">
      <c r="A9" s="990" t="s">
        <v>79</v>
      </c>
      <c r="B9" s="944"/>
      <c r="C9" s="944"/>
      <c r="D9" s="944"/>
      <c r="E9" s="944"/>
      <c r="F9" s="944"/>
      <c r="G9" s="944"/>
      <c r="H9" s="944"/>
      <c r="I9" s="991"/>
      <c r="J9" s="109"/>
      <c r="K9" s="109"/>
      <c r="L9" s="799"/>
      <c r="AHK9" s="24"/>
      <c r="AHL9" s="24"/>
      <c r="AHM9" s="24"/>
      <c r="AHN9" s="24"/>
      <c r="AHO9" s="24"/>
      <c r="AHP9" s="24"/>
    </row>
    <row r="10" spans="1:900" ht="18" customHeight="1">
      <c r="A10" s="557" t="s">
        <v>75</v>
      </c>
      <c r="B10" s="560">
        <v>8700</v>
      </c>
      <c r="C10" s="561">
        <v>19041</v>
      </c>
      <c r="D10" s="565">
        <v>10202</v>
      </c>
      <c r="E10" s="563">
        <v>8384</v>
      </c>
      <c r="F10" s="567">
        <v>18586</v>
      </c>
      <c r="G10" s="233">
        <f t="shared" ref="G10:G11" si="4">E10/D10-1</f>
        <v>-0.17820035287198588</v>
      </c>
      <c r="H10" s="195">
        <f t="shared" ref="H10:H11" si="5">E10/B10-1</f>
        <v>-3.6321839080459717E-2</v>
      </c>
      <c r="I10" s="196">
        <f t="shared" ref="I10:I11" si="6">F10/C10-1</f>
        <v>-2.389580379181766E-2</v>
      </c>
      <c r="J10" s="109"/>
      <c r="K10" s="109"/>
      <c r="L10" s="799"/>
      <c r="AHK10" s="24"/>
      <c r="AHL10" s="24"/>
      <c r="AHM10" s="24"/>
      <c r="AHN10" s="24"/>
      <c r="AHO10" s="24"/>
      <c r="AHP10" s="24"/>
    </row>
    <row r="11" spans="1:900" ht="18" customHeight="1" thickBot="1">
      <c r="A11" s="730" t="s">
        <v>76</v>
      </c>
      <c r="B11" s="733">
        <v>34798991.990000002</v>
      </c>
      <c r="C11" s="734">
        <v>76160429.390000015</v>
      </c>
      <c r="D11" s="735">
        <v>40804174.82</v>
      </c>
      <c r="E11" s="736">
        <v>33531163.640000001</v>
      </c>
      <c r="F11" s="737">
        <v>74335338.459999993</v>
      </c>
      <c r="G11" s="238">
        <f t="shared" si="4"/>
        <v>-0.17824183951969452</v>
      </c>
      <c r="H11" s="209">
        <f t="shared" si="5"/>
        <v>-3.643290444632219E-2</v>
      </c>
      <c r="I11" s="210">
        <f t="shared" si="6"/>
        <v>-2.3963768910153505E-2</v>
      </c>
      <c r="J11" s="109"/>
      <c r="K11" s="109"/>
      <c r="L11" s="799"/>
      <c r="AHK11" s="24"/>
      <c r="AHL11" s="24"/>
      <c r="AHM11" s="24"/>
      <c r="AHN11" s="24"/>
      <c r="AHO11" s="24"/>
      <c r="AHP11" s="24"/>
    </row>
    <row r="12" spans="1:900" ht="18" customHeight="1" thickBot="1">
      <c r="A12" s="990" t="s">
        <v>80</v>
      </c>
      <c r="B12" s="944"/>
      <c r="C12" s="944"/>
      <c r="D12" s="944"/>
      <c r="E12" s="944"/>
      <c r="F12" s="944"/>
      <c r="G12" s="944"/>
      <c r="H12" s="944"/>
      <c r="I12" s="991"/>
      <c r="J12" s="109"/>
      <c r="K12" s="109"/>
      <c r="L12" s="799"/>
      <c r="AHK12" s="24"/>
      <c r="AHL12" s="24"/>
      <c r="AHM12" s="24"/>
      <c r="AHN12" s="24"/>
      <c r="AHO12" s="24"/>
      <c r="AHP12" s="24"/>
    </row>
    <row r="13" spans="1:900" ht="18" customHeight="1">
      <c r="A13" s="557" t="s">
        <v>75</v>
      </c>
      <c r="B13" s="560">
        <v>731</v>
      </c>
      <c r="C13" s="561">
        <v>1497</v>
      </c>
      <c r="D13" s="565">
        <v>734</v>
      </c>
      <c r="E13" s="563">
        <v>653</v>
      </c>
      <c r="F13" s="567">
        <v>1387</v>
      </c>
      <c r="G13" s="233">
        <f t="shared" ref="G13:G14" si="7">E13/D13-1</f>
        <v>-0.11035422343324253</v>
      </c>
      <c r="H13" s="195">
        <f t="shared" ref="H13:H14" si="8">E13/B13-1</f>
        <v>-0.10670314637482903</v>
      </c>
      <c r="I13" s="196">
        <f t="shared" ref="I13:I14" si="9">F13/C13-1</f>
        <v>-7.3480293921175721E-2</v>
      </c>
      <c r="J13" s="109"/>
      <c r="K13" s="109"/>
      <c r="L13" s="799"/>
      <c r="M13" s="39"/>
      <c r="AHK13" s="24"/>
      <c r="AHL13" s="24"/>
      <c r="AHM13" s="24"/>
      <c r="AHN13" s="24"/>
      <c r="AHO13" s="24"/>
      <c r="AHP13" s="24"/>
    </row>
    <row r="14" spans="1:900" ht="18" customHeight="1" thickBot="1">
      <c r="A14" s="730" t="s">
        <v>76</v>
      </c>
      <c r="B14" s="733">
        <v>2921342.44</v>
      </c>
      <c r="C14" s="734">
        <v>5985342.4399999995</v>
      </c>
      <c r="D14" s="735">
        <v>2936000</v>
      </c>
      <c r="E14" s="736">
        <v>2612000</v>
      </c>
      <c r="F14" s="737">
        <v>5548000</v>
      </c>
      <c r="G14" s="238">
        <f t="shared" si="7"/>
        <v>-0.11035422343324253</v>
      </c>
      <c r="H14" s="209">
        <f t="shared" si="8"/>
        <v>-0.10589050970690039</v>
      </c>
      <c r="I14" s="210">
        <f t="shared" si="9"/>
        <v>-7.3068908652117126E-2</v>
      </c>
      <c r="J14" s="109"/>
      <c r="K14" s="109"/>
      <c r="L14" s="799"/>
      <c r="AHK14" s="24"/>
      <c r="AHL14" s="24"/>
      <c r="AHM14" s="24"/>
      <c r="AHN14" s="24"/>
      <c r="AHO14" s="24"/>
      <c r="AHP14" s="24"/>
    </row>
    <row r="15" spans="1:900" ht="18" customHeight="1" thickBot="1">
      <c r="A15" s="990" t="s">
        <v>81</v>
      </c>
      <c r="B15" s="944"/>
      <c r="C15" s="944"/>
      <c r="D15" s="944"/>
      <c r="E15" s="944"/>
      <c r="F15" s="944"/>
      <c r="G15" s="944"/>
      <c r="H15" s="944"/>
      <c r="I15" s="991"/>
      <c r="J15" s="109"/>
      <c r="K15" s="109"/>
      <c r="L15" s="799"/>
      <c r="AHK15" s="24"/>
      <c r="AHL15" s="24"/>
      <c r="AHM15" s="24"/>
      <c r="AHN15" s="24"/>
      <c r="AHO15" s="24"/>
      <c r="AHP15" s="24"/>
    </row>
    <row r="16" spans="1:900" ht="18" customHeight="1">
      <c r="A16" s="557" t="s">
        <v>75</v>
      </c>
      <c r="B16" s="560">
        <v>382</v>
      </c>
      <c r="C16" s="561">
        <v>777</v>
      </c>
      <c r="D16" s="565">
        <v>373</v>
      </c>
      <c r="E16" s="563">
        <v>356</v>
      </c>
      <c r="F16" s="558">
        <v>729</v>
      </c>
      <c r="G16" s="568">
        <f t="shared" ref="G16:G19" si="10">E16/D16-1</f>
        <v>-4.5576407506702443E-2</v>
      </c>
      <c r="H16" s="195">
        <f t="shared" ref="H16:H19" si="11">E16/B16-1</f>
        <v>-6.8062827225130906E-2</v>
      </c>
      <c r="I16" s="196">
        <f t="shared" ref="I16:I19" si="12">F16/C16-1</f>
        <v>-6.1776061776061764E-2</v>
      </c>
      <c r="J16" s="109"/>
      <c r="K16" s="109"/>
      <c r="L16" s="799"/>
      <c r="AHK16" s="24"/>
      <c r="AHL16" s="24"/>
      <c r="AHM16" s="24"/>
      <c r="AHN16" s="24"/>
      <c r="AHO16" s="24"/>
      <c r="AHP16" s="24"/>
    </row>
    <row r="17" spans="1:900" ht="18" customHeight="1" thickBot="1">
      <c r="A17" s="730" t="s">
        <v>76</v>
      </c>
      <c r="B17" s="733">
        <v>1528000</v>
      </c>
      <c r="C17" s="734">
        <v>3108000</v>
      </c>
      <c r="D17" s="735">
        <v>1492000</v>
      </c>
      <c r="E17" s="736">
        <v>1424000</v>
      </c>
      <c r="F17" s="738">
        <v>2916000</v>
      </c>
      <c r="G17" s="739">
        <f t="shared" si="10"/>
        <v>-4.5576407506702443E-2</v>
      </c>
      <c r="H17" s="209">
        <f t="shared" si="11"/>
        <v>-6.8062827225130906E-2</v>
      </c>
      <c r="I17" s="210">
        <f t="shared" si="12"/>
        <v>-6.1776061776061764E-2</v>
      </c>
      <c r="J17" s="109"/>
      <c r="K17" s="109"/>
      <c r="L17" s="799"/>
      <c r="AHK17" s="24"/>
      <c r="AHL17" s="24"/>
      <c r="AHM17" s="24"/>
      <c r="AHN17" s="24"/>
      <c r="AHO17" s="24"/>
      <c r="AHP17" s="24"/>
    </row>
    <row r="18" spans="1:900" ht="18" customHeight="1" thickBot="1">
      <c r="A18" s="556"/>
      <c r="B18" s="562"/>
      <c r="C18" s="166"/>
      <c r="D18" s="566"/>
      <c r="E18" s="564"/>
      <c r="F18" s="728"/>
      <c r="G18" s="729"/>
      <c r="H18" s="200"/>
      <c r="I18" s="201"/>
      <c r="J18" s="109"/>
      <c r="K18" s="109"/>
      <c r="L18" s="799"/>
      <c r="AHK18" s="24"/>
      <c r="AHL18" s="24"/>
      <c r="AHM18" s="24"/>
      <c r="AHN18" s="24"/>
      <c r="AHO18" s="24"/>
      <c r="AHP18" s="24"/>
    </row>
    <row r="19" spans="1:900" ht="27" customHeight="1" thickBot="1">
      <c r="A19" s="740" t="s">
        <v>664</v>
      </c>
      <c r="B19" s="741">
        <v>4000</v>
      </c>
      <c r="C19" s="520">
        <v>4000</v>
      </c>
      <c r="D19" s="522">
        <v>4000</v>
      </c>
      <c r="E19" s="520">
        <v>4000</v>
      </c>
      <c r="F19" s="742">
        <v>4000</v>
      </c>
      <c r="G19" s="743">
        <f t="shared" si="10"/>
        <v>0</v>
      </c>
      <c r="H19" s="744">
        <f t="shared" si="11"/>
        <v>0</v>
      </c>
      <c r="I19" s="745">
        <f t="shared" si="12"/>
        <v>0</v>
      </c>
      <c r="J19" s="109"/>
      <c r="K19" s="109"/>
      <c r="L19" s="799"/>
      <c r="AHK19" s="24"/>
      <c r="AHL19" s="24"/>
      <c r="AHM19" s="24"/>
      <c r="AHN19" s="24"/>
      <c r="AHO19" s="24"/>
      <c r="AHP19" s="24"/>
    </row>
    <row r="20" spans="1:900" ht="26.25" customHeight="1">
      <c r="A20" s="1026"/>
      <c r="B20" s="1026"/>
      <c r="C20" s="1026"/>
      <c r="D20" s="1026"/>
      <c r="E20" s="1026"/>
      <c r="F20" s="1026"/>
      <c r="G20" s="1026"/>
      <c r="H20" s="1026"/>
      <c r="I20" s="1026"/>
    </row>
    <row r="21" spans="1:900" s="3" customFormat="1" ht="15" customHeight="1" thickBot="1">
      <c r="A21" s="112" t="s">
        <v>540</v>
      </c>
      <c r="B21" s="34"/>
      <c r="C21" s="34"/>
      <c r="D21" s="34"/>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row>
    <row r="22" spans="1:900" ht="18.75" customHeight="1" thickBot="1">
      <c r="A22" s="860" t="s">
        <v>13</v>
      </c>
      <c r="B22" s="851" t="s">
        <v>82</v>
      </c>
      <c r="C22" s="852"/>
      <c r="D22" s="852"/>
      <c r="E22" s="852"/>
      <c r="F22" s="852"/>
      <c r="G22" s="852"/>
      <c r="H22" s="852"/>
      <c r="I22" s="853"/>
    </row>
    <row r="23" spans="1:900" ht="18" customHeight="1" thickBot="1">
      <c r="A23" s="877"/>
      <c r="B23" s="860" t="s">
        <v>115</v>
      </c>
      <c r="C23" s="862"/>
      <c r="D23" s="1029" t="s">
        <v>35</v>
      </c>
      <c r="E23" s="1030"/>
      <c r="F23" s="1030"/>
      <c r="G23" s="1030"/>
      <c r="H23" s="1030"/>
      <c r="I23" s="1031"/>
    </row>
    <row r="24" spans="1:900" ht="18" customHeight="1" thickBot="1">
      <c r="A24" s="877"/>
      <c r="B24" s="878"/>
      <c r="C24" s="885"/>
      <c r="D24" s="1027" t="s">
        <v>83</v>
      </c>
      <c r="E24" s="1028"/>
      <c r="F24" s="851" t="s">
        <v>84</v>
      </c>
      <c r="G24" s="853"/>
      <c r="H24" s="851" t="s">
        <v>85</v>
      </c>
      <c r="I24" s="853"/>
    </row>
    <row r="25" spans="1:900" ht="33.6" customHeight="1" thickBot="1">
      <c r="A25" s="877"/>
      <c r="B25" s="713" t="s">
        <v>86</v>
      </c>
      <c r="C25" s="245" t="s">
        <v>318</v>
      </c>
      <c r="D25" s="714" t="s">
        <v>86</v>
      </c>
      <c r="E25" s="245" t="s">
        <v>318</v>
      </c>
      <c r="F25" s="714" t="s">
        <v>78</v>
      </c>
      <c r="G25" s="245" t="s">
        <v>318</v>
      </c>
      <c r="H25" s="714" t="s">
        <v>86</v>
      </c>
      <c r="I25" s="245" t="s">
        <v>318</v>
      </c>
    </row>
    <row r="26" spans="1:900" ht="15" customHeight="1" thickBot="1">
      <c r="A26" s="878"/>
      <c r="B26" s="867" t="str">
        <f>'Tab 9 (21) i 10 (22)'!B13:D13</f>
        <v>II KWARTAŁ 2025 R.</v>
      </c>
      <c r="C26" s="873"/>
      <c r="D26" s="873"/>
      <c r="E26" s="873"/>
      <c r="F26" s="873"/>
      <c r="G26" s="873"/>
      <c r="H26" s="873"/>
      <c r="I26" s="868"/>
    </row>
    <row r="27" spans="1:900" ht="19.5" customHeight="1">
      <c r="A27" s="262" t="s">
        <v>68</v>
      </c>
      <c r="B27" s="569">
        <f t="shared" ref="B27:I27" si="13">SUM(B28:B43)</f>
        <v>9393</v>
      </c>
      <c r="C27" s="113">
        <f t="shared" si="13"/>
        <v>37567163.640000001</v>
      </c>
      <c r="D27" s="572">
        <f t="shared" si="13"/>
        <v>8384</v>
      </c>
      <c r="E27" s="165">
        <f t="shared" si="13"/>
        <v>33531163.640000001</v>
      </c>
      <c r="F27" s="572">
        <f t="shared" si="13"/>
        <v>653</v>
      </c>
      <c r="G27" s="165">
        <f t="shared" si="13"/>
        <v>2612000</v>
      </c>
      <c r="H27" s="572">
        <f t="shared" si="13"/>
        <v>356</v>
      </c>
      <c r="I27" s="725">
        <f t="shared" si="13"/>
        <v>1424000</v>
      </c>
    </row>
    <row r="28" spans="1:900" ht="18.75" customHeight="1">
      <c r="A28" s="263" t="s">
        <v>42</v>
      </c>
      <c r="B28" s="570">
        <f>D28+F28+H28</f>
        <v>325</v>
      </c>
      <c r="C28" s="114">
        <f>E28+G28+I28</f>
        <v>1298814</v>
      </c>
      <c r="D28" s="554">
        <v>292</v>
      </c>
      <c r="E28" s="564">
        <v>1166814</v>
      </c>
      <c r="F28" s="554">
        <v>23</v>
      </c>
      <c r="G28" s="564">
        <v>92000</v>
      </c>
      <c r="H28" s="554">
        <v>10</v>
      </c>
      <c r="I28" s="746">
        <v>40000</v>
      </c>
    </row>
    <row r="29" spans="1:900" ht="18.75" customHeight="1">
      <c r="A29" s="263" t="s">
        <v>43</v>
      </c>
      <c r="B29" s="570">
        <f t="shared" ref="B29:C43" si="14">D29+F29+H29</f>
        <v>626</v>
      </c>
      <c r="C29" s="114">
        <f t="shared" si="14"/>
        <v>2503850</v>
      </c>
      <c r="D29" s="554">
        <v>574</v>
      </c>
      <c r="E29" s="564">
        <v>2295850</v>
      </c>
      <c r="F29" s="554">
        <v>29</v>
      </c>
      <c r="G29" s="564">
        <v>116000</v>
      </c>
      <c r="H29" s="554">
        <v>23</v>
      </c>
      <c r="I29" s="746">
        <v>92000</v>
      </c>
    </row>
    <row r="30" spans="1:900" ht="18.75" customHeight="1">
      <c r="A30" s="263" t="s">
        <v>44</v>
      </c>
      <c r="B30" s="570">
        <f t="shared" si="14"/>
        <v>1246</v>
      </c>
      <c r="C30" s="114">
        <f t="shared" si="14"/>
        <v>4982784</v>
      </c>
      <c r="D30" s="554">
        <v>1127</v>
      </c>
      <c r="E30" s="564">
        <v>4506784</v>
      </c>
      <c r="F30" s="554">
        <v>76</v>
      </c>
      <c r="G30" s="564">
        <v>304000</v>
      </c>
      <c r="H30" s="554">
        <v>43</v>
      </c>
      <c r="I30" s="746">
        <v>172000</v>
      </c>
    </row>
    <row r="31" spans="1:900" ht="18.75" customHeight="1">
      <c r="A31" s="263" t="s">
        <v>45</v>
      </c>
      <c r="B31" s="570">
        <f t="shared" si="14"/>
        <v>111</v>
      </c>
      <c r="C31" s="114">
        <f t="shared" si="14"/>
        <v>444000</v>
      </c>
      <c r="D31" s="554">
        <v>99</v>
      </c>
      <c r="E31" s="564">
        <v>396000</v>
      </c>
      <c r="F31" s="554">
        <v>9</v>
      </c>
      <c r="G31" s="564">
        <v>36000</v>
      </c>
      <c r="H31" s="554">
        <v>3</v>
      </c>
      <c r="I31" s="746">
        <v>12000</v>
      </c>
    </row>
    <row r="32" spans="1:900" ht="18.75" customHeight="1">
      <c r="A32" s="263" t="s">
        <v>46</v>
      </c>
      <c r="B32" s="570">
        <f t="shared" si="14"/>
        <v>846</v>
      </c>
      <c r="C32" s="114">
        <f t="shared" si="14"/>
        <v>3384000</v>
      </c>
      <c r="D32" s="554">
        <v>755</v>
      </c>
      <c r="E32" s="564">
        <v>3020000</v>
      </c>
      <c r="F32" s="554">
        <v>67</v>
      </c>
      <c r="G32" s="564">
        <v>268000</v>
      </c>
      <c r="H32" s="554">
        <v>24</v>
      </c>
      <c r="I32" s="746">
        <v>96000</v>
      </c>
    </row>
    <row r="33" spans="1:9" ht="18.75" customHeight="1">
      <c r="A33" s="263" t="s">
        <v>47</v>
      </c>
      <c r="B33" s="570">
        <f t="shared" si="14"/>
        <v>728</v>
      </c>
      <c r="C33" s="114">
        <f t="shared" si="14"/>
        <v>2912000</v>
      </c>
      <c r="D33" s="554">
        <v>624</v>
      </c>
      <c r="E33" s="564">
        <v>2496000</v>
      </c>
      <c r="F33" s="554">
        <v>61</v>
      </c>
      <c r="G33" s="564">
        <v>244000</v>
      </c>
      <c r="H33" s="554">
        <v>43</v>
      </c>
      <c r="I33" s="746">
        <v>172000</v>
      </c>
    </row>
    <row r="34" spans="1:9" ht="18.75" customHeight="1">
      <c r="A34" s="263" t="s">
        <v>48</v>
      </c>
      <c r="B34" s="570">
        <f t="shared" si="14"/>
        <v>1584</v>
      </c>
      <c r="C34" s="114">
        <f t="shared" si="14"/>
        <v>6334991.5999999996</v>
      </c>
      <c r="D34" s="554">
        <v>1423</v>
      </c>
      <c r="E34" s="564">
        <v>5690991.5999999996</v>
      </c>
      <c r="F34" s="554">
        <v>108</v>
      </c>
      <c r="G34" s="564">
        <v>432000</v>
      </c>
      <c r="H34" s="554">
        <v>53</v>
      </c>
      <c r="I34" s="746">
        <v>212000</v>
      </c>
    </row>
    <row r="35" spans="1:9" ht="18.75" customHeight="1">
      <c r="A35" s="263" t="s">
        <v>49</v>
      </c>
      <c r="B35" s="570">
        <f t="shared" si="14"/>
        <v>221</v>
      </c>
      <c r="C35" s="114">
        <f t="shared" si="14"/>
        <v>884000</v>
      </c>
      <c r="D35" s="554">
        <v>188</v>
      </c>
      <c r="E35" s="564">
        <v>752000</v>
      </c>
      <c r="F35" s="554">
        <v>22</v>
      </c>
      <c r="G35" s="564">
        <v>88000</v>
      </c>
      <c r="H35" s="554">
        <v>11</v>
      </c>
      <c r="I35" s="746">
        <v>44000</v>
      </c>
    </row>
    <row r="36" spans="1:9" ht="18.75" customHeight="1">
      <c r="A36" s="263" t="s">
        <v>50</v>
      </c>
      <c r="B36" s="570">
        <f t="shared" si="14"/>
        <v>517</v>
      </c>
      <c r="C36" s="114">
        <f t="shared" si="14"/>
        <v>2066728.08</v>
      </c>
      <c r="D36" s="554">
        <v>446</v>
      </c>
      <c r="E36" s="564">
        <v>1782728.08</v>
      </c>
      <c r="F36" s="554">
        <v>46</v>
      </c>
      <c r="G36" s="564">
        <v>184000</v>
      </c>
      <c r="H36" s="554">
        <v>25</v>
      </c>
      <c r="I36" s="746">
        <v>100000</v>
      </c>
    </row>
    <row r="37" spans="1:9" ht="18.75" customHeight="1">
      <c r="A37" s="263" t="s">
        <v>51</v>
      </c>
      <c r="B37" s="570">
        <f t="shared" si="14"/>
        <v>719</v>
      </c>
      <c r="C37" s="114">
        <f t="shared" si="14"/>
        <v>2876000</v>
      </c>
      <c r="D37" s="554">
        <v>641</v>
      </c>
      <c r="E37" s="564">
        <v>2564000</v>
      </c>
      <c r="F37" s="554">
        <v>56</v>
      </c>
      <c r="G37" s="564">
        <v>224000</v>
      </c>
      <c r="H37" s="554">
        <v>22</v>
      </c>
      <c r="I37" s="746">
        <v>88000</v>
      </c>
    </row>
    <row r="38" spans="1:9" ht="18.75" customHeight="1">
      <c r="A38" s="263" t="s">
        <v>52</v>
      </c>
      <c r="B38" s="570">
        <f t="shared" si="14"/>
        <v>328</v>
      </c>
      <c r="C38" s="114">
        <f t="shared" si="14"/>
        <v>1312000</v>
      </c>
      <c r="D38" s="554">
        <v>281</v>
      </c>
      <c r="E38" s="564">
        <v>1124000</v>
      </c>
      <c r="F38" s="554">
        <v>30</v>
      </c>
      <c r="G38" s="564">
        <v>120000</v>
      </c>
      <c r="H38" s="554">
        <v>17</v>
      </c>
      <c r="I38" s="746">
        <v>68000</v>
      </c>
    </row>
    <row r="39" spans="1:9" ht="18.75" customHeight="1">
      <c r="A39" s="263" t="s">
        <v>53</v>
      </c>
      <c r="B39" s="570">
        <f t="shared" si="14"/>
        <v>208</v>
      </c>
      <c r="C39" s="114">
        <f t="shared" si="14"/>
        <v>831996</v>
      </c>
      <c r="D39" s="554">
        <v>185</v>
      </c>
      <c r="E39" s="564">
        <v>739996</v>
      </c>
      <c r="F39" s="554">
        <v>18</v>
      </c>
      <c r="G39" s="564">
        <v>72000</v>
      </c>
      <c r="H39" s="554">
        <v>5</v>
      </c>
      <c r="I39" s="746">
        <v>20000</v>
      </c>
    </row>
    <row r="40" spans="1:9" ht="18.75" customHeight="1">
      <c r="A40" s="263" t="s">
        <v>54</v>
      </c>
      <c r="B40" s="570">
        <f t="shared" si="14"/>
        <v>505</v>
      </c>
      <c r="C40" s="114">
        <f t="shared" si="14"/>
        <v>2019999.96</v>
      </c>
      <c r="D40" s="554">
        <v>460</v>
      </c>
      <c r="E40" s="564">
        <v>1839999.96</v>
      </c>
      <c r="F40" s="554">
        <v>24</v>
      </c>
      <c r="G40" s="564">
        <v>96000</v>
      </c>
      <c r="H40" s="554">
        <v>21</v>
      </c>
      <c r="I40" s="746">
        <v>84000</v>
      </c>
    </row>
    <row r="41" spans="1:9" ht="18.75" customHeight="1">
      <c r="A41" s="263" t="s">
        <v>55</v>
      </c>
      <c r="B41" s="570">
        <f t="shared" si="14"/>
        <v>361</v>
      </c>
      <c r="C41" s="114">
        <f t="shared" si="14"/>
        <v>1444000</v>
      </c>
      <c r="D41" s="554">
        <v>320</v>
      </c>
      <c r="E41" s="564">
        <v>1280000</v>
      </c>
      <c r="F41" s="554">
        <v>26</v>
      </c>
      <c r="G41" s="564">
        <v>104000</v>
      </c>
      <c r="H41" s="554">
        <v>15</v>
      </c>
      <c r="I41" s="746">
        <v>60000</v>
      </c>
    </row>
    <row r="42" spans="1:9" ht="18.75" customHeight="1">
      <c r="A42" s="263" t="s">
        <v>56</v>
      </c>
      <c r="B42" s="570">
        <f t="shared" si="14"/>
        <v>837</v>
      </c>
      <c r="C42" s="114">
        <f t="shared" si="14"/>
        <v>3348000</v>
      </c>
      <c r="D42" s="554">
        <v>768</v>
      </c>
      <c r="E42" s="564">
        <v>3072000</v>
      </c>
      <c r="F42" s="554">
        <v>41</v>
      </c>
      <c r="G42" s="564">
        <v>164000</v>
      </c>
      <c r="H42" s="554">
        <v>28</v>
      </c>
      <c r="I42" s="746">
        <v>112000</v>
      </c>
    </row>
    <row r="43" spans="1:9" ht="18.75" customHeight="1" thickBot="1">
      <c r="A43" s="264" t="s">
        <v>57</v>
      </c>
      <c r="B43" s="571">
        <f t="shared" si="14"/>
        <v>231</v>
      </c>
      <c r="C43" s="747">
        <f t="shared" si="14"/>
        <v>924000</v>
      </c>
      <c r="D43" s="573">
        <v>201</v>
      </c>
      <c r="E43" s="736">
        <v>804000</v>
      </c>
      <c r="F43" s="573">
        <v>17</v>
      </c>
      <c r="G43" s="736">
        <v>68000</v>
      </c>
      <c r="H43" s="573">
        <v>13</v>
      </c>
      <c r="I43" s="748">
        <v>52000</v>
      </c>
    </row>
    <row r="44" spans="1:9">
      <c r="D44" s="11"/>
    </row>
  </sheetData>
  <mergeCells count="26">
    <mergeCell ref="A20:I20"/>
    <mergeCell ref="A1:I1"/>
    <mergeCell ref="E4:E5"/>
    <mergeCell ref="F4:F5"/>
    <mergeCell ref="D3:I3"/>
    <mergeCell ref="G4:I4"/>
    <mergeCell ref="A2:D2"/>
    <mergeCell ref="A6:I6"/>
    <mergeCell ref="A9:I9"/>
    <mergeCell ref="A12:I12"/>
    <mergeCell ref="A15:I15"/>
    <mergeCell ref="K4:K5"/>
    <mergeCell ref="A3:A5"/>
    <mergeCell ref="B3:C3"/>
    <mergeCell ref="B4:B5"/>
    <mergeCell ref="C4:C5"/>
    <mergeCell ref="D4:D5"/>
    <mergeCell ref="J4:J5"/>
    <mergeCell ref="A22:A26"/>
    <mergeCell ref="B23:C24"/>
    <mergeCell ref="D24:E24"/>
    <mergeCell ref="F24:G24"/>
    <mergeCell ref="H24:I24"/>
    <mergeCell ref="B22:I22"/>
    <mergeCell ref="D23:I23"/>
    <mergeCell ref="B26:I26"/>
  </mergeCells>
  <hyperlinks>
    <hyperlink ref="J1" location="'Spis treści'!A1" display="Powrót do spisu" xr:uid="{5EF08747-C423-4CC6-A1C3-1A0EBFB03B3F}"/>
  </hyperlinks>
  <printOptions horizontalCentered="1"/>
  <pageMargins left="0.15748031496062992" right="0.15748031496062992" top="0.74803149606299213" bottom="0.59055118110236227" header="0.31496062992125984" footer="0.31496062992125984"/>
  <pageSetup paperSize="9" scale="86" orientation="portrait" r:id="rId1"/>
  <headerFooter differentFirst="1"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tabColor rgb="FF92D050"/>
    <pageSetUpPr fitToPage="1"/>
  </sheetPr>
  <dimension ref="A1:N124"/>
  <sheetViews>
    <sheetView showGridLines="0" view="pageBreakPreview" topLeftCell="A28" zoomScaleNormal="100" zoomScaleSheetLayoutView="100" workbookViewId="0">
      <selection activeCell="E43" sqref="E43"/>
    </sheetView>
  </sheetViews>
  <sheetFormatPr defaultColWidth="8" defaultRowHeight="15"/>
  <cols>
    <col min="1" max="1" width="31" style="41" customWidth="1"/>
    <col min="2" max="2" width="11.75" style="41" customWidth="1"/>
    <col min="3" max="3" width="12.875" style="41" customWidth="1"/>
    <col min="4" max="5" width="11.75" style="41" customWidth="1"/>
    <col min="6" max="6" width="14" style="41" customWidth="1"/>
    <col min="7" max="9" width="9.375" style="41" customWidth="1"/>
    <col min="10" max="10" width="9" style="41" customWidth="1"/>
    <col min="11" max="12" width="8" style="41"/>
    <col min="13" max="13" width="11.125" style="41" bestFit="1" customWidth="1"/>
    <col min="14" max="16376" width="8" style="41"/>
    <col min="16377" max="16384" width="0.75" style="41" customWidth="1"/>
  </cols>
  <sheetData>
    <row r="1" spans="1:14" ht="21.75" customHeight="1">
      <c r="A1" s="1035" t="s">
        <v>514</v>
      </c>
      <c r="B1" s="1035"/>
      <c r="C1" s="1035"/>
      <c r="D1" s="1035"/>
      <c r="E1" s="1035"/>
      <c r="F1" s="1035"/>
      <c r="G1" s="1035"/>
      <c r="H1" s="1035"/>
      <c r="I1" s="1035"/>
      <c r="J1" s="150" t="s">
        <v>501</v>
      </c>
    </row>
    <row r="2" spans="1:14" ht="33" customHeight="1" thickBot="1">
      <c r="A2" s="881" t="s">
        <v>541</v>
      </c>
      <c r="B2" s="881"/>
      <c r="C2" s="881"/>
      <c r="D2" s="881"/>
      <c r="E2" s="881"/>
      <c r="F2" s="881"/>
      <c r="G2" s="881"/>
      <c r="H2" s="881"/>
      <c r="I2" s="881"/>
      <c r="J2" s="150"/>
    </row>
    <row r="3" spans="1:14" s="42" customFormat="1" ht="15" customHeight="1" thickBot="1">
      <c r="A3" s="860" t="s">
        <v>13</v>
      </c>
      <c r="B3" s="867" t="str">
        <f>'Tab 2 i 3'!B4:C4</f>
        <v>2024 rok</v>
      </c>
      <c r="C3" s="868"/>
      <c r="D3" s="867" t="str">
        <f>'Tab 2 i 3'!D4:I4</f>
        <v>2025 rok</v>
      </c>
      <c r="E3" s="873"/>
      <c r="F3" s="873"/>
      <c r="G3" s="873"/>
      <c r="H3" s="873"/>
      <c r="I3" s="868"/>
    </row>
    <row r="4" spans="1:14" s="42" customFormat="1" ht="15.75" customHeight="1" thickBot="1">
      <c r="A4" s="877"/>
      <c r="B4" s="869" t="str">
        <f>'Tab 1 '!B4:B5</f>
        <v>II kwartał</v>
      </c>
      <c r="C4" s="871" t="str">
        <f>'Tab 1 '!C4:C5</f>
        <v>I półrocze</v>
      </c>
      <c r="D4" s="869" t="str">
        <f>'Tab 1 '!D4:D5</f>
        <v>I kwartał</v>
      </c>
      <c r="E4" s="871" t="str">
        <f>'Tab 1 '!E4:E5</f>
        <v>II kwartał</v>
      </c>
      <c r="F4" s="869" t="str">
        <f>'Tab 1 '!F4:F5</f>
        <v>I półrocze</v>
      </c>
      <c r="G4" s="985" t="s">
        <v>14</v>
      </c>
      <c r="H4" s="985"/>
      <c r="I4" s="986"/>
    </row>
    <row r="5" spans="1:14" s="42" customFormat="1" ht="79.5" customHeight="1" thickBot="1">
      <c r="A5" s="878"/>
      <c r="B5" s="870"/>
      <c r="C5" s="872"/>
      <c r="D5" s="870"/>
      <c r="E5" s="872"/>
      <c r="F5" s="870"/>
      <c r="G5" s="245" t="str">
        <f>'Tab 2 i 3'!G6</f>
        <v xml:space="preserve">II kwartału 
2025 r. 
z 
I 
kwartałem 
2025 r. </v>
      </c>
      <c r="H5" s="245" t="str">
        <f>'Tab 2 i 3'!H6</f>
        <v xml:space="preserve">II kwartału 
2025 r. 
z 
II 
kwartałem 
2024 r. </v>
      </c>
      <c r="I5" s="245" t="str">
        <f>'Tab 2 i 3'!I6</f>
        <v xml:space="preserve">I półrocza
2025 r. 
z 
I 
półroczem 
2024 r. </v>
      </c>
      <c r="K5" s="44"/>
    </row>
    <row r="6" spans="1:14" ht="16.5" customHeight="1" thickBot="1">
      <c r="A6" s="841" t="s">
        <v>390</v>
      </c>
      <c r="B6" s="842"/>
      <c r="C6" s="842"/>
      <c r="D6" s="842"/>
      <c r="E6" s="842"/>
      <c r="F6" s="842"/>
      <c r="G6" s="842"/>
      <c r="H6" s="842"/>
      <c r="I6" s="843"/>
    </row>
    <row r="7" spans="1:14" ht="15.75" customHeight="1">
      <c r="A7" s="192" t="s">
        <v>87</v>
      </c>
      <c r="B7" s="231">
        <v>2213</v>
      </c>
      <c r="C7" s="576">
        <v>2257</v>
      </c>
      <c r="D7" s="576">
        <v>1983</v>
      </c>
      <c r="E7" s="212">
        <v>1880</v>
      </c>
      <c r="F7" s="212">
        <v>1931</v>
      </c>
      <c r="G7" s="233">
        <f>E7/D7-1</f>
        <v>-5.1941502773575343E-2</v>
      </c>
      <c r="H7" s="195">
        <f>E7/B7-1</f>
        <v>-0.15047446904654316</v>
      </c>
      <c r="I7" s="196">
        <f>F7/C7-1</f>
        <v>-0.14443952148870187</v>
      </c>
      <c r="J7" s="138"/>
      <c r="K7" s="138"/>
      <c r="L7" s="44"/>
      <c r="M7" s="174"/>
      <c r="N7" s="138"/>
    </row>
    <row r="8" spans="1:14" ht="15.75" customHeight="1">
      <c r="A8" s="202" t="s">
        <v>76</v>
      </c>
      <c r="B8" s="234">
        <v>22395605.079999998</v>
      </c>
      <c r="C8" s="577">
        <v>43950185.789999999</v>
      </c>
      <c r="D8" s="577">
        <v>20291710.630000003</v>
      </c>
      <c r="E8" s="217">
        <v>20065161.460000001</v>
      </c>
      <c r="F8" s="217">
        <v>40356872.090000011</v>
      </c>
      <c r="G8" s="236">
        <f t="shared" ref="G8:G9" si="0">E8/D8-1</f>
        <v>-1.1164616632422519E-2</v>
      </c>
      <c r="H8" s="200">
        <f t="shared" ref="H8:H9" si="1">E8/B8-1</f>
        <v>-0.10405807798786193</v>
      </c>
      <c r="I8" s="201">
        <f t="shared" ref="I8:I9" si="2">F8/C8-1</f>
        <v>-8.1758782935966057E-2</v>
      </c>
      <c r="J8" s="138"/>
      <c r="K8" s="138"/>
      <c r="L8" s="44"/>
      <c r="M8" s="174"/>
      <c r="N8" s="138"/>
    </row>
    <row r="9" spans="1:14" ht="15.75" customHeight="1" thickBot="1">
      <c r="A9" s="228" t="s">
        <v>77</v>
      </c>
      <c r="B9" s="229">
        <v>3373.85</v>
      </c>
      <c r="C9" s="259">
        <v>3246.19</v>
      </c>
      <c r="D9" s="259">
        <v>3411.52</v>
      </c>
      <c r="E9" s="222">
        <v>3557.65</v>
      </c>
      <c r="F9" s="222">
        <v>3482.64</v>
      </c>
      <c r="G9" s="238">
        <f t="shared" si="0"/>
        <v>4.2834279148297627E-2</v>
      </c>
      <c r="H9" s="209">
        <f t="shared" si="1"/>
        <v>5.4477822072706239E-2</v>
      </c>
      <c r="I9" s="210">
        <f t="shared" si="2"/>
        <v>7.2839236150687325E-2</v>
      </c>
      <c r="J9" s="138"/>
      <c r="K9" s="138"/>
      <c r="L9" s="44"/>
      <c r="M9" s="174"/>
      <c r="N9" s="138"/>
    </row>
    <row r="10" spans="1:14" s="42" customFormat="1" ht="16.5" customHeight="1" thickBot="1">
      <c r="A10" s="857" t="s">
        <v>88</v>
      </c>
      <c r="B10" s="858"/>
      <c r="C10" s="858"/>
      <c r="D10" s="858"/>
      <c r="E10" s="858"/>
      <c r="F10" s="858"/>
      <c r="G10" s="858"/>
      <c r="H10" s="858"/>
      <c r="I10" s="859"/>
      <c r="J10" s="138"/>
      <c r="K10" s="138"/>
      <c r="L10" s="44"/>
      <c r="M10" s="174"/>
      <c r="N10" s="138"/>
    </row>
    <row r="11" spans="1:14" ht="15.75" customHeight="1">
      <c r="A11" s="575" t="s">
        <v>75</v>
      </c>
      <c r="B11" s="576">
        <v>17</v>
      </c>
      <c r="C11" s="578">
        <v>45</v>
      </c>
      <c r="D11" s="576">
        <v>40</v>
      </c>
      <c r="E11" s="578">
        <v>25</v>
      </c>
      <c r="F11" s="576">
        <v>65</v>
      </c>
      <c r="G11" s="233">
        <f t="shared" ref="G11:G13" si="3">E11/D11-1</f>
        <v>-0.375</v>
      </c>
      <c r="H11" s="195">
        <f t="shared" ref="H11:H13" si="4">E11/B11-1</f>
        <v>0.47058823529411775</v>
      </c>
      <c r="I11" s="196">
        <f t="shared" ref="I11:I13" si="5">F11/C11-1</f>
        <v>0.44444444444444442</v>
      </c>
      <c r="J11" s="138"/>
      <c r="K11" s="138"/>
      <c r="L11" s="44"/>
      <c r="M11" s="174"/>
      <c r="N11" s="138"/>
    </row>
    <row r="12" spans="1:14" ht="15.75" customHeight="1">
      <c r="A12" s="574" t="s">
        <v>76</v>
      </c>
      <c r="B12" s="577">
        <v>68000</v>
      </c>
      <c r="C12" s="579">
        <v>180000</v>
      </c>
      <c r="D12" s="577">
        <v>160000</v>
      </c>
      <c r="E12" s="579">
        <v>100000</v>
      </c>
      <c r="F12" s="577">
        <v>260000</v>
      </c>
      <c r="G12" s="236">
        <f t="shared" si="3"/>
        <v>-0.375</v>
      </c>
      <c r="H12" s="200">
        <f t="shared" si="4"/>
        <v>0.47058823529411775</v>
      </c>
      <c r="I12" s="201">
        <f t="shared" si="5"/>
        <v>0.44444444444444442</v>
      </c>
      <c r="J12" s="138"/>
      <c r="K12" s="138"/>
      <c r="L12" s="44"/>
      <c r="M12" s="174"/>
      <c r="N12" s="138"/>
    </row>
    <row r="13" spans="1:14" ht="15.75" customHeight="1" thickBot="1">
      <c r="A13" s="596" t="s">
        <v>665</v>
      </c>
      <c r="B13" s="259">
        <v>4000</v>
      </c>
      <c r="C13" s="595">
        <v>4000</v>
      </c>
      <c r="D13" s="259">
        <v>4000</v>
      </c>
      <c r="E13" s="595">
        <v>4000</v>
      </c>
      <c r="F13" s="259">
        <v>4000</v>
      </c>
      <c r="G13" s="238">
        <f t="shared" si="3"/>
        <v>0</v>
      </c>
      <c r="H13" s="209">
        <f t="shared" si="4"/>
        <v>0</v>
      </c>
      <c r="I13" s="210">
        <f t="shared" si="5"/>
        <v>0</v>
      </c>
      <c r="J13" s="138"/>
      <c r="K13" s="138"/>
      <c r="L13" s="44"/>
      <c r="M13" s="174"/>
      <c r="N13" s="138"/>
    </row>
    <row r="14" spans="1:14" s="42" customFormat="1" ht="16.5" customHeight="1" thickBot="1">
      <c r="A14" s="841" t="s">
        <v>89</v>
      </c>
      <c r="B14" s="842"/>
      <c r="C14" s="842"/>
      <c r="D14" s="842"/>
      <c r="E14" s="842"/>
      <c r="F14" s="842"/>
      <c r="G14" s="842"/>
      <c r="H14" s="842"/>
      <c r="I14" s="843"/>
      <c r="J14" s="138"/>
      <c r="K14" s="138"/>
      <c r="L14" s="44"/>
      <c r="M14" s="174"/>
      <c r="N14" s="138"/>
    </row>
    <row r="15" spans="1:14" ht="15.75" customHeight="1">
      <c r="A15" s="192" t="s">
        <v>90</v>
      </c>
      <c r="B15" s="576">
        <v>6179</v>
      </c>
      <c r="C15" s="578">
        <v>6316</v>
      </c>
      <c r="D15" s="576">
        <v>5472</v>
      </c>
      <c r="E15" s="576">
        <v>5198</v>
      </c>
      <c r="F15" s="576">
        <v>5335</v>
      </c>
      <c r="G15" s="233">
        <f t="shared" ref="G15:G17" si="6">E15/D15-1</f>
        <v>-5.0073099415204658E-2</v>
      </c>
      <c r="H15" s="195">
        <f t="shared" ref="H15:H17" si="7">E15/B15-1</f>
        <v>-0.1587635539731348</v>
      </c>
      <c r="I15" s="196">
        <f t="shared" ref="I15:I17" si="8">F15/C15-1</f>
        <v>-0.1553198226725776</v>
      </c>
      <c r="J15" s="138"/>
      <c r="K15" s="138"/>
      <c r="L15" s="44"/>
      <c r="M15" s="174"/>
      <c r="N15" s="138"/>
    </row>
    <row r="16" spans="1:14" ht="15.75" customHeight="1">
      <c r="A16" s="574" t="s">
        <v>76</v>
      </c>
      <c r="B16" s="577">
        <v>6083714.4400000004</v>
      </c>
      <c r="C16" s="580">
        <v>11970943.43</v>
      </c>
      <c r="D16" s="581">
        <v>5474297.7599999998</v>
      </c>
      <c r="E16" s="582">
        <v>5401408.71</v>
      </c>
      <c r="F16" s="582">
        <v>10875706.469999999</v>
      </c>
      <c r="G16" s="236">
        <f t="shared" si="6"/>
        <v>-1.331477628648392E-2</v>
      </c>
      <c r="H16" s="200">
        <f t="shared" si="7"/>
        <v>-0.11215281991440751</v>
      </c>
      <c r="I16" s="201">
        <f t="shared" si="8"/>
        <v>-9.1491281903083976E-2</v>
      </c>
      <c r="J16" s="138"/>
      <c r="K16" s="138"/>
      <c r="L16" s="44"/>
      <c r="M16" s="174"/>
      <c r="N16" s="138"/>
    </row>
    <row r="17" spans="1:14" ht="15.75" customHeight="1" thickBot="1">
      <c r="A17" s="596" t="s">
        <v>658</v>
      </c>
      <c r="B17" s="259">
        <v>330.07</v>
      </c>
      <c r="C17" s="259">
        <v>330.07</v>
      </c>
      <c r="D17" s="259">
        <v>348.22</v>
      </c>
      <c r="E17" s="259">
        <v>348.22</v>
      </c>
      <c r="F17" s="259">
        <v>348.22</v>
      </c>
      <c r="G17" s="238">
        <f t="shared" si="6"/>
        <v>0</v>
      </c>
      <c r="H17" s="209">
        <f t="shared" si="7"/>
        <v>5.4988335807556021E-2</v>
      </c>
      <c r="I17" s="210">
        <f t="shared" si="8"/>
        <v>5.4988335807556021E-2</v>
      </c>
      <c r="J17" s="138"/>
      <c r="K17" s="138"/>
      <c r="L17" s="44"/>
      <c r="M17" s="174"/>
      <c r="N17" s="138"/>
    </row>
    <row r="18" spans="1:14" ht="16.5" customHeight="1" thickBot="1">
      <c r="A18" s="841" t="s">
        <v>91</v>
      </c>
      <c r="B18" s="842"/>
      <c r="C18" s="842"/>
      <c r="D18" s="842"/>
      <c r="E18" s="842"/>
      <c r="F18" s="842"/>
      <c r="G18" s="842"/>
      <c r="H18" s="842"/>
      <c r="I18" s="843"/>
      <c r="J18" s="138"/>
      <c r="K18" s="138"/>
      <c r="L18" s="44"/>
      <c r="M18" s="174"/>
      <c r="N18" s="138"/>
    </row>
    <row r="19" spans="1:14" ht="15.75" customHeight="1">
      <c r="A19" s="192" t="s">
        <v>443</v>
      </c>
      <c r="B19" s="583">
        <v>62</v>
      </c>
      <c r="C19" s="578">
        <v>65</v>
      </c>
      <c r="D19" s="576">
        <v>47</v>
      </c>
      <c r="E19" s="578">
        <v>45</v>
      </c>
      <c r="F19" s="576">
        <v>46</v>
      </c>
      <c r="G19" s="585">
        <f t="shared" ref="G19:G21" si="9">E19/D19-1</f>
        <v>-4.2553191489361653E-2</v>
      </c>
      <c r="H19" s="195">
        <f t="shared" ref="H19:H21" si="10">E19/B19-1</f>
        <v>-0.27419354838709675</v>
      </c>
      <c r="I19" s="196">
        <f t="shared" ref="I19:I21" si="11">F19/C19-1</f>
        <v>-0.29230769230769227</v>
      </c>
      <c r="J19" s="138"/>
      <c r="K19" s="138"/>
      <c r="L19" s="44"/>
      <c r="M19" s="174"/>
      <c r="N19" s="138"/>
    </row>
    <row r="20" spans="1:14" ht="15.75" customHeight="1">
      <c r="A20" s="574" t="s">
        <v>76</v>
      </c>
      <c r="B20" s="584">
        <v>236317.51</v>
      </c>
      <c r="C20" s="579">
        <v>475129.64</v>
      </c>
      <c r="D20" s="577">
        <v>180119.66</v>
      </c>
      <c r="E20" s="579">
        <v>179987.40000000002</v>
      </c>
      <c r="F20" s="577">
        <v>360107.06000000006</v>
      </c>
      <c r="G20" s="586">
        <f t="shared" si="9"/>
        <v>-7.3428963834365479E-4</v>
      </c>
      <c r="H20" s="200">
        <f t="shared" si="10"/>
        <v>-0.23836621332037555</v>
      </c>
      <c r="I20" s="201">
        <f t="shared" si="11"/>
        <v>-0.24208672816118137</v>
      </c>
      <c r="J20" s="138"/>
      <c r="K20" s="138"/>
      <c r="L20" s="44"/>
      <c r="M20" s="174"/>
      <c r="N20" s="138"/>
    </row>
    <row r="21" spans="1:14" ht="15.75" customHeight="1" thickBot="1">
      <c r="A21" s="596" t="s">
        <v>658</v>
      </c>
      <c r="B21" s="750">
        <v>1263.73</v>
      </c>
      <c r="C21" s="595">
        <v>1263.73</v>
      </c>
      <c r="D21" s="259">
        <v>1333.24</v>
      </c>
      <c r="E21" s="595">
        <v>1333.24</v>
      </c>
      <c r="F21" s="259">
        <v>1333.24</v>
      </c>
      <c r="G21" s="587">
        <f t="shared" si="9"/>
        <v>0</v>
      </c>
      <c r="H21" s="209">
        <f t="shared" si="10"/>
        <v>5.5003837845109205E-2</v>
      </c>
      <c r="I21" s="210">
        <f t="shared" si="11"/>
        <v>5.5003837845109205E-2</v>
      </c>
      <c r="J21" s="138"/>
      <c r="K21" s="138"/>
      <c r="L21" s="44"/>
      <c r="M21" s="174"/>
      <c r="N21" s="138"/>
    </row>
    <row r="22" spans="1:14" s="42" customFormat="1" ht="16.5" customHeight="1" thickBot="1">
      <c r="A22" s="841" t="s">
        <v>92</v>
      </c>
      <c r="B22" s="842"/>
      <c r="C22" s="842"/>
      <c r="D22" s="842"/>
      <c r="E22" s="842"/>
      <c r="F22" s="842"/>
      <c r="G22" s="842"/>
      <c r="H22" s="842"/>
      <c r="I22" s="843"/>
      <c r="J22" s="138"/>
      <c r="K22" s="138"/>
      <c r="L22" s="44"/>
      <c r="M22" s="174"/>
      <c r="N22" s="138"/>
    </row>
    <row r="23" spans="1:14" ht="16.5" customHeight="1">
      <c r="A23" s="192" t="s">
        <v>90</v>
      </c>
      <c r="B23" s="576">
        <v>21884</v>
      </c>
      <c r="C23" s="578">
        <v>22328</v>
      </c>
      <c r="D23" s="576">
        <v>19492</v>
      </c>
      <c r="E23" s="578">
        <v>18652</v>
      </c>
      <c r="F23" s="576">
        <v>19072</v>
      </c>
      <c r="G23" s="233">
        <f t="shared" ref="G23:G25" si="12">E23/D23-1</f>
        <v>-4.3094602914016011E-2</v>
      </c>
      <c r="H23" s="195">
        <f t="shared" ref="H23:H25" si="13">E23/B23-1</f>
        <v>-0.14768780844452567</v>
      </c>
      <c r="I23" s="196">
        <f t="shared" ref="I23:I25" si="14">F23/C23-1</f>
        <v>-0.14582586886420634</v>
      </c>
      <c r="J23" s="138"/>
      <c r="K23" s="138"/>
      <c r="L23" s="44"/>
      <c r="M23" s="174"/>
      <c r="N23" s="138"/>
    </row>
    <row r="24" spans="1:14" ht="16.5" customHeight="1">
      <c r="A24" s="574" t="s">
        <v>76</v>
      </c>
      <c r="B24" s="577">
        <v>19603354.48</v>
      </c>
      <c r="C24" s="579">
        <v>37955309.979999997</v>
      </c>
      <c r="D24" s="577">
        <v>17678930.07</v>
      </c>
      <c r="E24" s="579">
        <v>17427286.289999999</v>
      </c>
      <c r="F24" s="577">
        <v>35106216.359999985</v>
      </c>
      <c r="G24" s="236">
        <f t="shared" si="12"/>
        <v>-1.4234106872056951E-2</v>
      </c>
      <c r="H24" s="200">
        <f t="shared" si="13"/>
        <v>-0.11100488909793982</v>
      </c>
      <c r="I24" s="201">
        <f t="shared" si="14"/>
        <v>-7.5064427651922783E-2</v>
      </c>
      <c r="J24" s="138"/>
      <c r="K24" s="138"/>
      <c r="L24" s="44"/>
      <c r="M24" s="174"/>
      <c r="N24" s="138"/>
    </row>
    <row r="25" spans="1:14" ht="16.5" customHeight="1" thickBot="1">
      <c r="A25" s="596" t="s">
        <v>658</v>
      </c>
      <c r="B25" s="751">
        <v>299.82</v>
      </c>
      <c r="C25" s="751">
        <v>299.82</v>
      </c>
      <c r="D25" s="751">
        <v>312.70999999999998</v>
      </c>
      <c r="E25" s="595">
        <v>312.70999999999998</v>
      </c>
      <c r="F25" s="751">
        <v>312.70999999999998</v>
      </c>
      <c r="G25" s="238">
        <f t="shared" si="12"/>
        <v>0</v>
      </c>
      <c r="H25" s="209">
        <f t="shared" si="13"/>
        <v>4.2992462143953025E-2</v>
      </c>
      <c r="I25" s="210">
        <f t="shared" si="14"/>
        <v>4.2992462143953025E-2</v>
      </c>
      <c r="J25" s="138"/>
      <c r="K25" s="138"/>
      <c r="L25" s="44"/>
      <c r="M25" s="174"/>
      <c r="N25" s="138"/>
    </row>
    <row r="26" spans="1:14" s="42" customFormat="1" ht="16.5" customHeight="1" thickBot="1">
      <c r="A26" s="841" t="s">
        <v>93</v>
      </c>
      <c r="B26" s="842"/>
      <c r="C26" s="842"/>
      <c r="D26" s="842"/>
      <c r="E26" s="842"/>
      <c r="F26" s="842"/>
      <c r="G26" s="842"/>
      <c r="H26" s="842"/>
      <c r="I26" s="843"/>
      <c r="J26" s="138"/>
      <c r="K26" s="138"/>
      <c r="L26" s="44"/>
      <c r="M26" s="174"/>
      <c r="N26" s="138"/>
    </row>
    <row r="27" spans="1:14" ht="16.5" customHeight="1">
      <c r="A27" s="192" t="s">
        <v>90</v>
      </c>
      <c r="B27" s="576">
        <v>1399</v>
      </c>
      <c r="C27" s="578">
        <v>1441</v>
      </c>
      <c r="D27" s="576">
        <v>1172</v>
      </c>
      <c r="E27" s="578">
        <v>1094</v>
      </c>
      <c r="F27" s="576">
        <v>1133</v>
      </c>
      <c r="G27" s="233">
        <f t="shared" ref="G27:G29" si="15">E27/D27-1</f>
        <v>-6.6552901023890776E-2</v>
      </c>
      <c r="H27" s="195">
        <f t="shared" ref="H27:H29" si="16">E27/B27-1</f>
        <v>-0.21801286633309502</v>
      </c>
      <c r="I27" s="196">
        <f t="shared" ref="I27:I29" si="17">F27/C27-1</f>
        <v>-0.2137404580152672</v>
      </c>
      <c r="J27" s="138"/>
      <c r="K27" s="138"/>
      <c r="L27" s="44"/>
      <c r="M27" s="174"/>
      <c r="N27" s="138"/>
    </row>
    <row r="28" spans="1:14" ht="16.5" customHeight="1">
      <c r="A28" s="574" t="s">
        <v>76</v>
      </c>
      <c r="B28" s="577">
        <v>1375401.6900000002</v>
      </c>
      <c r="C28" s="579">
        <v>2727806.29</v>
      </c>
      <c r="D28" s="577">
        <v>1173373.5799999998</v>
      </c>
      <c r="E28" s="579">
        <v>1137322.82</v>
      </c>
      <c r="F28" s="577">
        <v>2310696.4</v>
      </c>
      <c r="G28" s="236">
        <f t="shared" si="15"/>
        <v>-3.0724025676460043E-2</v>
      </c>
      <c r="H28" s="200">
        <f t="shared" si="16"/>
        <v>-0.17309770064336627</v>
      </c>
      <c r="I28" s="201">
        <f t="shared" si="17"/>
        <v>-0.15291037766468385</v>
      </c>
      <c r="J28" s="138"/>
      <c r="K28" s="138"/>
      <c r="L28" s="44"/>
      <c r="M28" s="174"/>
      <c r="N28" s="138"/>
    </row>
    <row r="29" spans="1:14" ht="16.5" customHeight="1" thickBot="1">
      <c r="A29" s="596" t="s">
        <v>658</v>
      </c>
      <c r="B29" s="259">
        <v>330.07</v>
      </c>
      <c r="C29" s="259">
        <v>330.07</v>
      </c>
      <c r="D29" s="749">
        <v>348.22</v>
      </c>
      <c r="E29" s="259">
        <v>348.22</v>
      </c>
      <c r="F29" s="259">
        <v>348.22</v>
      </c>
      <c r="G29" s="238">
        <f t="shared" si="15"/>
        <v>0</v>
      </c>
      <c r="H29" s="209">
        <f t="shared" si="16"/>
        <v>5.4988335807556021E-2</v>
      </c>
      <c r="I29" s="210">
        <f t="shared" si="17"/>
        <v>5.4988335807556021E-2</v>
      </c>
      <c r="J29" s="138"/>
      <c r="K29" s="138"/>
      <c r="L29" s="44"/>
      <c r="M29" s="174"/>
      <c r="N29" s="138"/>
    </row>
    <row r="30" spans="1:14" s="42" customFormat="1" ht="16.5" customHeight="1" thickBot="1">
      <c r="A30" s="841" t="s">
        <v>94</v>
      </c>
      <c r="B30" s="842"/>
      <c r="C30" s="842"/>
      <c r="D30" s="842"/>
      <c r="E30" s="842"/>
      <c r="F30" s="842"/>
      <c r="G30" s="842"/>
      <c r="H30" s="842"/>
      <c r="I30" s="843"/>
      <c r="J30" s="138"/>
      <c r="K30" s="138"/>
      <c r="L30" s="44"/>
      <c r="M30" s="174"/>
      <c r="N30" s="138"/>
    </row>
    <row r="31" spans="1:14" ht="16.5" customHeight="1">
      <c r="A31" s="192" t="s">
        <v>74</v>
      </c>
      <c r="B31" s="576">
        <v>4107</v>
      </c>
      <c r="C31" s="576">
        <v>4190</v>
      </c>
      <c r="D31" s="578">
        <v>3621</v>
      </c>
      <c r="E31" s="576">
        <v>3464</v>
      </c>
      <c r="F31" s="576">
        <v>3543</v>
      </c>
      <c r="G31" s="233">
        <f t="shared" ref="G31:G33" si="18">E31/D31-1</f>
        <v>-4.3358188345760884E-2</v>
      </c>
      <c r="H31" s="195">
        <f t="shared" ref="H31:H33" si="19">E31/B31-1</f>
        <v>-0.15656196737277817</v>
      </c>
      <c r="I31" s="196">
        <f t="shared" ref="I31:I33" si="20">F31/C31-1</f>
        <v>-0.15441527446300718</v>
      </c>
      <c r="J31" s="138"/>
      <c r="K31" s="138"/>
      <c r="L31" s="44"/>
      <c r="M31" s="174"/>
      <c r="N31" s="138"/>
    </row>
    <row r="32" spans="1:14" ht="16.5" customHeight="1">
      <c r="A32" s="574" t="s">
        <v>76</v>
      </c>
      <c r="B32" s="577">
        <v>3562835.6999999993</v>
      </c>
      <c r="C32" s="577">
        <v>7002145.169999999</v>
      </c>
      <c r="D32" s="579">
        <v>3181119.49</v>
      </c>
      <c r="E32" s="577">
        <v>3146288.11</v>
      </c>
      <c r="F32" s="577">
        <v>6327407.6000000006</v>
      </c>
      <c r="G32" s="236">
        <f t="shared" si="18"/>
        <v>-1.0949409511178176E-2</v>
      </c>
      <c r="H32" s="200">
        <f t="shared" si="19"/>
        <v>-0.1169146222487889</v>
      </c>
      <c r="I32" s="201">
        <f t="shared" si="20"/>
        <v>-9.6361551155900727E-2</v>
      </c>
      <c r="J32" s="138"/>
      <c r="K32" s="138"/>
      <c r="L32" s="44"/>
      <c r="M32" s="174"/>
      <c r="N32" s="138"/>
    </row>
    <row r="33" spans="1:14" ht="16.5" customHeight="1" thickBot="1">
      <c r="A33" s="596" t="s">
        <v>668</v>
      </c>
      <c r="B33" s="259">
        <v>330.07</v>
      </c>
      <c r="C33" s="259">
        <v>330.07</v>
      </c>
      <c r="D33" s="595">
        <v>348.22</v>
      </c>
      <c r="E33" s="259">
        <v>348.22</v>
      </c>
      <c r="F33" s="259">
        <v>348.22</v>
      </c>
      <c r="G33" s="238">
        <f t="shared" si="18"/>
        <v>0</v>
      </c>
      <c r="H33" s="209">
        <f t="shared" si="19"/>
        <v>5.4988335807556021E-2</v>
      </c>
      <c r="I33" s="210">
        <f t="shared" si="20"/>
        <v>5.4988335807556021E-2</v>
      </c>
      <c r="J33" s="138"/>
      <c r="K33" s="138"/>
      <c r="L33" s="44"/>
      <c r="M33" s="174"/>
      <c r="N33" s="138"/>
    </row>
    <row r="34" spans="1:14" s="42" customFormat="1" ht="16.5" customHeight="1" thickBot="1">
      <c r="A34" s="841" t="s">
        <v>95</v>
      </c>
      <c r="B34" s="842"/>
      <c r="C34" s="842"/>
      <c r="D34" s="842"/>
      <c r="E34" s="842"/>
      <c r="F34" s="842"/>
      <c r="G34" s="842"/>
      <c r="H34" s="842"/>
      <c r="I34" s="843"/>
      <c r="J34" s="138"/>
      <c r="K34" s="138"/>
      <c r="L34" s="44"/>
      <c r="M34" s="174"/>
      <c r="N34" s="138"/>
    </row>
    <row r="35" spans="1:14" ht="15.75" customHeight="1">
      <c r="A35" s="192" t="s">
        <v>90</v>
      </c>
      <c r="B35" s="576">
        <v>17181</v>
      </c>
      <c r="C35" s="578">
        <v>17573</v>
      </c>
      <c r="D35" s="576">
        <v>15067</v>
      </c>
      <c r="E35" s="578">
        <v>14324</v>
      </c>
      <c r="F35" s="576">
        <v>14695</v>
      </c>
      <c r="G35" s="233">
        <f t="shared" ref="G35:G37" si="21">E35/D35-1</f>
        <v>-4.9313068294949192E-2</v>
      </c>
      <c r="H35" s="195">
        <f t="shared" ref="H35:H37" si="22">E35/B35-1</f>
        <v>-0.16628834177288865</v>
      </c>
      <c r="I35" s="196">
        <f t="shared" ref="I35:I37" si="23">F35/C35-1</f>
        <v>-0.16377397143344907</v>
      </c>
      <c r="J35" s="138"/>
      <c r="K35" s="138"/>
      <c r="L35" s="44"/>
      <c r="M35" s="174"/>
      <c r="N35" s="138"/>
    </row>
    <row r="36" spans="1:14" ht="15.75" customHeight="1">
      <c r="A36" s="574" t="s">
        <v>76</v>
      </c>
      <c r="B36" s="577">
        <v>2539144.0400000005</v>
      </c>
      <c r="C36" s="579">
        <v>5000382.5900000008</v>
      </c>
      <c r="D36" s="577">
        <v>2263038.92</v>
      </c>
      <c r="E36" s="579">
        <v>2232430.4299999997</v>
      </c>
      <c r="F36" s="577">
        <v>4495469.3499999996</v>
      </c>
      <c r="G36" s="236">
        <f t="shared" si="21"/>
        <v>-1.3525392660944657E-2</v>
      </c>
      <c r="H36" s="200">
        <f t="shared" si="22"/>
        <v>-0.12079409642313976</v>
      </c>
      <c r="I36" s="201">
        <f t="shared" si="23"/>
        <v>-0.10097492160094912</v>
      </c>
      <c r="J36" s="138"/>
      <c r="K36" s="138"/>
      <c r="L36" s="44"/>
      <c r="M36" s="174"/>
      <c r="N36" s="138"/>
    </row>
    <row r="37" spans="1:14" ht="15.75" customHeight="1" thickBot="1">
      <c r="A37" s="596" t="s">
        <v>658</v>
      </c>
      <c r="B37" s="259">
        <v>49.51</v>
      </c>
      <c r="C37" s="259">
        <v>49.51</v>
      </c>
      <c r="D37" s="259">
        <v>52.23</v>
      </c>
      <c r="E37" s="595">
        <v>52.23</v>
      </c>
      <c r="F37" s="259">
        <v>52.23</v>
      </c>
      <c r="G37" s="238">
        <f t="shared" si="21"/>
        <v>0</v>
      </c>
      <c r="H37" s="209">
        <f t="shared" si="22"/>
        <v>5.4938396283578994E-2</v>
      </c>
      <c r="I37" s="210">
        <f t="shared" si="23"/>
        <v>5.4938396283578994E-2</v>
      </c>
      <c r="J37" s="138"/>
      <c r="K37" s="138"/>
      <c r="L37" s="44"/>
      <c r="M37" s="174"/>
      <c r="N37" s="138"/>
    </row>
    <row r="38" spans="1:14" s="42" customFormat="1" ht="16.5" customHeight="1" thickBot="1">
      <c r="A38" s="841" t="s">
        <v>96</v>
      </c>
      <c r="B38" s="842"/>
      <c r="C38" s="842"/>
      <c r="D38" s="842"/>
      <c r="E38" s="842"/>
      <c r="F38" s="842"/>
      <c r="G38" s="842"/>
      <c r="H38" s="842"/>
      <c r="I38" s="843"/>
      <c r="J38" s="138"/>
      <c r="K38" s="138"/>
      <c r="L38" s="44"/>
      <c r="M38" s="174"/>
      <c r="N38" s="138"/>
    </row>
    <row r="39" spans="1:14" ht="15.75" customHeight="1">
      <c r="A39" s="575" t="s">
        <v>90</v>
      </c>
      <c r="B39" s="576">
        <v>5</v>
      </c>
      <c r="C39" s="578">
        <v>5</v>
      </c>
      <c r="D39" s="576">
        <v>5</v>
      </c>
      <c r="E39" s="578">
        <v>5</v>
      </c>
      <c r="F39" s="576">
        <v>5</v>
      </c>
      <c r="G39" s="233">
        <f t="shared" ref="G39:G41" si="24">E39/D39-1</f>
        <v>0</v>
      </c>
      <c r="H39" s="195">
        <f t="shared" ref="H39:H41" si="25">E39/B39-1</f>
        <v>0</v>
      </c>
      <c r="I39" s="196">
        <f t="shared" ref="I39:I41" si="26">F39/C39-1</f>
        <v>0</v>
      </c>
      <c r="J39" s="138"/>
      <c r="K39" s="138"/>
      <c r="L39" s="44"/>
      <c r="M39" s="174"/>
      <c r="N39" s="138"/>
    </row>
    <row r="40" spans="1:14" ht="15.75" customHeight="1">
      <c r="A40" s="574" t="s">
        <v>76</v>
      </c>
      <c r="B40" s="577">
        <v>20783.849999999999</v>
      </c>
      <c r="C40" s="579">
        <v>40069.899999999994</v>
      </c>
      <c r="D40" s="577">
        <v>21164.85</v>
      </c>
      <c r="E40" s="579">
        <v>21926.85</v>
      </c>
      <c r="F40" s="577">
        <v>43091.7</v>
      </c>
      <c r="G40" s="236">
        <f t="shared" si="24"/>
        <v>3.6003090028986717E-2</v>
      </c>
      <c r="H40" s="200">
        <f t="shared" si="25"/>
        <v>5.4994623229093653E-2</v>
      </c>
      <c r="I40" s="201">
        <f t="shared" si="26"/>
        <v>7.5413215406078038E-2</v>
      </c>
      <c r="J40" s="138"/>
      <c r="K40" s="138"/>
      <c r="L40" s="44"/>
      <c r="M40" s="174"/>
      <c r="N40" s="138"/>
    </row>
    <row r="41" spans="1:14" ht="15.75" customHeight="1" thickBot="1">
      <c r="A41" s="596" t="s">
        <v>77</v>
      </c>
      <c r="B41" s="259">
        <v>1385.59</v>
      </c>
      <c r="C41" s="595">
        <v>1335.66</v>
      </c>
      <c r="D41" s="259">
        <v>1410.99</v>
      </c>
      <c r="E41" s="595">
        <v>1461.79</v>
      </c>
      <c r="F41" s="259">
        <v>1436.39</v>
      </c>
      <c r="G41" s="238">
        <f t="shared" si="24"/>
        <v>3.6003090028986717E-2</v>
      </c>
      <c r="H41" s="209">
        <f t="shared" si="25"/>
        <v>5.4994623229093875E-2</v>
      </c>
      <c r="I41" s="210">
        <f t="shared" si="26"/>
        <v>7.5415899255798724E-2</v>
      </c>
      <c r="J41" s="138"/>
      <c r="K41" s="138"/>
      <c r="L41" s="44"/>
      <c r="M41" s="174"/>
      <c r="N41" s="138"/>
    </row>
    <row r="42" spans="1:14" ht="16.5" customHeight="1" thickBot="1">
      <c r="A42" s="841" t="s">
        <v>97</v>
      </c>
      <c r="B42" s="842"/>
      <c r="C42" s="842"/>
      <c r="D42" s="842"/>
      <c r="E42" s="842"/>
      <c r="F42" s="842"/>
      <c r="G42" s="842"/>
      <c r="H42" s="842"/>
      <c r="I42" s="843"/>
      <c r="J42" s="138"/>
      <c r="K42" s="138"/>
      <c r="L42" s="44"/>
      <c r="M42" s="174"/>
      <c r="N42" s="138"/>
    </row>
    <row r="43" spans="1:14" ht="15.75" customHeight="1">
      <c r="A43" s="575" t="s">
        <v>442</v>
      </c>
      <c r="B43" s="588">
        <v>1420</v>
      </c>
      <c r="C43" s="590">
        <v>1416</v>
      </c>
      <c r="D43" s="588">
        <v>1451</v>
      </c>
      <c r="E43" s="590">
        <v>1452</v>
      </c>
      <c r="F43" s="588">
        <v>1451</v>
      </c>
      <c r="G43" s="592">
        <f t="shared" ref="G43:G45" si="27">E43/D43-1</f>
        <v>6.8917987594763197E-4</v>
      </c>
      <c r="H43" s="195">
        <f t="shared" ref="H43:H45" si="28">E43/B43-1</f>
        <v>2.2535211267605604E-2</v>
      </c>
      <c r="I43" s="196">
        <f t="shared" ref="I43:I45" si="29">F43/C43-1</f>
        <v>2.4717514124293682E-2</v>
      </c>
      <c r="J43" s="138"/>
      <c r="K43" s="138"/>
      <c r="L43" s="44"/>
      <c r="M43" s="174"/>
      <c r="N43" s="138"/>
    </row>
    <row r="44" spans="1:14" ht="15.75" customHeight="1">
      <c r="A44" s="574" t="s">
        <v>76</v>
      </c>
      <c r="B44" s="589">
        <v>7706213.2699999986</v>
      </c>
      <c r="C44" s="591">
        <v>14847080.119999999</v>
      </c>
      <c r="D44" s="584">
        <v>7983172.7200000007</v>
      </c>
      <c r="E44" s="591">
        <v>8295200.5799999982</v>
      </c>
      <c r="F44" s="584">
        <v>16278373.30000001</v>
      </c>
      <c r="G44" s="593">
        <f t="shared" si="27"/>
        <v>3.9085695743283022E-2</v>
      </c>
      <c r="H44" s="200">
        <f t="shared" si="28"/>
        <v>7.6430185535210304E-2</v>
      </c>
      <c r="I44" s="201">
        <f t="shared" si="29"/>
        <v>9.6402334225432318E-2</v>
      </c>
      <c r="J44" s="138"/>
      <c r="K44" s="138"/>
      <c r="L44" s="44"/>
      <c r="M44" s="174"/>
      <c r="N44" s="138"/>
    </row>
    <row r="45" spans="1:14" ht="15.75" customHeight="1" thickBot="1">
      <c r="A45" s="596" t="s">
        <v>668</v>
      </c>
      <c r="B45" s="752">
        <v>1780.96</v>
      </c>
      <c r="C45" s="753">
        <v>1780.96</v>
      </c>
      <c r="D45" s="750">
        <v>1878.91</v>
      </c>
      <c r="E45" s="753">
        <v>1878.91</v>
      </c>
      <c r="F45" s="750">
        <v>1878.91</v>
      </c>
      <c r="G45" s="594">
        <f t="shared" si="27"/>
        <v>0</v>
      </c>
      <c r="H45" s="209">
        <f t="shared" si="28"/>
        <v>5.4998427814212603E-2</v>
      </c>
      <c r="I45" s="210">
        <f t="shared" si="29"/>
        <v>5.4998427814212603E-2</v>
      </c>
      <c r="J45" s="138"/>
      <c r="K45" s="138"/>
      <c r="L45" s="44"/>
      <c r="M45" s="174"/>
      <c r="N45" s="138"/>
    </row>
    <row r="46" spans="1:14" ht="16.5" customHeight="1" thickBot="1">
      <c r="A46" s="857" t="s">
        <v>667</v>
      </c>
      <c r="B46" s="858"/>
      <c r="C46" s="858"/>
      <c r="D46" s="858"/>
      <c r="E46" s="858"/>
      <c r="F46" s="858"/>
      <c r="G46" s="858"/>
      <c r="H46" s="858"/>
      <c r="I46" s="859"/>
      <c r="J46" s="138"/>
      <c r="K46" s="138"/>
      <c r="L46" s="44"/>
      <c r="M46" s="174"/>
      <c r="N46" s="138"/>
    </row>
    <row r="47" spans="1:14" ht="15.75" customHeight="1">
      <c r="A47" s="575" t="s">
        <v>401</v>
      </c>
      <c r="B47" s="576">
        <v>11899</v>
      </c>
      <c r="C47" s="578">
        <v>11908</v>
      </c>
      <c r="D47" s="576">
        <v>11990</v>
      </c>
      <c r="E47" s="590">
        <v>11969</v>
      </c>
      <c r="F47" s="576">
        <v>11979</v>
      </c>
      <c r="G47" s="233">
        <f t="shared" ref="G47:G49" si="30">E47/D47-1</f>
        <v>-1.7514595496246343E-3</v>
      </c>
      <c r="H47" s="195">
        <f t="shared" ref="H47:H49" si="31">E47/B47-1</f>
        <v>5.8828472980922975E-3</v>
      </c>
      <c r="I47" s="196">
        <f t="shared" ref="I47:I49" si="32">F47/C47-1</f>
        <v>5.9623782331206243E-3</v>
      </c>
      <c r="J47" s="138"/>
      <c r="K47" s="138"/>
      <c r="L47" s="44"/>
      <c r="M47" s="174"/>
      <c r="N47" s="138"/>
    </row>
    <row r="48" spans="1:14" ht="15.75" customHeight="1">
      <c r="A48" s="216" t="s">
        <v>657</v>
      </c>
      <c r="B48" s="577">
        <v>64122676.159999996</v>
      </c>
      <c r="C48" s="579">
        <v>123719339.69</v>
      </c>
      <c r="D48" s="577">
        <v>65762296.260000013</v>
      </c>
      <c r="E48" s="579">
        <v>186141161.57999998</v>
      </c>
      <c r="F48" s="577">
        <v>251903457.84000003</v>
      </c>
      <c r="G48" s="236">
        <f t="shared" si="30"/>
        <v>1.8305149328129611</v>
      </c>
      <c r="H48" s="200">
        <f t="shared" si="31"/>
        <v>1.9028913440159201</v>
      </c>
      <c r="I48" s="201">
        <f t="shared" si="32"/>
        <v>1.0360879590142278</v>
      </c>
      <c r="J48" s="138"/>
      <c r="K48" s="138"/>
      <c r="L48" s="44"/>
      <c r="M48" s="174"/>
      <c r="N48" s="138"/>
    </row>
    <row r="49" spans="1:14" ht="15.75" customHeight="1" thickBot="1">
      <c r="A49" s="596" t="s">
        <v>658</v>
      </c>
      <c r="B49" s="259">
        <v>1780.96</v>
      </c>
      <c r="C49" s="753">
        <v>1780.96</v>
      </c>
      <c r="D49" s="750">
        <v>1878.91</v>
      </c>
      <c r="E49" s="753">
        <v>1878.91</v>
      </c>
      <c r="F49" s="750">
        <v>1878.91</v>
      </c>
      <c r="G49" s="238">
        <f t="shared" si="30"/>
        <v>0</v>
      </c>
      <c r="H49" s="209">
        <f t="shared" si="31"/>
        <v>5.4998427814212603E-2</v>
      </c>
      <c r="I49" s="210">
        <f t="shared" si="32"/>
        <v>5.4998427814212603E-2</v>
      </c>
      <c r="J49" s="138"/>
      <c r="K49" s="138"/>
      <c r="L49" s="44"/>
      <c r="M49" s="174"/>
      <c r="N49" s="138"/>
    </row>
    <row r="50" spans="1:14" ht="16.5" customHeight="1" thickBot="1">
      <c r="A50" s="841" t="s">
        <v>98</v>
      </c>
      <c r="B50" s="842"/>
      <c r="C50" s="842"/>
      <c r="D50" s="842"/>
      <c r="E50" s="842"/>
      <c r="F50" s="842"/>
      <c r="G50" s="842"/>
      <c r="H50" s="842"/>
      <c r="I50" s="843"/>
      <c r="J50" s="138"/>
      <c r="K50" s="138"/>
      <c r="M50" s="174"/>
      <c r="N50" s="138"/>
    </row>
    <row r="51" spans="1:14" ht="15.75" customHeight="1">
      <c r="A51" s="575" t="s">
        <v>443</v>
      </c>
      <c r="B51" s="583">
        <v>176325</v>
      </c>
      <c r="C51" s="576">
        <v>177468</v>
      </c>
      <c r="D51" s="576">
        <v>168274</v>
      </c>
      <c r="E51" s="590">
        <v>161635</v>
      </c>
      <c r="F51" s="576">
        <v>164954.5</v>
      </c>
      <c r="G51" s="592">
        <f t="shared" ref="G51:G53" si="33">E51/D51-1</f>
        <v>-3.9453510346221021E-2</v>
      </c>
      <c r="H51" s="195">
        <f t="shared" ref="H51:H53" si="34">E51/B51-1</f>
        <v>-8.3312065787608081E-2</v>
      </c>
      <c r="I51" s="196">
        <f t="shared" ref="I51:I53" si="35">F51/C51-1</f>
        <v>-7.0511303446255114E-2</v>
      </c>
      <c r="J51" s="138"/>
      <c r="K51" s="138"/>
      <c r="M51" s="174"/>
      <c r="N51" s="138"/>
    </row>
    <row r="52" spans="1:14" ht="15.75" customHeight="1">
      <c r="A52" s="574" t="s">
        <v>76</v>
      </c>
      <c r="B52" s="584">
        <v>259340459.31</v>
      </c>
      <c r="C52" s="577">
        <v>515153286.86000001</v>
      </c>
      <c r="D52" s="577">
        <v>246503525.23000002</v>
      </c>
      <c r="E52" s="579">
        <v>227930985.78999999</v>
      </c>
      <c r="F52" s="577">
        <v>474434511.01999998</v>
      </c>
      <c r="G52" s="593">
        <f t="shared" si="33"/>
        <v>-7.5343910082709464E-2</v>
      </c>
      <c r="H52" s="200">
        <f t="shared" si="34"/>
        <v>-0.12111289385222768</v>
      </c>
      <c r="I52" s="201">
        <f t="shared" si="35"/>
        <v>-7.904205773041284E-2</v>
      </c>
      <c r="J52" s="138"/>
      <c r="K52" s="138"/>
      <c r="M52" s="174"/>
      <c r="N52" s="138"/>
    </row>
    <row r="53" spans="1:14" ht="15.75" customHeight="1" thickBot="1">
      <c r="A53" s="596" t="s">
        <v>668</v>
      </c>
      <c r="B53" s="755">
        <v>500</v>
      </c>
      <c r="C53" s="755">
        <v>500</v>
      </c>
      <c r="D53" s="755">
        <v>500</v>
      </c>
      <c r="E53" s="754">
        <v>500</v>
      </c>
      <c r="F53" s="755">
        <v>500</v>
      </c>
      <c r="G53" s="594">
        <f t="shared" si="33"/>
        <v>0</v>
      </c>
      <c r="H53" s="209">
        <f t="shared" si="34"/>
        <v>0</v>
      </c>
      <c r="I53" s="210">
        <f t="shared" si="35"/>
        <v>0</v>
      </c>
      <c r="J53" s="138"/>
      <c r="K53" s="138"/>
      <c r="M53" s="174"/>
      <c r="N53" s="138"/>
    </row>
    <row r="54" spans="1:14" ht="16.5" customHeight="1" thickBot="1">
      <c r="A54" s="841" t="s">
        <v>260</v>
      </c>
      <c r="B54" s="842"/>
      <c r="C54" s="842"/>
      <c r="D54" s="842"/>
      <c r="E54" s="842"/>
      <c r="F54" s="842"/>
      <c r="G54" s="842"/>
      <c r="H54" s="842"/>
      <c r="I54" s="843"/>
      <c r="J54" s="138"/>
      <c r="K54" s="138"/>
      <c r="M54" s="174"/>
      <c r="N54" s="138"/>
    </row>
    <row r="55" spans="1:14" ht="15.75" customHeight="1">
      <c r="A55" s="575" t="s">
        <v>443</v>
      </c>
      <c r="B55" s="576">
        <v>319</v>
      </c>
      <c r="C55" s="578">
        <v>317</v>
      </c>
      <c r="D55" s="576">
        <v>324</v>
      </c>
      <c r="E55" s="590">
        <v>327</v>
      </c>
      <c r="F55" s="576">
        <v>325</v>
      </c>
      <c r="G55" s="592">
        <f t="shared" ref="G55:G57" si="36">E55/D55-1</f>
        <v>9.2592592592593004E-3</v>
      </c>
      <c r="H55" s="195">
        <f t="shared" ref="H55:H57" si="37">E55/B55-1</f>
        <v>2.5078369905956022E-2</v>
      </c>
      <c r="I55" s="196">
        <f t="shared" ref="I55:I57" si="38">F55/C55-1</f>
        <v>2.5236593059936974E-2</v>
      </c>
      <c r="J55" s="138"/>
      <c r="K55" s="138"/>
      <c r="M55" s="174"/>
      <c r="N55" s="138"/>
    </row>
    <row r="56" spans="1:14" ht="15.75" customHeight="1">
      <c r="A56" s="574" t="s">
        <v>76</v>
      </c>
      <c r="B56" s="577">
        <v>1366825.1</v>
      </c>
      <c r="C56" s="579">
        <v>2598296.2999999998</v>
      </c>
      <c r="D56" s="577">
        <v>1392478.74</v>
      </c>
      <c r="E56" s="579">
        <v>1468645.23</v>
      </c>
      <c r="F56" s="577">
        <v>2861123.97</v>
      </c>
      <c r="G56" s="593">
        <f t="shared" si="36"/>
        <v>5.4698493996396591E-2</v>
      </c>
      <c r="H56" s="200">
        <f t="shared" si="37"/>
        <v>7.4493898304911044E-2</v>
      </c>
      <c r="I56" s="201">
        <f t="shared" si="38"/>
        <v>0.10115384838903885</v>
      </c>
      <c r="J56" s="138"/>
      <c r="K56" s="138"/>
      <c r="M56" s="174"/>
      <c r="N56" s="138"/>
    </row>
    <row r="57" spans="1:14" ht="15.75" customHeight="1" thickBot="1">
      <c r="A57" s="596" t="s">
        <v>77</v>
      </c>
      <c r="B57" s="259">
        <v>1428.24</v>
      </c>
      <c r="C57" s="595">
        <v>1368.24</v>
      </c>
      <c r="D57" s="259">
        <v>1432.59</v>
      </c>
      <c r="E57" s="595">
        <v>1498.62</v>
      </c>
      <c r="F57" s="259">
        <v>1465.74</v>
      </c>
      <c r="G57" s="594">
        <f t="shared" si="36"/>
        <v>4.6091345046384458E-2</v>
      </c>
      <c r="H57" s="209">
        <f t="shared" si="37"/>
        <v>4.9277432364308371E-2</v>
      </c>
      <c r="I57" s="210">
        <f t="shared" si="38"/>
        <v>7.1259428170496353E-2</v>
      </c>
      <c r="J57" s="138"/>
      <c r="K57" s="138"/>
      <c r="M57" s="174"/>
      <c r="N57" s="138"/>
    </row>
    <row r="58" spans="1:14" ht="16.5" customHeight="1" thickBot="1">
      <c r="A58" s="841" t="s">
        <v>605</v>
      </c>
      <c r="B58" s="842"/>
      <c r="C58" s="842"/>
      <c r="D58" s="842"/>
      <c r="E58" s="842"/>
      <c r="F58" s="842"/>
      <c r="G58" s="842"/>
      <c r="H58" s="842"/>
      <c r="I58" s="843"/>
      <c r="J58" s="138"/>
      <c r="K58" s="138"/>
      <c r="M58" s="174"/>
      <c r="N58" s="138"/>
    </row>
    <row r="59" spans="1:14" ht="15.75" customHeight="1">
      <c r="A59" s="575" t="s">
        <v>443</v>
      </c>
      <c r="B59" s="576">
        <v>32227</v>
      </c>
      <c r="C59" s="578">
        <v>31932</v>
      </c>
      <c r="D59" s="576">
        <v>36678</v>
      </c>
      <c r="E59" s="590">
        <v>37107</v>
      </c>
      <c r="F59" s="576">
        <v>36893</v>
      </c>
      <c r="G59" s="592">
        <f t="shared" ref="G59:G61" si="39">E59/D59-1</f>
        <v>1.1696384753803413E-2</v>
      </c>
      <c r="H59" s="195">
        <f t="shared" ref="H59:H61" si="40">E59/B59-1</f>
        <v>0.15142582306761421</v>
      </c>
      <c r="I59" s="196">
        <f t="shared" ref="I59:I61" si="41">F59/C59-1</f>
        <v>0.15536139296004015</v>
      </c>
      <c r="J59" s="138"/>
      <c r="K59" s="138"/>
      <c r="M59" s="174"/>
      <c r="N59" s="138"/>
    </row>
    <row r="60" spans="1:14" ht="15.75" customHeight="1">
      <c r="A60" s="574" t="s">
        <v>76</v>
      </c>
      <c r="B60" s="577">
        <v>32896753.440000001</v>
      </c>
      <c r="C60" s="579">
        <v>62881018.920000002</v>
      </c>
      <c r="D60" s="577">
        <v>38033571.539999992</v>
      </c>
      <c r="E60" s="579">
        <v>39857590.340000004</v>
      </c>
      <c r="F60" s="577">
        <v>77891161.879999995</v>
      </c>
      <c r="G60" s="593">
        <f t="shared" si="39"/>
        <v>4.7958125575498167E-2</v>
      </c>
      <c r="H60" s="200">
        <f t="shared" si="40"/>
        <v>0.21159646992812808</v>
      </c>
      <c r="I60" s="201">
        <f t="shared" si="41"/>
        <v>0.23870705687985994</v>
      </c>
      <c r="J60" s="138"/>
      <c r="K60" s="138"/>
      <c r="M60" s="174"/>
      <c r="N60" s="138"/>
    </row>
    <row r="61" spans="1:14" ht="15.75" customHeight="1" thickBot="1">
      <c r="A61" s="596" t="s">
        <v>658</v>
      </c>
      <c r="B61" s="259">
        <v>336.36</v>
      </c>
      <c r="C61" s="595">
        <v>336.36</v>
      </c>
      <c r="D61" s="259">
        <v>354.86</v>
      </c>
      <c r="E61" s="259">
        <v>354.86</v>
      </c>
      <c r="F61" s="259">
        <v>354.86</v>
      </c>
      <c r="G61" s="594">
        <f t="shared" si="39"/>
        <v>0</v>
      </c>
      <c r="H61" s="209">
        <f t="shared" si="40"/>
        <v>5.5000594601022801E-2</v>
      </c>
      <c r="I61" s="210">
        <f t="shared" si="41"/>
        <v>5.5000594601022801E-2</v>
      </c>
      <c r="J61" s="138"/>
      <c r="K61" s="138"/>
      <c r="M61" s="174"/>
      <c r="N61" s="138"/>
    </row>
    <row r="62" spans="1:14" ht="32.25" customHeight="1">
      <c r="A62" s="1037" t="s">
        <v>662</v>
      </c>
      <c r="B62" s="1038"/>
      <c r="C62" s="1038"/>
      <c r="D62" s="1038"/>
      <c r="E62" s="1038"/>
      <c r="F62" s="1038"/>
      <c r="G62" s="1038"/>
      <c r="H62" s="1038"/>
      <c r="I62" s="1038"/>
      <c r="J62" s="138"/>
      <c r="K62" s="138"/>
      <c r="M62" s="174"/>
    </row>
    <row r="63" spans="1:14" ht="11.25" customHeight="1">
      <c r="A63" s="1036"/>
      <c r="B63" s="1036"/>
      <c r="C63" s="1036"/>
      <c r="D63" s="1036"/>
      <c r="E63" s="162"/>
      <c r="F63" s="162"/>
      <c r="G63" s="45"/>
      <c r="H63" s="45"/>
      <c r="I63" s="45"/>
    </row>
    <row r="65" ht="12.75" customHeight="1"/>
    <row r="76" ht="12.75" customHeight="1"/>
    <row r="84" ht="12.75" customHeight="1"/>
    <row r="92" ht="12.75" customHeight="1"/>
    <row r="100" ht="12.75" customHeight="1"/>
    <row r="108" ht="12.75" customHeight="1"/>
    <row r="114" ht="22.5" customHeight="1"/>
    <row r="115" ht="12.75" customHeight="1"/>
    <row r="116" ht="18" customHeight="1"/>
    <row r="123" ht="12.75" customHeight="1"/>
    <row r="124" ht="5.25" customHeight="1"/>
  </sheetData>
  <mergeCells count="27">
    <mergeCell ref="A58:I58"/>
    <mergeCell ref="A63:D63"/>
    <mergeCell ref="A6:I6"/>
    <mergeCell ref="A10:I10"/>
    <mergeCell ref="A14:I14"/>
    <mergeCell ref="A18:I18"/>
    <mergeCell ref="A22:I22"/>
    <mergeCell ref="A42:I42"/>
    <mergeCell ref="A46:I46"/>
    <mergeCell ref="A50:I50"/>
    <mergeCell ref="A54:I54"/>
    <mergeCell ref="A26:I26"/>
    <mergeCell ref="A30:I30"/>
    <mergeCell ref="A34:I34"/>
    <mergeCell ref="A38:I38"/>
    <mergeCell ref="A62:I62"/>
    <mergeCell ref="A1:I1"/>
    <mergeCell ref="A2:I2"/>
    <mergeCell ref="A3:A5"/>
    <mergeCell ref="B3:C3"/>
    <mergeCell ref="B4:B5"/>
    <mergeCell ref="C4:C5"/>
    <mergeCell ref="D4:D5"/>
    <mergeCell ref="G4:I4"/>
    <mergeCell ref="E4:E5"/>
    <mergeCell ref="F4:F5"/>
    <mergeCell ref="D3:I3"/>
  </mergeCells>
  <hyperlinks>
    <hyperlink ref="J1" location="'Spis treści'!A1" display="Powrót do spisu" xr:uid="{2DC6F5EF-BCD8-40AD-9523-59FB8AC864F7}"/>
  </hyperlinks>
  <printOptions horizontalCentered="1"/>
  <pageMargins left="0.15748031496062992" right="0.15748031496062992" top="0.74803149606299213" bottom="0.59055118110236227" header="0.31496062992125984" footer="0.31496062992125984"/>
  <pageSetup paperSize="9" scale="70" orientation="portrait" r:id="rId1"/>
  <headerFooter differentFirst="1"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rgb="FF92D050"/>
    <pageSetUpPr fitToPage="1"/>
  </sheetPr>
  <dimension ref="A1:M39"/>
  <sheetViews>
    <sheetView showGridLines="0" view="pageBreakPreview" topLeftCell="A25" zoomScaleNormal="100" zoomScaleSheetLayoutView="100" workbookViewId="0">
      <selection activeCell="Q50" sqref="Q50"/>
    </sheetView>
  </sheetViews>
  <sheetFormatPr defaultRowHeight="15"/>
  <cols>
    <col min="1" max="1" width="24.125" customWidth="1"/>
    <col min="2" max="4" width="11.125" customWidth="1"/>
    <col min="5" max="7" width="10.75" customWidth="1"/>
    <col min="11" max="11" width="11" customWidth="1"/>
    <col min="13" max="13" width="13" customWidth="1"/>
  </cols>
  <sheetData>
    <row r="1" spans="1:13" ht="30" customHeight="1">
      <c r="A1" s="1040" t="s">
        <v>319</v>
      </c>
      <c r="B1" s="1040"/>
      <c r="C1" s="1040"/>
      <c r="D1" s="1040"/>
      <c r="E1" s="1040"/>
      <c r="F1" s="1040"/>
      <c r="G1" s="1040"/>
      <c r="H1" s="1040"/>
      <c r="I1" s="1040"/>
      <c r="J1" s="150" t="s">
        <v>501</v>
      </c>
    </row>
    <row r="2" spans="1:13" ht="16.5" customHeight="1"/>
    <row r="3" spans="1:13" ht="19.5" customHeight="1" thickBot="1">
      <c r="A3" s="1039" t="s">
        <v>542</v>
      </c>
      <c r="B3" s="1039"/>
      <c r="C3" s="1039"/>
      <c r="D3" s="1039"/>
      <c r="E3" s="1039"/>
    </row>
    <row r="4" spans="1:13" ht="21" customHeight="1" thickBot="1">
      <c r="A4" s="921" t="s">
        <v>13</v>
      </c>
      <c r="B4" s="867" t="str">
        <f>'Tab 1 (25)'!B3:C3</f>
        <v>2024 rok</v>
      </c>
      <c r="C4" s="868"/>
      <c r="D4" s="867" t="str">
        <f>'Tab 1 (25)'!D3:D3</f>
        <v>2025 rok</v>
      </c>
      <c r="E4" s="873"/>
      <c r="F4" s="873"/>
      <c r="G4" s="873"/>
      <c r="H4" s="873"/>
      <c r="I4" s="868"/>
    </row>
    <row r="5" spans="1:13" ht="21" customHeight="1" thickBot="1">
      <c r="A5" s="926"/>
      <c r="B5" s="869" t="str">
        <f>'Tab 11 (23) i 12 (24) '!B4</f>
        <v>II kwartał</v>
      </c>
      <c r="C5" s="871" t="str">
        <f>'Tab 11 (23) i 12 (24) '!C4</f>
        <v>I półrocze</v>
      </c>
      <c r="D5" s="869" t="str">
        <f>'Tab 11 (23) i 12 (24) '!D4</f>
        <v>I kwartał</v>
      </c>
      <c r="E5" s="871" t="str">
        <f>'Tab 11 (23) i 12 (24) '!E4</f>
        <v>II kwartał</v>
      </c>
      <c r="F5" s="869" t="str">
        <f>'Tab 11 (23) i 12 (24) '!F4</f>
        <v>I półrocze</v>
      </c>
      <c r="G5" s="852" t="s">
        <v>14</v>
      </c>
      <c r="H5" s="852"/>
      <c r="I5" s="853"/>
    </row>
    <row r="6" spans="1:13" ht="71.25" customHeight="1" thickBot="1">
      <c r="A6" s="922"/>
      <c r="B6" s="870">
        <f>'Tab 11 (23) i 12 (24) '!B5</f>
        <v>0</v>
      </c>
      <c r="C6" s="872">
        <f>'Tab 11 (23) i 12 (24) '!C5</f>
        <v>0</v>
      </c>
      <c r="D6" s="870">
        <f>'Tab 11 (23) i 12 (24) '!D5</f>
        <v>0</v>
      </c>
      <c r="E6" s="872">
        <f>'Tab 11 (23) i 12 (24) '!E5</f>
        <v>0</v>
      </c>
      <c r="F6" s="870">
        <f>'Tab 11 (23) i 12 (24) '!F5</f>
        <v>0</v>
      </c>
      <c r="G6" s="244" t="str">
        <f>'Tab 11 (23) i 12 (24) '!G5</f>
        <v xml:space="preserve">II kwartału 
2025 r. 
z 
I 
kwartałem 
2025 r. </v>
      </c>
      <c r="H6" s="245" t="str">
        <f>'Tab 11 (23) i 12 (24) '!H5</f>
        <v xml:space="preserve">II kwartału 
2025 r. 
z 
II 
kwartałem 
2024 r. </v>
      </c>
      <c r="I6" s="266" t="str">
        <f>'Tab 11 (23) i 12 (24) '!I5</f>
        <v xml:space="preserve">I półrocza
2025 r. 
z 
I 
półroczem 
2024 r. </v>
      </c>
    </row>
    <row r="7" spans="1:13" ht="21" customHeight="1" thickBot="1">
      <c r="A7" s="1041" t="s">
        <v>175</v>
      </c>
      <c r="B7" s="1042"/>
      <c r="C7" s="1042"/>
      <c r="D7" s="1042"/>
      <c r="E7" s="1042"/>
      <c r="F7" s="1043"/>
      <c r="G7" s="1042"/>
      <c r="H7" s="1042"/>
      <c r="I7" s="1042"/>
    </row>
    <row r="8" spans="1:13" ht="21" customHeight="1">
      <c r="A8" s="598" t="s">
        <v>176</v>
      </c>
      <c r="B8" s="599">
        <v>6285625</v>
      </c>
      <c r="C8" s="602">
        <v>12596325</v>
      </c>
      <c r="D8" s="599">
        <v>5835550</v>
      </c>
      <c r="E8" s="765">
        <v>6060145</v>
      </c>
      <c r="F8" s="607">
        <v>11895695</v>
      </c>
      <c r="G8" s="610">
        <f>E8/D8-1</f>
        <v>3.8487374797576912E-2</v>
      </c>
      <c r="H8" s="614">
        <f>E8/B8-1</f>
        <v>-3.5872327731928055E-2</v>
      </c>
      <c r="I8" s="612">
        <f>F8/C8-1</f>
        <v>-5.5621778574306391E-2</v>
      </c>
      <c r="J8" s="161"/>
      <c r="K8" s="161"/>
      <c r="L8" s="161"/>
      <c r="M8" s="161"/>
    </row>
    <row r="9" spans="1:13" ht="25.5" customHeight="1">
      <c r="A9" s="327" t="s">
        <v>177</v>
      </c>
      <c r="B9" s="600">
        <v>787926</v>
      </c>
      <c r="C9" s="603">
        <v>1505239</v>
      </c>
      <c r="D9" s="600">
        <v>665655</v>
      </c>
      <c r="E9" s="624">
        <v>741991</v>
      </c>
      <c r="F9" s="608">
        <v>1407646</v>
      </c>
      <c r="G9" s="611">
        <f t="shared" ref="G9:G12" si="0">E9/D9-1</f>
        <v>0.11467802390127013</v>
      </c>
      <c r="H9" s="615">
        <f t="shared" ref="H9:H12" si="1">E9/B9-1</f>
        <v>-5.8298621951807683E-2</v>
      </c>
      <c r="I9" s="613">
        <f t="shared" ref="I9:I12" si="2">F9/C9-1</f>
        <v>-6.4835551032095262E-2</v>
      </c>
      <c r="J9" s="161"/>
      <c r="K9" s="161"/>
      <c r="L9" s="161"/>
      <c r="M9" s="161"/>
    </row>
    <row r="10" spans="1:13" ht="21" customHeight="1">
      <c r="A10" s="326" t="s">
        <v>76</v>
      </c>
      <c r="B10" s="601">
        <v>125712597</v>
      </c>
      <c r="C10" s="604">
        <v>251927822.88</v>
      </c>
      <c r="D10" s="601">
        <v>141693914</v>
      </c>
      <c r="E10" s="609">
        <v>151448703</v>
      </c>
      <c r="F10" s="609">
        <v>293142617</v>
      </c>
      <c r="G10" s="611">
        <f t="shared" si="0"/>
        <v>6.884409304975514E-2</v>
      </c>
      <c r="H10" s="615">
        <f t="shared" si="1"/>
        <v>0.20472177501829836</v>
      </c>
      <c r="I10" s="613">
        <f t="shared" si="2"/>
        <v>0.16359762748250217</v>
      </c>
      <c r="J10" s="161"/>
      <c r="K10" s="161"/>
      <c r="L10" s="161"/>
      <c r="M10" s="161"/>
    </row>
    <row r="11" spans="1:13" ht="25.5" customHeight="1">
      <c r="A11" s="327" t="s">
        <v>178</v>
      </c>
      <c r="B11" s="601">
        <v>15759840</v>
      </c>
      <c r="C11" s="604">
        <v>30106100</v>
      </c>
      <c r="D11" s="601">
        <v>15853310</v>
      </c>
      <c r="E11" s="766">
        <v>18506430</v>
      </c>
      <c r="F11" s="609">
        <v>34359740</v>
      </c>
      <c r="G11" s="611">
        <f t="shared" si="0"/>
        <v>0.16735432537432238</v>
      </c>
      <c r="H11" s="615">
        <f t="shared" si="1"/>
        <v>0.17427778454603593</v>
      </c>
      <c r="I11" s="613">
        <f t="shared" si="2"/>
        <v>0.14128831034242229</v>
      </c>
      <c r="J11" s="161"/>
      <c r="K11" s="161"/>
      <c r="L11" s="161"/>
      <c r="M11" s="161"/>
    </row>
    <row r="12" spans="1:13" ht="21" customHeight="1" thickBot="1">
      <c r="A12" s="760" t="s">
        <v>666</v>
      </c>
      <c r="B12" s="619">
        <v>20</v>
      </c>
      <c r="C12" s="761">
        <v>20</v>
      </c>
      <c r="D12" s="619">
        <v>25</v>
      </c>
      <c r="E12" s="619">
        <v>25</v>
      </c>
      <c r="F12" s="619">
        <v>25</v>
      </c>
      <c r="G12" s="762">
        <f t="shared" si="0"/>
        <v>0</v>
      </c>
      <c r="H12" s="763">
        <f t="shared" si="1"/>
        <v>0.25</v>
      </c>
      <c r="I12" s="764">
        <f t="shared" si="2"/>
        <v>0.25</v>
      </c>
      <c r="J12" s="161"/>
      <c r="K12" s="161"/>
      <c r="L12" s="161"/>
      <c r="M12" s="161"/>
    </row>
    <row r="13" spans="1:13" ht="20.25" customHeight="1" thickBot="1">
      <c r="A13" s="1044" t="s">
        <v>179</v>
      </c>
      <c r="B13" s="1045"/>
      <c r="C13" s="1045"/>
      <c r="D13" s="1045"/>
      <c r="E13" s="1045"/>
      <c r="F13" s="1045"/>
      <c r="G13" s="1045"/>
      <c r="H13" s="1045"/>
      <c r="I13" s="1046"/>
      <c r="J13" s="161"/>
      <c r="K13" s="161"/>
      <c r="L13" s="161"/>
      <c r="M13" s="161"/>
    </row>
    <row r="14" spans="1:13" ht="21" customHeight="1">
      <c r="A14" s="598" t="s">
        <v>75</v>
      </c>
      <c r="B14" s="599">
        <v>2217</v>
      </c>
      <c r="C14" s="602">
        <v>4223</v>
      </c>
      <c r="D14" s="599">
        <v>1827</v>
      </c>
      <c r="E14" s="605">
        <v>1952</v>
      </c>
      <c r="F14" s="607">
        <v>3779</v>
      </c>
      <c r="G14" s="610">
        <f t="shared" ref="G14:G16" si="3">E14/D14-1</f>
        <v>6.841817186644783E-2</v>
      </c>
      <c r="H14" s="614">
        <f t="shared" ref="H14:H16" si="4">E14/B14-1</f>
        <v>-0.11953089760938207</v>
      </c>
      <c r="I14" s="612">
        <f t="shared" ref="I14:I16" si="5">F14/C14-1</f>
        <v>-0.10513852711342653</v>
      </c>
      <c r="J14" s="161"/>
      <c r="K14" s="161"/>
      <c r="L14" s="161"/>
      <c r="M14" s="161"/>
    </row>
    <row r="15" spans="1:13" ht="21" customHeight="1">
      <c r="A15" s="326" t="s">
        <v>76</v>
      </c>
      <c r="B15" s="601">
        <v>16793402</v>
      </c>
      <c r="C15" s="604">
        <v>32151435</v>
      </c>
      <c r="D15" s="601">
        <v>20512891</v>
      </c>
      <c r="E15" s="606">
        <v>21630807</v>
      </c>
      <c r="F15" s="609">
        <v>42143698</v>
      </c>
      <c r="G15" s="611">
        <f t="shared" si="3"/>
        <v>5.4498217730499343E-2</v>
      </c>
      <c r="H15" s="615">
        <f t="shared" si="4"/>
        <v>0.28805390355093019</v>
      </c>
      <c r="I15" s="613">
        <f t="shared" si="5"/>
        <v>0.31078746562945003</v>
      </c>
      <c r="J15" s="161"/>
      <c r="K15" s="161"/>
      <c r="L15" s="161"/>
      <c r="M15" s="161"/>
    </row>
    <row r="16" spans="1:13" ht="21" customHeight="1" thickBot="1">
      <c r="A16" s="328" t="s">
        <v>77</v>
      </c>
      <c r="B16" s="616">
        <v>7574.83</v>
      </c>
      <c r="C16" s="617">
        <v>7613.41</v>
      </c>
      <c r="D16" s="616">
        <v>11227.63601532567</v>
      </c>
      <c r="E16" s="618">
        <v>11081.356045081968</v>
      </c>
      <c r="F16" s="619">
        <v>11152.076739878275</v>
      </c>
      <c r="G16" s="620">
        <f t="shared" si="3"/>
        <v>-1.3028563630316348E-2</v>
      </c>
      <c r="H16" s="622">
        <f t="shared" si="4"/>
        <v>0.46291811764514423</v>
      </c>
      <c r="I16" s="621">
        <f t="shared" si="5"/>
        <v>0.46479392806617215</v>
      </c>
      <c r="J16" s="161"/>
      <c r="K16" s="161"/>
      <c r="L16" s="161"/>
      <c r="M16" s="161"/>
    </row>
    <row r="17" spans="1:13" ht="33" customHeight="1"/>
    <row r="18" spans="1:13" ht="21.75" customHeight="1" thickBot="1">
      <c r="A18" s="1034" t="s">
        <v>543</v>
      </c>
      <c r="B18" s="1034"/>
      <c r="C18" s="1034"/>
      <c r="D18" s="1034"/>
      <c r="E18" s="1034"/>
      <c r="F18" s="1034"/>
      <c r="G18" s="1034"/>
    </row>
    <row r="19" spans="1:13" ht="15.75" thickBot="1">
      <c r="A19" s="921" t="s">
        <v>13</v>
      </c>
      <c r="B19" s="1049" t="s">
        <v>180</v>
      </c>
      <c r="C19" s="1050"/>
      <c r="D19" s="1050"/>
      <c r="E19" s="1051"/>
      <c r="F19" s="1052" t="s">
        <v>181</v>
      </c>
      <c r="G19" s="1053"/>
    </row>
    <row r="20" spans="1:13" ht="30" customHeight="1" thickBot="1">
      <c r="A20" s="926"/>
      <c r="B20" s="905" t="s">
        <v>39</v>
      </c>
      <c r="C20" s="907"/>
      <c r="D20" s="1047" t="s">
        <v>182</v>
      </c>
      <c r="E20" s="1048"/>
      <c r="F20" s="1054"/>
      <c r="G20" s="1055"/>
    </row>
    <row r="21" spans="1:13" ht="36" customHeight="1" thickBot="1">
      <c r="A21" s="926"/>
      <c r="B21" s="623" t="s">
        <v>176</v>
      </c>
      <c r="C21" s="322" t="s">
        <v>318</v>
      </c>
      <c r="D21" s="323" t="s">
        <v>176</v>
      </c>
      <c r="E21" s="322" t="s">
        <v>318</v>
      </c>
      <c r="F21" s="323" t="s">
        <v>183</v>
      </c>
      <c r="G21" s="322" t="s">
        <v>318</v>
      </c>
    </row>
    <row r="22" spans="1:13" ht="15.75" customHeight="1" thickBot="1">
      <c r="A22" s="922"/>
      <c r="B22" s="927" t="str">
        <f>'Tab 11 (23) i 12 (24) '!B26:I26</f>
        <v>II KWARTAŁ 2025 R.</v>
      </c>
      <c r="C22" s="928"/>
      <c r="D22" s="928"/>
      <c r="E22" s="928"/>
      <c r="F22" s="928"/>
      <c r="G22" s="929"/>
    </row>
    <row r="23" spans="1:13" ht="21" customHeight="1">
      <c r="A23" s="664" t="s">
        <v>68</v>
      </c>
      <c r="B23" s="329">
        <f>SUM(B24:B39)</f>
        <v>6060145</v>
      </c>
      <c r="C23" s="756">
        <f t="shared" ref="C23:F23" si="6">SUM(C24:C39)</f>
        <v>151448703</v>
      </c>
      <c r="D23" s="329">
        <f t="shared" si="6"/>
        <v>741991</v>
      </c>
      <c r="E23" s="756">
        <f t="shared" si="6"/>
        <v>18506430</v>
      </c>
      <c r="F23" s="329">
        <f t="shared" si="6"/>
        <v>1952</v>
      </c>
      <c r="G23" s="757">
        <f>SUM(G24:G39)</f>
        <v>21630807</v>
      </c>
      <c r="H23" s="161"/>
      <c r="I23" s="161"/>
      <c r="J23" s="161"/>
      <c r="K23" s="161"/>
      <c r="L23" s="161"/>
      <c r="M23" s="161"/>
    </row>
    <row r="24" spans="1:13" ht="19.5" customHeight="1">
      <c r="A24" s="326" t="s">
        <v>42</v>
      </c>
      <c r="B24" s="624">
        <v>132497</v>
      </c>
      <c r="C24" s="606">
        <v>3310335</v>
      </c>
      <c r="D24" s="624">
        <v>19970</v>
      </c>
      <c r="E24" s="606">
        <v>496805</v>
      </c>
      <c r="F24" s="624">
        <v>46</v>
      </c>
      <c r="G24" s="758">
        <v>344156</v>
      </c>
      <c r="H24" s="161"/>
      <c r="I24" s="161"/>
      <c r="J24" s="161"/>
      <c r="K24" s="161"/>
      <c r="L24" s="161"/>
      <c r="M24" s="161"/>
    </row>
    <row r="25" spans="1:13" ht="19.5" customHeight="1">
      <c r="A25" s="326" t="s">
        <v>43</v>
      </c>
      <c r="B25" s="624">
        <v>336435</v>
      </c>
      <c r="C25" s="606">
        <v>8409305</v>
      </c>
      <c r="D25" s="624">
        <v>55321</v>
      </c>
      <c r="E25" s="606">
        <v>1381480</v>
      </c>
      <c r="F25" s="624">
        <v>108</v>
      </c>
      <c r="G25" s="758">
        <v>1451035</v>
      </c>
      <c r="H25" s="161"/>
      <c r="I25" s="161"/>
      <c r="J25" s="161"/>
      <c r="K25" s="161"/>
      <c r="L25" s="161"/>
      <c r="M25" s="161"/>
    </row>
    <row r="26" spans="1:13" ht="19.5" customHeight="1">
      <c r="A26" s="326" t="s">
        <v>44</v>
      </c>
      <c r="B26" s="624">
        <v>1019287</v>
      </c>
      <c r="C26" s="606">
        <v>25473455</v>
      </c>
      <c r="D26" s="624">
        <v>116697</v>
      </c>
      <c r="E26" s="606">
        <v>2911275</v>
      </c>
      <c r="F26" s="624">
        <v>259</v>
      </c>
      <c r="G26" s="758">
        <v>2517755</v>
      </c>
      <c r="H26" s="161"/>
      <c r="I26" s="161"/>
      <c r="J26" s="161"/>
      <c r="K26" s="161"/>
      <c r="L26" s="161"/>
      <c r="M26" s="161"/>
    </row>
    <row r="27" spans="1:13" ht="19.5" customHeight="1">
      <c r="A27" s="326" t="s">
        <v>45</v>
      </c>
      <c r="B27" s="624">
        <v>46252</v>
      </c>
      <c r="C27" s="606">
        <v>1154815</v>
      </c>
      <c r="D27" s="624">
        <v>9444</v>
      </c>
      <c r="E27" s="606">
        <v>235000</v>
      </c>
      <c r="F27" s="624">
        <v>19</v>
      </c>
      <c r="G27" s="758">
        <v>233253</v>
      </c>
      <c r="H27" s="161"/>
      <c r="I27" s="161"/>
      <c r="J27" s="161"/>
      <c r="K27" s="161"/>
      <c r="L27" s="161"/>
      <c r="M27" s="161"/>
    </row>
    <row r="28" spans="1:13" ht="19.5" customHeight="1">
      <c r="A28" s="326" t="s">
        <v>46</v>
      </c>
      <c r="B28" s="624">
        <v>566744</v>
      </c>
      <c r="C28" s="606">
        <v>14158975</v>
      </c>
      <c r="D28" s="624">
        <v>77675</v>
      </c>
      <c r="E28" s="606">
        <v>1934505</v>
      </c>
      <c r="F28" s="624">
        <v>175</v>
      </c>
      <c r="G28" s="758">
        <v>2224959</v>
      </c>
      <c r="H28" s="161"/>
      <c r="I28" s="161"/>
      <c r="J28" s="161"/>
      <c r="K28" s="161"/>
      <c r="L28" s="161"/>
      <c r="M28" s="161"/>
    </row>
    <row r="29" spans="1:13" ht="19.5" customHeight="1">
      <c r="A29" s="326" t="s">
        <v>47</v>
      </c>
      <c r="B29" s="624">
        <v>639149</v>
      </c>
      <c r="C29" s="606">
        <v>15975575</v>
      </c>
      <c r="D29" s="624">
        <v>58890</v>
      </c>
      <c r="E29" s="606">
        <v>1470145</v>
      </c>
      <c r="F29" s="624">
        <v>174</v>
      </c>
      <c r="G29" s="758">
        <v>2286179</v>
      </c>
      <c r="H29" s="161"/>
      <c r="I29" s="161"/>
      <c r="J29" s="161"/>
      <c r="K29" s="161"/>
      <c r="L29" s="161"/>
      <c r="M29" s="161"/>
    </row>
    <row r="30" spans="1:13" ht="19.5" customHeight="1">
      <c r="A30" s="326" t="s">
        <v>48</v>
      </c>
      <c r="B30" s="624">
        <v>788888</v>
      </c>
      <c r="C30" s="606">
        <v>19716680</v>
      </c>
      <c r="D30" s="624">
        <v>99137</v>
      </c>
      <c r="E30" s="606">
        <v>2473370</v>
      </c>
      <c r="F30" s="624">
        <v>293</v>
      </c>
      <c r="G30" s="758">
        <v>3198755</v>
      </c>
      <c r="H30" s="161"/>
      <c r="I30" s="161"/>
      <c r="J30" s="161"/>
      <c r="K30" s="161"/>
      <c r="L30" s="161"/>
      <c r="M30" s="161"/>
    </row>
    <row r="31" spans="1:13" ht="19.5" customHeight="1">
      <c r="A31" s="326" t="s">
        <v>49</v>
      </c>
      <c r="B31" s="624">
        <v>82135</v>
      </c>
      <c r="C31" s="606">
        <v>2052230</v>
      </c>
      <c r="D31" s="624">
        <v>6337</v>
      </c>
      <c r="E31" s="606">
        <v>158225</v>
      </c>
      <c r="F31" s="624">
        <v>15</v>
      </c>
      <c r="G31" s="758">
        <v>215366</v>
      </c>
      <c r="H31" s="161"/>
      <c r="I31" s="161"/>
      <c r="J31" s="161"/>
      <c r="K31" s="161"/>
      <c r="L31" s="161"/>
      <c r="M31" s="161"/>
    </row>
    <row r="32" spans="1:13" ht="19.5" customHeight="1">
      <c r="A32" s="326" t="s">
        <v>50</v>
      </c>
      <c r="B32" s="624">
        <v>544526</v>
      </c>
      <c r="C32" s="606">
        <v>13608533</v>
      </c>
      <c r="D32" s="624">
        <v>44347</v>
      </c>
      <c r="E32" s="606">
        <v>1106300</v>
      </c>
      <c r="F32" s="624">
        <v>152</v>
      </c>
      <c r="G32" s="758">
        <v>1481086</v>
      </c>
      <c r="H32" s="161"/>
      <c r="I32" s="161"/>
      <c r="J32" s="161"/>
      <c r="K32" s="161"/>
      <c r="L32" s="161"/>
      <c r="M32" s="161"/>
    </row>
    <row r="33" spans="1:13" ht="19.5" customHeight="1">
      <c r="A33" s="326" t="s">
        <v>51</v>
      </c>
      <c r="B33" s="624">
        <v>321302</v>
      </c>
      <c r="C33" s="606">
        <v>8031890</v>
      </c>
      <c r="D33" s="624">
        <v>73669</v>
      </c>
      <c r="E33" s="606">
        <v>1841080</v>
      </c>
      <c r="F33" s="624">
        <v>196</v>
      </c>
      <c r="G33" s="758">
        <v>2402403</v>
      </c>
      <c r="H33" s="161"/>
      <c r="I33" s="161"/>
      <c r="J33" s="161"/>
      <c r="K33" s="161"/>
      <c r="L33" s="161"/>
      <c r="M33" s="161"/>
    </row>
    <row r="34" spans="1:13" ht="19.5" customHeight="1">
      <c r="A34" s="326" t="s">
        <v>52</v>
      </c>
      <c r="B34" s="624">
        <v>207826</v>
      </c>
      <c r="C34" s="606">
        <v>5192995</v>
      </c>
      <c r="D34" s="624">
        <v>34886</v>
      </c>
      <c r="E34" s="606">
        <v>868350</v>
      </c>
      <c r="F34" s="624">
        <v>66</v>
      </c>
      <c r="G34" s="758">
        <v>742689</v>
      </c>
      <c r="H34" s="161"/>
      <c r="I34" s="161"/>
      <c r="J34" s="161"/>
      <c r="K34" s="161"/>
      <c r="L34" s="161"/>
      <c r="M34" s="161"/>
    </row>
    <row r="35" spans="1:13" ht="19.5" customHeight="1">
      <c r="A35" s="326" t="s">
        <v>53</v>
      </c>
      <c r="B35" s="624">
        <v>121452</v>
      </c>
      <c r="C35" s="606">
        <v>3035580</v>
      </c>
      <c r="D35" s="624">
        <v>12159</v>
      </c>
      <c r="E35" s="606">
        <v>303470</v>
      </c>
      <c r="F35" s="624">
        <v>28</v>
      </c>
      <c r="G35" s="758">
        <v>384939</v>
      </c>
      <c r="H35" s="161"/>
      <c r="I35" s="161"/>
      <c r="J35" s="161"/>
      <c r="K35" s="161"/>
      <c r="L35" s="161"/>
      <c r="M35" s="161"/>
    </row>
    <row r="36" spans="1:13" ht="19.5" customHeight="1">
      <c r="A36" s="326" t="s">
        <v>54</v>
      </c>
      <c r="B36" s="624">
        <v>476249</v>
      </c>
      <c r="C36" s="606">
        <v>11901795</v>
      </c>
      <c r="D36" s="624">
        <v>29317</v>
      </c>
      <c r="E36" s="606">
        <v>728980</v>
      </c>
      <c r="F36" s="624">
        <v>103</v>
      </c>
      <c r="G36" s="758">
        <v>837135</v>
      </c>
      <c r="H36" s="161"/>
      <c r="I36" s="161"/>
      <c r="J36" s="161"/>
      <c r="K36" s="161"/>
      <c r="L36" s="161"/>
      <c r="M36" s="161"/>
    </row>
    <row r="37" spans="1:13" ht="19.5" customHeight="1">
      <c r="A37" s="326" t="s">
        <v>55</v>
      </c>
      <c r="B37" s="624">
        <v>193030</v>
      </c>
      <c r="C37" s="606">
        <v>4823985</v>
      </c>
      <c r="D37" s="624">
        <v>25405</v>
      </c>
      <c r="E37" s="606">
        <v>634270</v>
      </c>
      <c r="F37" s="624">
        <v>83</v>
      </c>
      <c r="G37" s="758">
        <v>659378</v>
      </c>
      <c r="H37" s="161"/>
      <c r="I37" s="161"/>
      <c r="J37" s="161"/>
      <c r="K37" s="161"/>
      <c r="L37" s="161"/>
      <c r="M37" s="161"/>
    </row>
    <row r="38" spans="1:13" ht="19.5" customHeight="1">
      <c r="A38" s="326" t="s">
        <v>56</v>
      </c>
      <c r="B38" s="624">
        <v>509778</v>
      </c>
      <c r="C38" s="606">
        <v>12739110</v>
      </c>
      <c r="D38" s="624">
        <v>69495</v>
      </c>
      <c r="E38" s="606">
        <v>1733095</v>
      </c>
      <c r="F38" s="624">
        <v>209</v>
      </c>
      <c r="G38" s="758">
        <v>2251039</v>
      </c>
      <c r="H38" s="161"/>
      <c r="I38" s="161"/>
      <c r="J38" s="161"/>
      <c r="K38" s="161"/>
      <c r="L38" s="161"/>
      <c r="M38" s="161"/>
    </row>
    <row r="39" spans="1:13" ht="19.5" customHeight="1" thickBot="1">
      <c r="A39" s="328" t="s">
        <v>57</v>
      </c>
      <c r="B39" s="625">
        <v>74595</v>
      </c>
      <c r="C39" s="618">
        <v>1863445</v>
      </c>
      <c r="D39" s="625">
        <v>9242</v>
      </c>
      <c r="E39" s="618">
        <v>230080</v>
      </c>
      <c r="F39" s="625">
        <v>26</v>
      </c>
      <c r="G39" s="759">
        <v>400680</v>
      </c>
      <c r="H39" s="161"/>
      <c r="I39" s="161"/>
      <c r="J39" s="161"/>
      <c r="K39" s="161"/>
      <c r="L39" s="161"/>
      <c r="M39" s="161"/>
    </row>
  </sheetData>
  <mergeCells count="20">
    <mergeCell ref="A7:I7"/>
    <mergeCell ref="A13:I13"/>
    <mergeCell ref="B22:G22"/>
    <mergeCell ref="A18:G18"/>
    <mergeCell ref="B20:C20"/>
    <mergeCell ref="D20:E20"/>
    <mergeCell ref="A19:A22"/>
    <mergeCell ref="B19:E19"/>
    <mergeCell ref="F19:G20"/>
    <mergeCell ref="A3:E3"/>
    <mergeCell ref="A4:A6"/>
    <mergeCell ref="E5:E6"/>
    <mergeCell ref="F5:F6"/>
    <mergeCell ref="A1:I1"/>
    <mergeCell ref="B4:C4"/>
    <mergeCell ref="B5:B6"/>
    <mergeCell ref="C5:C6"/>
    <mergeCell ref="D5:D6"/>
    <mergeCell ref="D4:I4"/>
    <mergeCell ref="G5:I5"/>
  </mergeCells>
  <hyperlinks>
    <hyperlink ref="J1" location="'Spis treści'!A1" display="Powrót do spisu" xr:uid="{3681F74C-58D4-4995-98EF-C82174C0F90C}"/>
  </hyperlinks>
  <printOptions horizontalCentered="1"/>
  <pageMargins left="0.15748031496062992" right="0.15748031496062992" top="0.74803149606299213" bottom="0.59055118110236227" header="0.31496062992125984" footer="0.31496062992125984"/>
  <pageSetup paperSize="9" scale="87" orientation="portrait" r:id="rId1"/>
  <headerFooter differentFirst="1"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tabColor rgb="FF92D050"/>
    <pageSetUpPr fitToPage="1"/>
  </sheetPr>
  <dimension ref="A1:I33"/>
  <sheetViews>
    <sheetView view="pageBreakPreview" zoomScale="80" zoomScaleNormal="100" zoomScaleSheetLayoutView="80" workbookViewId="0">
      <selection activeCell="X33" sqref="X33"/>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1040" t="s">
        <v>319</v>
      </c>
      <c r="B1" s="1040"/>
      <c r="C1" s="1040"/>
      <c r="D1" s="1040"/>
      <c r="E1" s="1040"/>
      <c r="F1" s="1040"/>
      <c r="G1" s="1040"/>
      <c r="H1" s="150" t="s">
        <v>501</v>
      </c>
      <c r="I1" s="140"/>
    </row>
    <row r="2" spans="1:9" ht="33.75" customHeight="1">
      <c r="H2" s="150"/>
    </row>
    <row r="30" spans="1:4" ht="22.5" customHeight="1" thickBot="1">
      <c r="A30" s="920" t="s">
        <v>592</v>
      </c>
      <c r="B30" s="920"/>
      <c r="C30" s="920"/>
      <c r="D30" s="920"/>
    </row>
    <row r="31" spans="1:4" ht="23.25" thickBot="1">
      <c r="A31" s="626"/>
      <c r="B31" s="627" t="s">
        <v>180</v>
      </c>
      <c r="C31" s="629" t="s">
        <v>255</v>
      </c>
      <c r="D31" s="627" t="s">
        <v>115</v>
      </c>
    </row>
    <row r="32" spans="1:4" ht="21" customHeight="1" thickBot="1">
      <c r="A32" s="496" t="s">
        <v>252</v>
      </c>
      <c r="B32" s="498">
        <v>151448703</v>
      </c>
      <c r="C32" s="500">
        <v>21630807</v>
      </c>
      <c r="D32" s="498">
        <v>173079510</v>
      </c>
    </row>
    <row r="33" spans="1:4" ht="21" customHeight="1" thickBot="1">
      <c r="A33" s="496" t="s">
        <v>247</v>
      </c>
      <c r="B33" s="628">
        <f>B32/$D$32</f>
        <v>0.87502387197652687</v>
      </c>
      <c r="C33" s="630">
        <f>C32/$D$32</f>
        <v>0.12497612802347315</v>
      </c>
      <c r="D33" s="628">
        <f>D32/$D$32</f>
        <v>1</v>
      </c>
    </row>
  </sheetData>
  <mergeCells count="2">
    <mergeCell ref="A30:D30"/>
    <mergeCell ref="A1:G1"/>
  </mergeCells>
  <hyperlinks>
    <hyperlink ref="H1" location="'Spis treści'!A1" display="Powrót do spisu" xr:uid="{A42101FF-FC6B-4BED-898C-DA6E66B95739}"/>
  </hyperlinks>
  <printOptions horizontalCentered="1"/>
  <pageMargins left="0.15748031496062992" right="0.15748031496062992" top="0.74803149606299213" bottom="0.59055118110236227" header="0.31496062992125984" footer="0.31496062992125984"/>
  <pageSetup paperSize="9" orientation="portrait" r:id="rId1"/>
  <headerFooter differentFirst="1"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tabColor rgb="FF92D050"/>
    <pageSetUpPr fitToPage="1"/>
  </sheetPr>
  <dimension ref="A1:O39"/>
  <sheetViews>
    <sheetView showGridLines="0" view="pageBreakPreview" topLeftCell="A13" zoomScale="90" zoomScaleNormal="100" zoomScaleSheetLayoutView="90" workbookViewId="0">
      <selection activeCell="C22" sqref="C22"/>
    </sheetView>
  </sheetViews>
  <sheetFormatPr defaultRowHeight="15"/>
  <cols>
    <col min="1" max="1" width="29.125" customWidth="1"/>
    <col min="2" max="2" width="12.375" customWidth="1"/>
    <col min="3" max="3" width="11.125" customWidth="1"/>
    <col min="4" max="5" width="11.5" customWidth="1"/>
    <col min="6" max="7" width="11.875" customWidth="1"/>
    <col min="8" max="9" width="12.25" customWidth="1"/>
    <col min="10" max="10" width="12.125" customWidth="1"/>
    <col min="12" max="12" width="15" customWidth="1"/>
  </cols>
  <sheetData>
    <row r="1" spans="1:15" ht="24.75" customHeight="1">
      <c r="A1" s="1040" t="str">
        <f>'Tab 1 (26) i 2 (27)'!A1:E1</f>
        <v>IV. FUNDUSZ SKŁADKOWY</v>
      </c>
      <c r="B1" s="1040"/>
      <c r="C1" s="1040"/>
      <c r="D1" s="1040"/>
      <c r="E1" s="1040"/>
      <c r="F1" s="1040"/>
      <c r="G1" s="1040"/>
      <c r="H1" s="1040"/>
      <c r="I1" s="1040"/>
      <c r="J1" s="1040"/>
      <c r="K1" s="150" t="s">
        <v>501</v>
      </c>
    </row>
    <row r="2" spans="1:15" ht="30" customHeight="1" thickBot="1">
      <c r="A2" s="1057" t="s">
        <v>544</v>
      </c>
      <c r="B2" s="1057"/>
      <c r="C2" s="1057"/>
      <c r="D2" s="1057"/>
      <c r="E2" s="1057"/>
      <c r="F2" s="1057"/>
      <c r="G2" s="1057"/>
      <c r="K2" s="150"/>
    </row>
    <row r="3" spans="1:15" ht="15.75" thickBot="1">
      <c r="A3" s="1058" t="s">
        <v>13</v>
      </c>
      <c r="B3" s="1059"/>
      <c r="C3" s="867" t="s">
        <v>604</v>
      </c>
      <c r="D3" s="868"/>
      <c r="E3" s="867" t="s">
        <v>622</v>
      </c>
      <c r="F3" s="873"/>
      <c r="G3" s="873"/>
      <c r="H3" s="873"/>
      <c r="I3" s="873"/>
      <c r="J3" s="868"/>
      <c r="K3" s="115"/>
      <c r="L3" s="115"/>
      <c r="M3" s="115"/>
    </row>
    <row r="4" spans="1:15" ht="15" customHeight="1" thickBot="1">
      <c r="A4" s="1060"/>
      <c r="B4" s="1061"/>
      <c r="C4" s="869" t="str">
        <f>'Tab 1 (26) i 2 (27)'!B5</f>
        <v>II kwartał</v>
      </c>
      <c r="D4" s="871" t="str">
        <f>'Tab 1 (26) i 2 (27)'!C5</f>
        <v>I półrocze</v>
      </c>
      <c r="E4" s="869" t="str">
        <f>'Tab 1 (26) i 2 (27)'!D5</f>
        <v>I kwartał</v>
      </c>
      <c r="F4" s="871" t="str">
        <f>'Tab 1 (26) i 2 (27)'!E5</f>
        <v>II kwartał</v>
      </c>
      <c r="G4" s="869" t="str">
        <f>'Tab 1 (26) i 2 (27)'!F5</f>
        <v>I półrocze</v>
      </c>
      <c r="H4" s="851" t="s">
        <v>14</v>
      </c>
      <c r="I4" s="852"/>
      <c r="J4" s="853"/>
      <c r="K4" s="116"/>
      <c r="L4" s="116"/>
      <c r="M4" s="116"/>
    </row>
    <row r="5" spans="1:15" ht="57" customHeight="1" thickBot="1">
      <c r="A5" s="1062"/>
      <c r="B5" s="1063"/>
      <c r="C5" s="870"/>
      <c r="D5" s="872"/>
      <c r="E5" s="870"/>
      <c r="F5" s="872"/>
      <c r="G5" s="870"/>
      <c r="H5" s="244" t="s">
        <v>629</v>
      </c>
      <c r="I5" s="394" t="s">
        <v>630</v>
      </c>
      <c r="J5" s="266" t="s">
        <v>631</v>
      </c>
      <c r="K5" s="103"/>
      <c r="L5" s="103"/>
      <c r="M5" s="103"/>
    </row>
    <row r="6" spans="1:15" ht="16.5" customHeight="1" thickBot="1">
      <c r="A6" s="1041" t="s">
        <v>7</v>
      </c>
      <c r="B6" s="1042"/>
      <c r="C6" s="1042"/>
      <c r="D6" s="1042"/>
      <c r="E6" s="1042"/>
      <c r="F6" s="1042"/>
      <c r="G6" s="1042"/>
      <c r="H6" s="1042"/>
      <c r="I6" s="1042"/>
      <c r="J6" s="1056"/>
      <c r="K6" s="117"/>
      <c r="L6" s="117"/>
      <c r="M6" s="117"/>
    </row>
    <row r="7" spans="1:15" ht="15.75" customHeight="1">
      <c r="A7" s="1064" t="s">
        <v>184</v>
      </c>
      <c r="B7" s="1065"/>
      <c r="C7" s="633">
        <v>2500</v>
      </c>
      <c r="D7" s="636">
        <v>5081</v>
      </c>
      <c r="E7" s="633">
        <v>2342</v>
      </c>
      <c r="F7" s="636">
        <v>2074</v>
      </c>
      <c r="G7" s="633">
        <v>4416</v>
      </c>
      <c r="H7" s="610">
        <f>F7/E7-1</f>
        <v>-0.11443210930828351</v>
      </c>
      <c r="I7" s="614">
        <f>F7/C7-1</f>
        <v>-0.1704</v>
      </c>
      <c r="J7" s="612">
        <f>G7/D7-1</f>
        <v>-0.13087974808108638</v>
      </c>
      <c r="K7" s="172"/>
      <c r="L7" s="172"/>
      <c r="M7" s="185"/>
      <c r="N7" s="712"/>
      <c r="O7" s="161"/>
    </row>
    <row r="8" spans="1:15" ht="15.75" customHeight="1">
      <c r="A8" s="1066" t="s">
        <v>185</v>
      </c>
      <c r="B8" s="1067"/>
      <c r="C8" s="634">
        <v>2548</v>
      </c>
      <c r="D8" s="637">
        <v>5080</v>
      </c>
      <c r="E8" s="634" t="s">
        <v>634</v>
      </c>
      <c r="F8" s="637">
        <v>2218</v>
      </c>
      <c r="G8" s="634" t="s">
        <v>650</v>
      </c>
      <c r="H8" s="611">
        <f t="shared" ref="H8:H11" si="0">F8/E8-1</f>
        <v>-2.2476862053768198E-2</v>
      </c>
      <c r="I8" s="615">
        <f t="shared" ref="I8:I11" si="1">F8/C8-1</f>
        <v>-0.1295133437990581</v>
      </c>
      <c r="J8" s="613">
        <f t="shared" ref="J8:J11" si="2">G8/D8-1</f>
        <v>-0.11673228346456688</v>
      </c>
      <c r="K8" s="172"/>
      <c r="L8" s="172"/>
      <c r="M8" s="185"/>
      <c r="N8" s="712"/>
      <c r="O8" s="161"/>
    </row>
    <row r="9" spans="1:15" ht="15.75" customHeight="1">
      <c r="A9" s="1066" t="s">
        <v>186</v>
      </c>
      <c r="B9" s="1067"/>
      <c r="C9" s="634">
        <v>2141</v>
      </c>
      <c r="D9" s="637">
        <v>4281</v>
      </c>
      <c r="E9" s="634" t="s">
        <v>635</v>
      </c>
      <c r="F9" s="637">
        <v>1852</v>
      </c>
      <c r="G9" s="634" t="s">
        <v>651</v>
      </c>
      <c r="H9" s="639">
        <f t="shared" si="0"/>
        <v>-5.6546102903718753E-2</v>
      </c>
      <c r="I9" s="615">
        <f t="shared" si="1"/>
        <v>-0.13498365249883237</v>
      </c>
      <c r="J9" s="613">
        <f t="shared" si="2"/>
        <v>-0.10885307171221681</v>
      </c>
      <c r="K9" s="172"/>
      <c r="L9" s="172"/>
      <c r="M9" s="185"/>
      <c r="N9" s="712"/>
      <c r="O9" s="161"/>
    </row>
    <row r="10" spans="1:15" ht="15.75" customHeight="1">
      <c r="A10" s="1066" t="s">
        <v>187</v>
      </c>
      <c r="B10" s="1067"/>
      <c r="C10" s="634">
        <v>6</v>
      </c>
      <c r="D10" s="637">
        <v>14</v>
      </c>
      <c r="E10" s="634" t="s">
        <v>636</v>
      </c>
      <c r="F10" s="637">
        <v>10</v>
      </c>
      <c r="G10" s="634" t="s">
        <v>652</v>
      </c>
      <c r="H10" s="611">
        <f t="shared" si="0"/>
        <v>-0.375</v>
      </c>
      <c r="I10" s="615">
        <f t="shared" si="1"/>
        <v>0.66666666666666674</v>
      </c>
      <c r="J10" s="613">
        <f t="shared" si="2"/>
        <v>0.85714285714285721</v>
      </c>
      <c r="K10" s="172"/>
      <c r="L10" s="172"/>
      <c r="M10" s="185"/>
      <c r="N10" s="712"/>
      <c r="O10" s="161"/>
    </row>
    <row r="11" spans="1:15" ht="15.75" customHeight="1" thickBot="1">
      <c r="A11" s="1068" t="s">
        <v>188</v>
      </c>
      <c r="B11" s="1069"/>
      <c r="C11" s="635">
        <v>661</v>
      </c>
      <c r="D11" s="638">
        <v>1390</v>
      </c>
      <c r="E11" s="635" t="s">
        <v>637</v>
      </c>
      <c r="F11" s="638">
        <v>621</v>
      </c>
      <c r="G11" s="635" t="s">
        <v>653</v>
      </c>
      <c r="H11" s="620">
        <f t="shared" si="0"/>
        <v>-4.8076923076922906E-3</v>
      </c>
      <c r="I11" s="622">
        <f t="shared" si="1"/>
        <v>-6.0514372163388841E-2</v>
      </c>
      <c r="J11" s="621">
        <f t="shared" si="2"/>
        <v>-0.10431654676258995</v>
      </c>
      <c r="K11" s="172"/>
      <c r="L11" s="172"/>
      <c r="M11" s="185"/>
      <c r="N11" s="712"/>
      <c r="O11" s="161"/>
    </row>
    <row r="12" spans="1:15" ht="16.5" customHeight="1" thickBot="1">
      <c r="A12" s="1041" t="s">
        <v>189</v>
      </c>
      <c r="B12" s="1042"/>
      <c r="C12" s="1042"/>
      <c r="D12" s="1042"/>
      <c r="E12" s="1042"/>
      <c r="F12" s="1042"/>
      <c r="G12" s="1042"/>
      <c r="H12" s="1042"/>
      <c r="I12" s="1042"/>
      <c r="J12" s="1056"/>
      <c r="K12" s="172"/>
      <c r="L12" s="172"/>
      <c r="M12" s="185"/>
      <c r="N12" s="712"/>
      <c r="O12" s="161"/>
    </row>
    <row r="13" spans="1:15" ht="25.5" customHeight="1">
      <c r="A13" s="1070" t="s">
        <v>190</v>
      </c>
      <c r="B13" s="1071"/>
      <c r="C13" s="599">
        <v>90</v>
      </c>
      <c r="D13" s="602">
        <v>150</v>
      </c>
      <c r="E13" s="633" t="s">
        <v>638</v>
      </c>
      <c r="F13" s="636">
        <v>99</v>
      </c>
      <c r="G13" s="633" t="s">
        <v>654</v>
      </c>
      <c r="H13" s="610">
        <f t="shared" ref="H13:H16" si="3">F13/E13-1</f>
        <v>0.52307692307692299</v>
      </c>
      <c r="I13" s="614">
        <f t="shared" ref="I13:I16" si="4">F13/C13-1</f>
        <v>0.10000000000000009</v>
      </c>
      <c r="J13" s="612">
        <f t="shared" ref="J13:J16" si="5">G13/D13-1</f>
        <v>9.3333333333333268E-2</v>
      </c>
      <c r="K13" s="172"/>
      <c r="L13" s="172"/>
      <c r="M13" s="185"/>
      <c r="N13" s="712"/>
      <c r="O13" s="161"/>
    </row>
    <row r="14" spans="1:15" ht="15.75" customHeight="1">
      <c r="A14" s="1066" t="s">
        <v>186</v>
      </c>
      <c r="B14" s="1067"/>
      <c r="C14" s="600">
        <v>71</v>
      </c>
      <c r="D14" s="603">
        <v>115</v>
      </c>
      <c r="E14" s="634" t="s">
        <v>639</v>
      </c>
      <c r="F14" s="637">
        <v>72</v>
      </c>
      <c r="G14" s="634" t="s">
        <v>655</v>
      </c>
      <c r="H14" s="611">
        <f t="shared" si="3"/>
        <v>0.41176470588235303</v>
      </c>
      <c r="I14" s="615">
        <f t="shared" si="4"/>
        <v>1.4084507042253502E-2</v>
      </c>
      <c r="J14" s="613">
        <f t="shared" si="5"/>
        <v>6.956521739130439E-2</v>
      </c>
      <c r="K14" s="172"/>
      <c r="L14" s="172"/>
      <c r="M14" s="185"/>
      <c r="N14" s="712"/>
      <c r="O14" s="161"/>
    </row>
    <row r="15" spans="1:15" ht="15.75" customHeight="1">
      <c r="A15" s="1066" t="s">
        <v>187</v>
      </c>
      <c r="B15" s="1067"/>
      <c r="C15" s="600">
        <v>1</v>
      </c>
      <c r="D15" s="603">
        <v>2</v>
      </c>
      <c r="E15" s="800">
        <v>0</v>
      </c>
      <c r="F15" s="640">
        <v>0</v>
      </c>
      <c r="G15" s="800">
        <v>0</v>
      </c>
      <c r="H15" s="640">
        <v>0</v>
      </c>
      <c r="I15" s="615">
        <f>F15/C15-1</f>
        <v>-1</v>
      </c>
      <c r="J15" s="613">
        <f>G15/D15-1</f>
        <v>-1</v>
      </c>
      <c r="K15" s="172"/>
      <c r="L15" s="172"/>
      <c r="M15" s="185"/>
      <c r="N15" s="712"/>
      <c r="O15" s="161"/>
    </row>
    <row r="16" spans="1:15" ht="15.75" customHeight="1" thickBot="1">
      <c r="A16" s="1068" t="s">
        <v>188</v>
      </c>
      <c r="B16" s="1069"/>
      <c r="C16" s="631">
        <v>18</v>
      </c>
      <c r="D16" s="632">
        <v>33</v>
      </c>
      <c r="E16" s="635" t="s">
        <v>640</v>
      </c>
      <c r="F16" s="638">
        <v>26</v>
      </c>
      <c r="G16" s="635" t="s">
        <v>656</v>
      </c>
      <c r="H16" s="620">
        <f t="shared" si="3"/>
        <v>0.73333333333333339</v>
      </c>
      <c r="I16" s="622">
        <f t="shared" si="4"/>
        <v>0.44444444444444442</v>
      </c>
      <c r="J16" s="621">
        <f t="shared" si="5"/>
        <v>0.24242424242424243</v>
      </c>
      <c r="K16" s="172"/>
      <c r="L16" s="172"/>
      <c r="M16" s="185"/>
      <c r="N16" s="712"/>
      <c r="O16" s="161"/>
    </row>
    <row r="18" spans="1:13" ht="24.75" customHeight="1" thickBot="1">
      <c r="A18" s="1034" t="s">
        <v>545</v>
      </c>
      <c r="B18" s="1034"/>
      <c r="C18" s="1034"/>
      <c r="D18" s="1034"/>
      <c r="E18" s="1034"/>
      <c r="F18" s="1034"/>
      <c r="G18" s="1034"/>
      <c r="H18" s="1034"/>
      <c r="I18" s="1034"/>
      <c r="J18" s="1034"/>
    </row>
    <row r="19" spans="1:13" ht="15" customHeight="1" thickBot="1">
      <c r="A19" s="921" t="s">
        <v>13</v>
      </c>
      <c r="B19" s="905" t="s">
        <v>191</v>
      </c>
      <c r="C19" s="906"/>
      <c r="D19" s="907"/>
      <c r="E19" s="1072" t="s">
        <v>648</v>
      </c>
      <c r="F19" s="1073"/>
      <c r="G19" s="1073"/>
      <c r="H19" s="1073"/>
      <c r="I19" s="1074"/>
      <c r="J19" s="914" t="s">
        <v>192</v>
      </c>
    </row>
    <row r="20" spans="1:13" ht="89.25" customHeight="1" thickBot="1">
      <c r="A20" s="926"/>
      <c r="B20" s="322" t="s">
        <v>115</v>
      </c>
      <c r="C20" s="322" t="s">
        <v>193</v>
      </c>
      <c r="D20" s="322" t="s">
        <v>194</v>
      </c>
      <c r="E20" s="655" t="s">
        <v>195</v>
      </c>
      <c r="F20" s="322" t="s">
        <v>196</v>
      </c>
      <c r="G20" s="655" t="s">
        <v>197</v>
      </c>
      <c r="H20" s="322" t="s">
        <v>198</v>
      </c>
      <c r="I20" s="597" t="s">
        <v>199</v>
      </c>
      <c r="J20" s="916"/>
    </row>
    <row r="21" spans="1:13" ht="15.75" customHeight="1" thickBot="1">
      <c r="A21" s="922"/>
      <c r="B21" s="923" t="str">
        <f>'Tab 8(20)'!B9:H9</f>
        <v>I PÓŁROCZE 2025 R.</v>
      </c>
      <c r="C21" s="924"/>
      <c r="D21" s="924"/>
      <c r="E21" s="924"/>
      <c r="F21" s="924"/>
      <c r="G21" s="924"/>
      <c r="H21" s="924"/>
      <c r="I21" s="924"/>
      <c r="J21" s="925"/>
      <c r="K21" s="818"/>
      <c r="L21" s="819"/>
      <c r="M21" s="818"/>
    </row>
    <row r="22" spans="1:13">
      <c r="A22" s="366" t="s">
        <v>68</v>
      </c>
      <c r="B22" s="641">
        <f>SUM(B23:B38)</f>
        <v>3815</v>
      </c>
      <c r="C22" s="641">
        <f>SUM(C23:C38)</f>
        <v>26</v>
      </c>
      <c r="D22" s="646">
        <v>3.9</v>
      </c>
      <c r="E22" s="644">
        <f>SUM(E23:E38)</f>
        <v>1906</v>
      </c>
      <c r="F22" s="641">
        <f t="shared" ref="F22:J22" si="6">SUM(F23:F38)</f>
        <v>265</v>
      </c>
      <c r="G22" s="644">
        <f t="shared" si="6"/>
        <v>399</v>
      </c>
      <c r="H22" s="641">
        <f t="shared" si="6"/>
        <v>478</v>
      </c>
      <c r="I22" s="644">
        <f t="shared" si="6"/>
        <v>767</v>
      </c>
      <c r="J22" s="641">
        <f t="shared" si="6"/>
        <v>123</v>
      </c>
      <c r="K22" s="820"/>
      <c r="L22" s="821"/>
      <c r="M22" s="822"/>
    </row>
    <row r="23" spans="1:13">
      <c r="A23" s="367" t="s">
        <v>42</v>
      </c>
      <c r="B23" s="642">
        <v>95</v>
      </c>
      <c r="C23" s="642">
        <v>0</v>
      </c>
      <c r="D23" s="801">
        <v>2.9</v>
      </c>
      <c r="E23" s="645">
        <v>51</v>
      </c>
      <c r="F23" s="642">
        <v>4</v>
      </c>
      <c r="G23" s="645">
        <v>8</v>
      </c>
      <c r="H23" s="642">
        <v>4</v>
      </c>
      <c r="I23" s="170">
        <v>28</v>
      </c>
      <c r="J23" s="642">
        <v>4</v>
      </c>
      <c r="K23" s="820"/>
      <c r="L23" s="821"/>
      <c r="M23" s="822"/>
    </row>
    <row r="24" spans="1:13">
      <c r="A24" s="367" t="s">
        <v>200</v>
      </c>
      <c r="B24" s="642">
        <v>258</v>
      </c>
      <c r="C24" s="642">
        <v>3</v>
      </c>
      <c r="D24" s="801">
        <v>5</v>
      </c>
      <c r="E24" s="645">
        <v>107</v>
      </c>
      <c r="F24" s="642">
        <v>18</v>
      </c>
      <c r="G24" s="645">
        <v>26</v>
      </c>
      <c r="H24" s="642">
        <v>43</v>
      </c>
      <c r="I24" s="170">
        <v>64</v>
      </c>
      <c r="J24" s="642">
        <v>7</v>
      </c>
      <c r="K24" s="820"/>
      <c r="L24" s="821"/>
      <c r="M24" s="822"/>
    </row>
    <row r="25" spans="1:13">
      <c r="A25" s="367" t="s">
        <v>44</v>
      </c>
      <c r="B25" s="642">
        <v>539</v>
      </c>
      <c r="C25" s="642">
        <v>2</v>
      </c>
      <c r="D25" s="801">
        <v>4.4000000000000004</v>
      </c>
      <c r="E25" s="645">
        <v>288</v>
      </c>
      <c r="F25" s="642">
        <v>40</v>
      </c>
      <c r="G25" s="645">
        <v>47</v>
      </c>
      <c r="H25" s="642">
        <v>42</v>
      </c>
      <c r="I25" s="170">
        <v>122</v>
      </c>
      <c r="J25" s="642">
        <v>13</v>
      </c>
      <c r="K25" s="820"/>
      <c r="L25" s="821"/>
      <c r="M25" s="822"/>
    </row>
    <row r="26" spans="1:13">
      <c r="A26" s="367" t="s">
        <v>45</v>
      </c>
      <c r="B26" s="642">
        <v>31</v>
      </c>
      <c r="C26" s="642">
        <v>0</v>
      </c>
      <c r="D26" s="801">
        <v>2.7</v>
      </c>
      <c r="E26" s="645">
        <v>17</v>
      </c>
      <c r="F26" s="642">
        <v>1</v>
      </c>
      <c r="G26" s="645">
        <v>3</v>
      </c>
      <c r="H26" s="642">
        <v>5</v>
      </c>
      <c r="I26" s="170">
        <v>5</v>
      </c>
      <c r="J26" s="642">
        <v>3</v>
      </c>
      <c r="K26" s="820"/>
      <c r="L26" s="821"/>
      <c r="M26" s="822"/>
    </row>
    <row r="27" spans="1:13">
      <c r="A27" s="367" t="s">
        <v>46</v>
      </c>
      <c r="B27" s="642">
        <v>340</v>
      </c>
      <c r="C27" s="642">
        <v>4</v>
      </c>
      <c r="D27" s="801">
        <v>4.4000000000000004</v>
      </c>
      <c r="E27" s="645">
        <v>171</v>
      </c>
      <c r="F27" s="642">
        <v>30</v>
      </c>
      <c r="G27" s="645">
        <v>37</v>
      </c>
      <c r="H27" s="642">
        <v>47</v>
      </c>
      <c r="I27" s="170">
        <v>55</v>
      </c>
      <c r="J27" s="642">
        <v>2</v>
      </c>
      <c r="K27" s="820"/>
      <c r="L27" s="821"/>
      <c r="M27" s="822"/>
    </row>
    <row r="28" spans="1:13">
      <c r="A28" s="367" t="s">
        <v>47</v>
      </c>
      <c r="B28" s="642">
        <v>313</v>
      </c>
      <c r="C28" s="642">
        <v>3</v>
      </c>
      <c r="D28" s="801">
        <v>2.6</v>
      </c>
      <c r="E28" s="645">
        <v>175</v>
      </c>
      <c r="F28" s="642">
        <v>17</v>
      </c>
      <c r="G28" s="645">
        <v>41</v>
      </c>
      <c r="H28" s="642">
        <v>20</v>
      </c>
      <c r="I28" s="170">
        <v>60</v>
      </c>
      <c r="J28" s="642">
        <v>11</v>
      </c>
      <c r="K28" s="820"/>
      <c r="L28" s="821"/>
      <c r="M28" s="822"/>
    </row>
    <row r="29" spans="1:13">
      <c r="A29" s="367" t="s">
        <v>48</v>
      </c>
      <c r="B29" s="642">
        <v>511</v>
      </c>
      <c r="C29" s="642">
        <v>2</v>
      </c>
      <c r="D29" s="801">
        <v>3.7</v>
      </c>
      <c r="E29" s="645">
        <v>257</v>
      </c>
      <c r="F29" s="642">
        <v>34</v>
      </c>
      <c r="G29" s="645">
        <v>58</v>
      </c>
      <c r="H29" s="642">
        <v>77</v>
      </c>
      <c r="I29" s="170">
        <v>85</v>
      </c>
      <c r="J29" s="642">
        <v>21</v>
      </c>
      <c r="K29" s="820"/>
      <c r="L29" s="821"/>
      <c r="M29" s="822"/>
    </row>
    <row r="30" spans="1:13">
      <c r="A30" s="367" t="s">
        <v>49</v>
      </c>
      <c r="B30" s="642">
        <v>38</v>
      </c>
      <c r="C30" s="642">
        <v>0</v>
      </c>
      <c r="D30" s="801">
        <v>1.8</v>
      </c>
      <c r="E30" s="645">
        <v>17</v>
      </c>
      <c r="F30" s="642">
        <v>3</v>
      </c>
      <c r="G30" s="645">
        <v>2</v>
      </c>
      <c r="H30" s="642">
        <v>6</v>
      </c>
      <c r="I30" s="170">
        <v>10</v>
      </c>
      <c r="J30" s="642">
        <v>1</v>
      </c>
      <c r="K30" s="820"/>
      <c r="L30" s="821"/>
      <c r="M30" s="822"/>
    </row>
    <row r="31" spans="1:13">
      <c r="A31" s="367" t="s">
        <v>50</v>
      </c>
      <c r="B31" s="642">
        <v>301</v>
      </c>
      <c r="C31" s="642">
        <v>3</v>
      </c>
      <c r="D31" s="801">
        <v>4.3</v>
      </c>
      <c r="E31" s="645">
        <v>167</v>
      </c>
      <c r="F31" s="642">
        <v>25</v>
      </c>
      <c r="G31" s="645">
        <v>31</v>
      </c>
      <c r="H31" s="642">
        <v>9</v>
      </c>
      <c r="I31" s="170">
        <v>69</v>
      </c>
      <c r="J31" s="642">
        <v>7</v>
      </c>
      <c r="K31" s="820"/>
      <c r="L31" s="821"/>
      <c r="M31" s="822"/>
    </row>
    <row r="32" spans="1:13">
      <c r="A32" s="367" t="s">
        <v>51</v>
      </c>
      <c r="B32" s="642">
        <v>363</v>
      </c>
      <c r="C32" s="642">
        <v>5</v>
      </c>
      <c r="D32" s="801">
        <v>5.3</v>
      </c>
      <c r="E32" s="645">
        <v>155</v>
      </c>
      <c r="F32" s="642">
        <v>28</v>
      </c>
      <c r="G32" s="645">
        <v>26</v>
      </c>
      <c r="H32" s="642">
        <v>91</v>
      </c>
      <c r="I32" s="170">
        <v>63</v>
      </c>
      <c r="J32" s="642">
        <v>29</v>
      </c>
      <c r="K32" s="820"/>
      <c r="L32" s="821"/>
      <c r="M32" s="822"/>
    </row>
    <row r="33" spans="1:13">
      <c r="A33" s="367" t="s">
        <v>52</v>
      </c>
      <c r="B33" s="642">
        <v>144</v>
      </c>
      <c r="C33" s="642">
        <v>1</v>
      </c>
      <c r="D33" s="801">
        <v>4.4000000000000004</v>
      </c>
      <c r="E33" s="645">
        <v>69</v>
      </c>
      <c r="F33" s="642">
        <v>10</v>
      </c>
      <c r="G33" s="645">
        <v>19</v>
      </c>
      <c r="H33" s="642">
        <v>17</v>
      </c>
      <c r="I33" s="170">
        <v>29</v>
      </c>
      <c r="J33" s="642">
        <v>2</v>
      </c>
      <c r="K33" s="820"/>
      <c r="L33" s="821"/>
      <c r="M33" s="822"/>
    </row>
    <row r="34" spans="1:13">
      <c r="A34" s="367" t="s">
        <v>53</v>
      </c>
      <c r="B34" s="642">
        <v>57</v>
      </c>
      <c r="C34" s="642">
        <v>0</v>
      </c>
      <c r="D34" s="801">
        <v>2.1</v>
      </c>
      <c r="E34" s="645">
        <v>32</v>
      </c>
      <c r="F34" s="642">
        <v>3</v>
      </c>
      <c r="G34" s="645">
        <v>3</v>
      </c>
      <c r="H34" s="642">
        <v>9</v>
      </c>
      <c r="I34" s="170">
        <v>10</v>
      </c>
      <c r="J34" s="642">
        <v>1</v>
      </c>
      <c r="K34" s="820"/>
      <c r="L34" s="821"/>
      <c r="M34" s="822"/>
    </row>
    <row r="35" spans="1:13">
      <c r="A35" s="367" t="s">
        <v>54</v>
      </c>
      <c r="B35" s="642">
        <v>200</v>
      </c>
      <c r="C35" s="642">
        <v>1</v>
      </c>
      <c r="D35" s="801">
        <v>3.7</v>
      </c>
      <c r="E35" s="645">
        <v>102</v>
      </c>
      <c r="F35" s="642">
        <v>12</v>
      </c>
      <c r="G35" s="645">
        <v>32</v>
      </c>
      <c r="H35" s="642">
        <v>14</v>
      </c>
      <c r="I35" s="170">
        <v>40</v>
      </c>
      <c r="J35" s="642">
        <v>4</v>
      </c>
      <c r="K35" s="820"/>
      <c r="L35" s="821"/>
      <c r="M35" s="822"/>
    </row>
    <row r="36" spans="1:13">
      <c r="A36" s="367" t="s">
        <v>55</v>
      </c>
      <c r="B36" s="642">
        <v>130</v>
      </c>
      <c r="C36" s="642">
        <v>0</v>
      </c>
      <c r="D36" s="801">
        <v>3.8</v>
      </c>
      <c r="E36" s="645">
        <v>69</v>
      </c>
      <c r="F36" s="642">
        <v>8</v>
      </c>
      <c r="G36" s="645">
        <v>9</v>
      </c>
      <c r="H36" s="642">
        <v>30</v>
      </c>
      <c r="I36" s="170">
        <v>14</v>
      </c>
      <c r="J36" s="642">
        <v>15</v>
      </c>
      <c r="K36" s="820"/>
      <c r="L36" s="821"/>
      <c r="M36" s="822"/>
    </row>
    <row r="37" spans="1:13">
      <c r="A37" s="367" t="s">
        <v>56</v>
      </c>
      <c r="B37" s="642">
        <v>441</v>
      </c>
      <c r="C37" s="642">
        <v>2</v>
      </c>
      <c r="D37" s="801">
        <v>4.5999999999999996</v>
      </c>
      <c r="E37" s="645">
        <v>205</v>
      </c>
      <c r="F37" s="642">
        <v>28</v>
      </c>
      <c r="G37" s="645">
        <v>48</v>
      </c>
      <c r="H37" s="642">
        <v>60</v>
      </c>
      <c r="I37" s="170">
        <v>100</v>
      </c>
      <c r="J37" s="642">
        <v>2</v>
      </c>
      <c r="K37" s="820"/>
      <c r="L37" s="821"/>
      <c r="M37" s="822"/>
    </row>
    <row r="38" spans="1:13" ht="15.75" thickBot="1">
      <c r="A38" s="369" t="s">
        <v>57</v>
      </c>
      <c r="B38" s="643">
        <v>54</v>
      </c>
      <c r="C38" s="643">
        <v>0</v>
      </c>
      <c r="D38" s="802">
        <v>2.8</v>
      </c>
      <c r="E38" s="710">
        <v>24</v>
      </c>
      <c r="F38" s="643">
        <v>4</v>
      </c>
      <c r="G38" s="710">
        <v>9</v>
      </c>
      <c r="H38" s="643">
        <v>4</v>
      </c>
      <c r="I38" s="711">
        <v>13</v>
      </c>
      <c r="J38" s="643">
        <v>1</v>
      </c>
      <c r="K38" s="820"/>
      <c r="L38" s="821"/>
      <c r="M38" s="822"/>
    </row>
    <row r="39" spans="1:13">
      <c r="K39" s="822"/>
      <c r="L39" s="822"/>
      <c r="M39" s="822"/>
    </row>
  </sheetData>
  <mergeCells count="28">
    <mergeCell ref="A10:B10"/>
    <mergeCell ref="A11:B11"/>
    <mergeCell ref="B21:J21"/>
    <mergeCell ref="A16:B16"/>
    <mergeCell ref="A13:B13"/>
    <mergeCell ref="A14:B14"/>
    <mergeCell ref="A15:B15"/>
    <mergeCell ref="B19:D19"/>
    <mergeCell ref="A19:A21"/>
    <mergeCell ref="E19:I19"/>
    <mergeCell ref="A18:J18"/>
    <mergeCell ref="J19:J20"/>
    <mergeCell ref="A6:J6"/>
    <mergeCell ref="A12:J12"/>
    <mergeCell ref="A1:J1"/>
    <mergeCell ref="A2:G2"/>
    <mergeCell ref="A3:B5"/>
    <mergeCell ref="C3:D3"/>
    <mergeCell ref="C4:C5"/>
    <mergeCell ref="D4:D5"/>
    <mergeCell ref="E4:E5"/>
    <mergeCell ref="F4:F5"/>
    <mergeCell ref="G4:G5"/>
    <mergeCell ref="E3:J3"/>
    <mergeCell ref="H4:J4"/>
    <mergeCell ref="A7:B7"/>
    <mergeCell ref="A8:B8"/>
    <mergeCell ref="A9:B9"/>
  </mergeCells>
  <hyperlinks>
    <hyperlink ref="K1" location="'Spis treści'!A1" display="Powrót do spisu" xr:uid="{C0859714-B466-4E18-A3D6-B829EC693DE7}"/>
  </hyperlinks>
  <printOptions horizontalCentered="1"/>
  <pageMargins left="0.15748031496062992" right="0.15748031496062992" top="0.74803149606299213" bottom="0.59055118110236227" header="0.31496062992125984" footer="0.31496062992125984"/>
  <pageSetup paperSize="9" scale="72" orientation="portrait" r:id="rId1"/>
  <headerFooter differentFirst="1" alignWithMargins="0"/>
  <ignoredErrors>
    <ignoredError sqref="E8:G11 E13:G14 E16:G16"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tabColor rgb="FF92D050"/>
    <pageSetUpPr fitToPage="1"/>
  </sheetPr>
  <dimension ref="B1:N21"/>
  <sheetViews>
    <sheetView view="pageBreakPreview" zoomScale="80" zoomScaleNormal="100" zoomScaleSheetLayoutView="80" workbookViewId="0">
      <selection activeCell="AC25" sqref="AC25"/>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1040" t="s">
        <v>319</v>
      </c>
      <c r="C1" s="1040"/>
      <c r="D1" s="1040"/>
      <c r="E1" s="1040"/>
      <c r="F1" s="1040"/>
      <c r="G1" s="1040"/>
      <c r="H1" s="1040"/>
      <c r="I1" s="1040"/>
      <c r="J1" s="1040"/>
      <c r="K1" s="1040"/>
      <c r="L1" s="1040"/>
      <c r="M1" s="1040"/>
      <c r="N1" s="150" t="s">
        <v>501</v>
      </c>
    </row>
    <row r="2" spans="2:14" ht="39" customHeight="1">
      <c r="N2" s="150"/>
    </row>
    <row r="4" spans="2:14" ht="149.25" customHeight="1"/>
    <row r="17" spans="2:8" ht="28.5" customHeight="1"/>
    <row r="18" spans="2:8" ht="30" customHeight="1" thickBot="1">
      <c r="B18" s="920" t="s">
        <v>593</v>
      </c>
      <c r="C18" s="920"/>
      <c r="D18" s="920"/>
      <c r="E18" s="920"/>
      <c r="F18" s="920"/>
      <c r="G18" s="920"/>
      <c r="H18" s="920"/>
    </row>
    <row r="19" spans="2:8" ht="48" customHeight="1" thickBot="1">
      <c r="B19" s="647"/>
      <c r="C19" s="648" t="s">
        <v>248</v>
      </c>
      <c r="D19" s="650" t="s">
        <v>249</v>
      </c>
      <c r="E19" s="648" t="s">
        <v>258</v>
      </c>
      <c r="F19" s="650" t="s">
        <v>250</v>
      </c>
      <c r="G19" s="648" t="s">
        <v>251</v>
      </c>
      <c r="H19" s="652" t="s">
        <v>115</v>
      </c>
    </row>
    <row r="20" spans="2:8" ht="18" customHeight="1" thickBot="1">
      <c r="B20" s="496" t="s">
        <v>246</v>
      </c>
      <c r="C20" s="649">
        <v>1906</v>
      </c>
      <c r="D20" s="651">
        <v>265</v>
      </c>
      <c r="E20" s="649">
        <v>399</v>
      </c>
      <c r="F20" s="651">
        <v>478</v>
      </c>
      <c r="G20" s="649">
        <v>767</v>
      </c>
      <c r="H20" s="653">
        <v>3815</v>
      </c>
    </row>
    <row r="21" spans="2:8" ht="18" customHeight="1" thickBot="1">
      <c r="B21" s="496" t="s">
        <v>247</v>
      </c>
      <c r="C21" s="628">
        <f>ROUND(C20/$H$20,2)</f>
        <v>0.5</v>
      </c>
      <c r="D21" s="630">
        <f>ROUND(D20/$H$20,2)</f>
        <v>7.0000000000000007E-2</v>
      </c>
      <c r="E21" s="628">
        <f t="shared" ref="E21:G21" si="0">ROUND(E20/$H$20,2)</f>
        <v>0.1</v>
      </c>
      <c r="F21" s="630">
        <f>ROUND(F20/$H$20,2)</f>
        <v>0.13</v>
      </c>
      <c r="G21" s="628">
        <f t="shared" si="0"/>
        <v>0.2</v>
      </c>
      <c r="H21" s="654">
        <f t="shared" ref="H21" si="1">H20/$H$20</f>
        <v>1</v>
      </c>
    </row>
  </sheetData>
  <mergeCells count="2">
    <mergeCell ref="B18:H18"/>
    <mergeCell ref="B1:M1"/>
  </mergeCells>
  <hyperlinks>
    <hyperlink ref="N1" location="'Spis treści'!A1" display="Powrót do spisu" xr:uid="{4AE24079-7F13-4416-B571-6396478DCB08}"/>
  </hyperlinks>
  <printOptions horizontalCentered="1"/>
  <pageMargins left="0.15748031496062992" right="0.15748031496062992" top="0.74803149606299213" bottom="0.59055118110236227" header="0.31496062992125984" footer="0.31496062992125984"/>
  <pageSetup paperSize="9" scale="75" orientation="portrait" r:id="rId1"/>
  <headerFooter differentFirst="1"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tabColor rgb="FF92D050"/>
    <pageSetUpPr fitToPage="1"/>
  </sheetPr>
  <dimension ref="A1:K25"/>
  <sheetViews>
    <sheetView showGridLines="0" view="pageBreakPreview" zoomScale="90" zoomScaleNormal="100" zoomScaleSheetLayoutView="90" workbookViewId="0">
      <selection activeCell="L41" sqref="L41"/>
    </sheetView>
  </sheetViews>
  <sheetFormatPr defaultRowHeight="15"/>
  <cols>
    <col min="1" max="1" width="18.5" customWidth="1"/>
    <col min="2" max="2" width="11.875" customWidth="1"/>
    <col min="3" max="3" width="11.75" customWidth="1"/>
    <col min="4" max="4" width="12" customWidth="1"/>
    <col min="5" max="8" width="11.625" customWidth="1"/>
    <col min="9" max="10" width="12.125" customWidth="1"/>
  </cols>
  <sheetData>
    <row r="1" spans="1:11" ht="33" customHeight="1">
      <c r="A1" s="1078" t="s">
        <v>320</v>
      </c>
      <c r="B1" s="1078"/>
      <c r="C1" s="1078"/>
      <c r="D1" s="1078"/>
      <c r="E1" s="1078"/>
      <c r="F1" s="1078"/>
      <c r="G1" s="1078"/>
      <c r="H1" s="1078"/>
      <c r="I1" s="1078"/>
      <c r="J1" s="1078"/>
      <c r="K1" s="150" t="s">
        <v>501</v>
      </c>
    </row>
    <row r="2" spans="1:11" ht="42" customHeight="1" thickBot="1">
      <c r="A2" s="1079" t="s">
        <v>546</v>
      </c>
      <c r="B2" s="1079"/>
      <c r="C2" s="1079"/>
      <c r="D2" s="1079"/>
      <c r="E2" s="1079"/>
      <c r="F2" s="1079"/>
      <c r="G2" s="1079"/>
      <c r="H2" s="1079"/>
      <c r="I2" s="1079"/>
      <c r="J2" s="1079"/>
      <c r="K2" s="150"/>
    </row>
    <row r="3" spans="1:11" ht="13.5" customHeight="1" thickBot="1">
      <c r="A3" s="921" t="s">
        <v>13</v>
      </c>
      <c r="B3" s="914" t="s">
        <v>411</v>
      </c>
      <c r="C3" s="1085" t="s">
        <v>71</v>
      </c>
      <c r="D3" s="1086"/>
      <c r="E3" s="1075" t="s">
        <v>35</v>
      </c>
      <c r="F3" s="1076"/>
      <c r="G3" s="1076"/>
      <c r="H3" s="1076"/>
      <c r="I3" s="1076"/>
      <c r="J3" s="1077"/>
    </row>
    <row r="4" spans="1:11" ht="61.5" customHeight="1" thickBot="1">
      <c r="A4" s="926"/>
      <c r="B4" s="915"/>
      <c r="C4" s="914" t="s">
        <v>201</v>
      </c>
      <c r="D4" s="1087" t="s">
        <v>202</v>
      </c>
      <c r="E4" s="1090" t="s">
        <v>256</v>
      </c>
      <c r="F4" s="954"/>
      <c r="G4" s="953" t="s">
        <v>203</v>
      </c>
      <c r="H4" s="954"/>
      <c r="I4" s="917" t="s">
        <v>321</v>
      </c>
      <c r="J4" s="919"/>
    </row>
    <row r="5" spans="1:11" ht="17.25" customHeight="1">
      <c r="A5" s="926"/>
      <c r="B5" s="915"/>
      <c r="C5" s="915"/>
      <c r="D5" s="1088"/>
      <c r="E5" s="1081" t="s">
        <v>245</v>
      </c>
      <c r="F5" s="1083" t="s">
        <v>204</v>
      </c>
      <c r="G5" s="1081" t="s">
        <v>245</v>
      </c>
      <c r="H5" s="1083" t="s">
        <v>205</v>
      </c>
      <c r="I5" s="1081" t="s">
        <v>245</v>
      </c>
      <c r="J5" s="1083" t="s">
        <v>204</v>
      </c>
    </row>
    <row r="6" spans="1:11" ht="39.75" customHeight="1" thickBot="1">
      <c r="A6" s="926"/>
      <c r="B6" s="916"/>
      <c r="C6" s="916"/>
      <c r="D6" s="1089"/>
      <c r="E6" s="1082"/>
      <c r="F6" s="1084"/>
      <c r="G6" s="1082"/>
      <c r="H6" s="1084"/>
      <c r="I6" s="1082"/>
      <c r="J6" s="1084"/>
      <c r="K6" s="61"/>
    </row>
    <row r="7" spans="1:11" ht="18" customHeight="1" thickBot="1">
      <c r="A7" s="922"/>
      <c r="B7" s="923" t="s">
        <v>632</v>
      </c>
      <c r="C7" s="924"/>
      <c r="D7" s="924"/>
      <c r="E7" s="924"/>
      <c r="F7" s="924"/>
      <c r="G7" s="924"/>
      <c r="H7" s="924"/>
      <c r="I7" s="924"/>
      <c r="J7" s="925"/>
      <c r="K7" s="61"/>
    </row>
    <row r="8" spans="1:11" ht="21" customHeight="1">
      <c r="A8" s="681" t="s">
        <v>68</v>
      </c>
      <c r="B8" s="641">
        <f>SUM(B9:B24)</f>
        <v>751015</v>
      </c>
      <c r="C8" s="677">
        <f t="shared" ref="C8:J8" si="0">SUM(C9:C24)</f>
        <v>730187</v>
      </c>
      <c r="D8" s="641">
        <f t="shared" si="0"/>
        <v>1836</v>
      </c>
      <c r="E8" s="677">
        <f t="shared" si="0"/>
        <v>5787</v>
      </c>
      <c r="F8" s="641">
        <f t="shared" si="0"/>
        <v>4411</v>
      </c>
      <c r="G8" s="677">
        <f t="shared" si="0"/>
        <v>10106</v>
      </c>
      <c r="H8" s="641">
        <f t="shared" si="0"/>
        <v>7686</v>
      </c>
      <c r="I8" s="768">
        <f t="shared" si="0"/>
        <v>735122</v>
      </c>
      <c r="J8" s="641">
        <f t="shared" si="0"/>
        <v>718090</v>
      </c>
    </row>
    <row r="9" spans="1:11" ht="21" customHeight="1">
      <c r="A9" s="367" t="s">
        <v>42</v>
      </c>
      <c r="B9" s="642">
        <f t="shared" ref="B9:B24" si="1">E9+G9+I9</f>
        <v>26823</v>
      </c>
      <c r="C9" s="657">
        <v>25452</v>
      </c>
      <c r="D9" s="658">
        <v>80</v>
      </c>
      <c r="E9" s="657">
        <v>205</v>
      </c>
      <c r="F9" s="658">
        <v>79</v>
      </c>
      <c r="G9" s="657">
        <v>541</v>
      </c>
      <c r="H9" s="658">
        <v>290</v>
      </c>
      <c r="I9" s="769">
        <v>26077</v>
      </c>
      <c r="J9" s="658">
        <v>25083</v>
      </c>
    </row>
    <row r="10" spans="1:11" ht="21" customHeight="1">
      <c r="A10" s="367" t="s">
        <v>43</v>
      </c>
      <c r="B10" s="642">
        <f t="shared" si="1"/>
        <v>38979</v>
      </c>
      <c r="C10" s="657">
        <v>37878</v>
      </c>
      <c r="D10" s="658">
        <v>36</v>
      </c>
      <c r="E10" s="657">
        <v>364</v>
      </c>
      <c r="F10" s="658">
        <v>323</v>
      </c>
      <c r="G10" s="657">
        <v>469</v>
      </c>
      <c r="H10" s="658">
        <v>394</v>
      </c>
      <c r="I10" s="769">
        <v>38146</v>
      </c>
      <c r="J10" s="658">
        <v>37161</v>
      </c>
    </row>
    <row r="11" spans="1:11" ht="21" customHeight="1">
      <c r="A11" s="367" t="s">
        <v>44</v>
      </c>
      <c r="B11" s="642">
        <f t="shared" si="1"/>
        <v>97889</v>
      </c>
      <c r="C11" s="657">
        <v>95039</v>
      </c>
      <c r="D11" s="658">
        <v>141</v>
      </c>
      <c r="E11" s="657">
        <v>342</v>
      </c>
      <c r="F11" s="658">
        <v>244</v>
      </c>
      <c r="G11" s="657">
        <v>884</v>
      </c>
      <c r="H11" s="658">
        <v>697</v>
      </c>
      <c r="I11" s="769">
        <v>96663</v>
      </c>
      <c r="J11" s="658">
        <v>94098</v>
      </c>
    </row>
    <row r="12" spans="1:11" ht="21" customHeight="1">
      <c r="A12" s="367" t="s">
        <v>45</v>
      </c>
      <c r="B12" s="642">
        <f t="shared" si="1"/>
        <v>9149</v>
      </c>
      <c r="C12" s="657">
        <v>8863</v>
      </c>
      <c r="D12" s="658">
        <v>18</v>
      </c>
      <c r="E12" s="657">
        <v>54</v>
      </c>
      <c r="F12" s="658">
        <v>49</v>
      </c>
      <c r="G12" s="657">
        <v>131</v>
      </c>
      <c r="H12" s="658">
        <v>113</v>
      </c>
      <c r="I12" s="769">
        <v>8964</v>
      </c>
      <c r="J12" s="658">
        <v>8701</v>
      </c>
    </row>
    <row r="13" spans="1:11" ht="21" customHeight="1">
      <c r="A13" s="367" t="s">
        <v>46</v>
      </c>
      <c r="B13" s="642">
        <f t="shared" si="1"/>
        <v>60016</v>
      </c>
      <c r="C13" s="657">
        <v>57875</v>
      </c>
      <c r="D13" s="658">
        <v>207</v>
      </c>
      <c r="E13" s="657">
        <v>603</v>
      </c>
      <c r="F13" s="658">
        <v>447</v>
      </c>
      <c r="G13" s="657">
        <v>887</v>
      </c>
      <c r="H13" s="658">
        <v>577</v>
      </c>
      <c r="I13" s="769">
        <v>58526</v>
      </c>
      <c r="J13" s="658">
        <v>56851</v>
      </c>
    </row>
    <row r="14" spans="1:11" ht="21" customHeight="1">
      <c r="A14" s="367" t="s">
        <v>47</v>
      </c>
      <c r="B14" s="642">
        <f t="shared" si="1"/>
        <v>91297</v>
      </c>
      <c r="C14" s="657">
        <v>89251</v>
      </c>
      <c r="D14" s="658">
        <v>55</v>
      </c>
      <c r="E14" s="657">
        <v>1645</v>
      </c>
      <c r="F14" s="658">
        <v>1452</v>
      </c>
      <c r="G14" s="657">
        <v>1315</v>
      </c>
      <c r="H14" s="658">
        <v>1083</v>
      </c>
      <c r="I14" s="769">
        <v>88337</v>
      </c>
      <c r="J14" s="658">
        <v>86716</v>
      </c>
    </row>
    <row r="15" spans="1:11" ht="21" customHeight="1">
      <c r="A15" s="367" t="s">
        <v>48</v>
      </c>
      <c r="B15" s="642">
        <f t="shared" si="1"/>
        <v>104340</v>
      </c>
      <c r="C15" s="657">
        <v>101281</v>
      </c>
      <c r="D15" s="658">
        <v>856</v>
      </c>
      <c r="E15" s="657">
        <v>900</v>
      </c>
      <c r="F15" s="658">
        <v>545</v>
      </c>
      <c r="G15" s="657">
        <v>1392</v>
      </c>
      <c r="H15" s="658">
        <v>960</v>
      </c>
      <c r="I15" s="769">
        <v>102048</v>
      </c>
      <c r="J15" s="658">
        <v>99776</v>
      </c>
    </row>
    <row r="16" spans="1:11" ht="21" customHeight="1">
      <c r="A16" s="367" t="s">
        <v>49</v>
      </c>
      <c r="B16" s="642">
        <f t="shared" si="1"/>
        <v>15742</v>
      </c>
      <c r="C16" s="657">
        <v>15431</v>
      </c>
      <c r="D16" s="658">
        <v>15</v>
      </c>
      <c r="E16" s="657">
        <v>42</v>
      </c>
      <c r="F16" s="658">
        <v>35</v>
      </c>
      <c r="G16" s="657">
        <v>135</v>
      </c>
      <c r="H16" s="658">
        <v>109</v>
      </c>
      <c r="I16" s="769">
        <v>15565</v>
      </c>
      <c r="J16" s="658">
        <v>15287</v>
      </c>
    </row>
    <row r="17" spans="1:10" ht="21" customHeight="1">
      <c r="A17" s="367" t="s">
        <v>50</v>
      </c>
      <c r="B17" s="642">
        <f t="shared" si="1"/>
        <v>59257</v>
      </c>
      <c r="C17" s="657">
        <v>58050</v>
      </c>
      <c r="D17" s="658">
        <v>20</v>
      </c>
      <c r="E17" s="657">
        <v>246</v>
      </c>
      <c r="F17" s="658">
        <v>190</v>
      </c>
      <c r="G17" s="657">
        <v>820</v>
      </c>
      <c r="H17" s="658">
        <v>734</v>
      </c>
      <c r="I17" s="769">
        <v>58191</v>
      </c>
      <c r="J17" s="658">
        <v>57126</v>
      </c>
    </row>
    <row r="18" spans="1:10" ht="21" customHeight="1">
      <c r="A18" s="367" t="s">
        <v>51</v>
      </c>
      <c r="B18" s="642">
        <f t="shared" si="1"/>
        <v>48337</v>
      </c>
      <c r="C18" s="657">
        <v>47430</v>
      </c>
      <c r="D18" s="658">
        <v>7</v>
      </c>
      <c r="E18" s="657">
        <v>175</v>
      </c>
      <c r="F18" s="658">
        <v>153</v>
      </c>
      <c r="G18" s="657">
        <v>575</v>
      </c>
      <c r="H18" s="658">
        <v>513</v>
      </c>
      <c r="I18" s="769">
        <v>47587</v>
      </c>
      <c r="J18" s="658">
        <v>46764</v>
      </c>
    </row>
    <row r="19" spans="1:10" ht="21" customHeight="1">
      <c r="A19" s="367" t="s">
        <v>52</v>
      </c>
      <c r="B19" s="642">
        <f t="shared" si="1"/>
        <v>24026</v>
      </c>
      <c r="C19" s="657">
        <v>23283</v>
      </c>
      <c r="D19" s="658">
        <v>35</v>
      </c>
      <c r="E19" s="657">
        <v>171</v>
      </c>
      <c r="F19" s="658">
        <v>91</v>
      </c>
      <c r="G19" s="657">
        <v>404</v>
      </c>
      <c r="H19" s="658">
        <v>263</v>
      </c>
      <c r="I19" s="769">
        <v>23451</v>
      </c>
      <c r="J19" s="658">
        <v>22929</v>
      </c>
    </row>
    <row r="20" spans="1:10" ht="21" customHeight="1">
      <c r="A20" s="367" t="s">
        <v>53</v>
      </c>
      <c r="B20" s="642">
        <f t="shared" si="1"/>
        <v>21653</v>
      </c>
      <c r="C20" s="657">
        <v>21175</v>
      </c>
      <c r="D20" s="658">
        <v>26</v>
      </c>
      <c r="E20" s="657">
        <v>68</v>
      </c>
      <c r="F20" s="658">
        <v>41</v>
      </c>
      <c r="G20" s="657">
        <v>384</v>
      </c>
      <c r="H20" s="658">
        <v>322</v>
      </c>
      <c r="I20" s="769">
        <v>21201</v>
      </c>
      <c r="J20" s="658">
        <v>20812</v>
      </c>
    </row>
    <row r="21" spans="1:10" ht="21" customHeight="1">
      <c r="A21" s="367" t="s">
        <v>54</v>
      </c>
      <c r="B21" s="642">
        <f t="shared" si="1"/>
        <v>43322</v>
      </c>
      <c r="C21" s="657">
        <v>42344</v>
      </c>
      <c r="D21" s="658">
        <v>53</v>
      </c>
      <c r="E21" s="657">
        <v>140</v>
      </c>
      <c r="F21" s="658">
        <v>110</v>
      </c>
      <c r="G21" s="657">
        <v>522</v>
      </c>
      <c r="H21" s="658">
        <v>453</v>
      </c>
      <c r="I21" s="769">
        <v>42660</v>
      </c>
      <c r="J21" s="658">
        <v>41781</v>
      </c>
    </row>
    <row r="22" spans="1:10" ht="21" customHeight="1">
      <c r="A22" s="367" t="s">
        <v>55</v>
      </c>
      <c r="B22" s="642">
        <f t="shared" si="1"/>
        <v>25636</v>
      </c>
      <c r="C22" s="657">
        <v>24990</v>
      </c>
      <c r="D22" s="658">
        <v>5</v>
      </c>
      <c r="E22" s="657">
        <v>124</v>
      </c>
      <c r="F22" s="658">
        <v>115</v>
      </c>
      <c r="G22" s="657">
        <v>361</v>
      </c>
      <c r="H22" s="658">
        <v>286</v>
      </c>
      <c r="I22" s="769">
        <v>25151</v>
      </c>
      <c r="J22" s="658">
        <v>24589</v>
      </c>
    </row>
    <row r="23" spans="1:10" ht="21" customHeight="1">
      <c r="A23" s="367" t="s">
        <v>56</v>
      </c>
      <c r="B23" s="642">
        <f t="shared" si="1"/>
        <v>68424</v>
      </c>
      <c r="C23" s="657">
        <v>66713</v>
      </c>
      <c r="D23" s="658">
        <v>260</v>
      </c>
      <c r="E23" s="657">
        <v>584</v>
      </c>
      <c r="F23" s="658">
        <v>493</v>
      </c>
      <c r="G23" s="657">
        <v>863</v>
      </c>
      <c r="H23" s="658">
        <v>695</v>
      </c>
      <c r="I23" s="769">
        <v>66977</v>
      </c>
      <c r="J23" s="658">
        <v>65525</v>
      </c>
    </row>
    <row r="24" spans="1:10" ht="21" customHeight="1" thickBot="1">
      <c r="A24" s="369" t="s">
        <v>57</v>
      </c>
      <c r="B24" s="643">
        <f t="shared" si="1"/>
        <v>16125</v>
      </c>
      <c r="C24" s="767">
        <v>15132</v>
      </c>
      <c r="D24" s="659">
        <v>22</v>
      </c>
      <c r="E24" s="767">
        <v>124</v>
      </c>
      <c r="F24" s="659">
        <v>44</v>
      </c>
      <c r="G24" s="767">
        <v>423</v>
      </c>
      <c r="H24" s="659">
        <v>197</v>
      </c>
      <c r="I24" s="770">
        <v>15578</v>
      </c>
      <c r="J24" s="659">
        <v>14891</v>
      </c>
    </row>
    <row r="25" spans="1:10" ht="24" customHeight="1">
      <c r="A25" s="1080"/>
      <c r="B25" s="1080"/>
      <c r="C25" s="1080"/>
      <c r="D25" s="1080"/>
      <c r="E25" s="1080"/>
      <c r="F25" s="1080"/>
      <c r="G25" s="1080"/>
      <c r="H25" s="1080"/>
      <c r="I25" s="1080"/>
      <c r="J25" s="1080"/>
    </row>
  </sheetData>
  <mergeCells count="19">
    <mergeCell ref="D4:D6"/>
    <mergeCell ref="E4:F4"/>
    <mergeCell ref="A3:A7"/>
    <mergeCell ref="E3:J3"/>
    <mergeCell ref="A1:J1"/>
    <mergeCell ref="A2:J2"/>
    <mergeCell ref="A25:J25"/>
    <mergeCell ref="I4:J4"/>
    <mergeCell ref="E5:E6"/>
    <mergeCell ref="F5:F6"/>
    <mergeCell ref="G5:G6"/>
    <mergeCell ref="H5:H6"/>
    <mergeCell ref="I5:I6"/>
    <mergeCell ref="J5:J6"/>
    <mergeCell ref="B7:J7"/>
    <mergeCell ref="G4:H4"/>
    <mergeCell ref="B3:B6"/>
    <mergeCell ref="C3:D3"/>
    <mergeCell ref="C4:C6"/>
  </mergeCells>
  <hyperlinks>
    <hyperlink ref="K1" location="'Spis treści'!A1" display="Powrót do spisu" xr:uid="{E5DD4545-3DB1-4775-9477-5202AA80222E}"/>
  </hyperlinks>
  <printOptions horizontalCentered="1"/>
  <pageMargins left="0.15748031496062992" right="0.15748031496062992" top="0.74803149606299213" bottom="0.59055118110236227" header="0.31496062992125984" footer="0.31496062992125984"/>
  <pageSetup paperSize="9" scale="79" orientation="portrait" r:id="rId1"/>
  <headerFooter differentFirst="1"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tabColor rgb="FF92D050"/>
    <pageSetUpPr fitToPage="1"/>
  </sheetPr>
  <dimension ref="A1:L29"/>
  <sheetViews>
    <sheetView showGridLines="0" view="pageBreakPreview" zoomScale="90" zoomScaleNormal="100" zoomScaleSheetLayoutView="90" workbookViewId="0">
      <selection activeCell="L12" sqref="L12"/>
    </sheetView>
  </sheetViews>
  <sheetFormatPr defaultRowHeight="15"/>
  <cols>
    <col min="1" max="1" width="29.375" customWidth="1"/>
    <col min="2" max="2" width="10.875" customWidth="1"/>
    <col min="3" max="3" width="12.5" customWidth="1"/>
    <col min="4" max="4" width="13" customWidth="1"/>
    <col min="5" max="5" width="12.125" customWidth="1"/>
    <col min="6" max="6" width="14" customWidth="1"/>
    <col min="7" max="7" width="10" customWidth="1"/>
    <col min="8" max="8" width="10.125" customWidth="1"/>
    <col min="9" max="9" width="9.5" customWidth="1"/>
  </cols>
  <sheetData>
    <row r="1" spans="1:10" ht="27.75" customHeight="1">
      <c r="A1" s="1078" t="str">
        <f>'Tab 4 (33)'!A1:H1</f>
        <v>V. UBEZPIECZENIE SPOŁECZNE ROLNIKÓW</v>
      </c>
      <c r="B1" s="1078"/>
      <c r="C1" s="1078"/>
      <c r="D1" s="1078"/>
      <c r="E1" s="1078"/>
      <c r="F1" s="1078"/>
      <c r="G1" s="1078"/>
      <c r="H1" s="1078"/>
      <c r="I1" s="1078"/>
      <c r="J1" s="150" t="s">
        <v>501</v>
      </c>
    </row>
    <row r="2" spans="1:10" ht="42" customHeight="1" thickBot="1">
      <c r="A2" s="1039" t="s">
        <v>547</v>
      </c>
      <c r="B2" s="1039"/>
      <c r="C2" s="1039"/>
      <c r="D2" s="1039"/>
      <c r="E2" s="1039"/>
      <c r="F2" s="150"/>
      <c r="J2" s="150"/>
    </row>
    <row r="3" spans="1:10" ht="15" customHeight="1" thickBot="1">
      <c r="A3" s="1081" t="s">
        <v>13</v>
      </c>
      <c r="B3" s="1081" t="s">
        <v>239</v>
      </c>
      <c r="C3" s="1075" t="s">
        <v>35</v>
      </c>
      <c r="D3" s="1076"/>
      <c r="E3" s="1076"/>
      <c r="F3" s="1076"/>
      <c r="G3" s="1077"/>
      <c r="H3" s="188"/>
    </row>
    <row r="4" spans="1:10" ht="21.75" customHeight="1" thickBot="1">
      <c r="A4" s="1091"/>
      <c r="B4" s="1091"/>
      <c r="C4" s="1092" t="s">
        <v>208</v>
      </c>
      <c r="D4" s="914" t="s">
        <v>413</v>
      </c>
      <c r="E4" s="914" t="s">
        <v>209</v>
      </c>
      <c r="F4" s="1094" t="s">
        <v>210</v>
      </c>
      <c r="G4" s="660" t="s">
        <v>643</v>
      </c>
      <c r="H4" s="188"/>
    </row>
    <row r="5" spans="1:10" ht="138" customHeight="1" thickBot="1">
      <c r="A5" s="1091"/>
      <c r="B5" s="1082"/>
      <c r="C5" s="1093"/>
      <c r="D5" s="916"/>
      <c r="E5" s="916"/>
      <c r="F5" s="1095"/>
      <c r="G5" s="656" t="s">
        <v>644</v>
      </c>
    </row>
    <row r="6" spans="1:10" ht="15.75" thickBot="1">
      <c r="A6" s="1082"/>
      <c r="B6" s="927" t="str">
        <f>'Tab 1 (30)'!B7:J7</f>
        <v>STAN NA DZIEŃ 30 CZERWCA 2025 R.</v>
      </c>
      <c r="C6" s="928"/>
      <c r="D6" s="928"/>
      <c r="E6" s="928"/>
      <c r="F6" s="928"/>
      <c r="G6" s="929"/>
    </row>
    <row r="7" spans="1:10" ht="17.25" customHeight="1">
      <c r="A7" s="325" t="s">
        <v>68</v>
      </c>
      <c r="B7" s="329">
        <f>SUM(B9:B14)</f>
        <v>977484</v>
      </c>
      <c r="C7" s="333">
        <f t="shared" ref="C7:G7" si="0">SUM(C9:C14)</f>
        <v>8853</v>
      </c>
      <c r="D7" s="329">
        <f t="shared" si="0"/>
        <v>10292</v>
      </c>
      <c r="E7" s="333">
        <f t="shared" si="0"/>
        <v>14714</v>
      </c>
      <c r="F7" s="329">
        <f t="shared" si="0"/>
        <v>943625</v>
      </c>
      <c r="G7" s="662">
        <f t="shared" si="0"/>
        <v>103944</v>
      </c>
    </row>
    <row r="8" spans="1:10" ht="13.5" customHeight="1">
      <c r="A8" s="326" t="s">
        <v>35</v>
      </c>
      <c r="B8" s="600"/>
      <c r="C8" s="603"/>
      <c r="D8" s="600"/>
      <c r="E8" s="603"/>
      <c r="F8" s="600"/>
      <c r="G8" s="663"/>
    </row>
    <row r="9" spans="1:10" ht="17.25" customHeight="1">
      <c r="A9" s="326" t="s">
        <v>211</v>
      </c>
      <c r="B9" s="600">
        <f t="shared" ref="B9:B14" si="1">SUM(C9:F9)</f>
        <v>580031</v>
      </c>
      <c r="C9" s="335">
        <v>4767</v>
      </c>
      <c r="D9" s="372">
        <v>0</v>
      </c>
      <c r="E9" s="335">
        <v>3992</v>
      </c>
      <c r="F9" s="331">
        <v>571272</v>
      </c>
      <c r="G9" s="342">
        <v>65941</v>
      </c>
    </row>
    <row r="10" spans="1:10" ht="17.25" customHeight="1">
      <c r="A10" s="326" t="s">
        <v>212</v>
      </c>
      <c r="B10" s="600">
        <f t="shared" si="1"/>
        <v>245307</v>
      </c>
      <c r="C10" s="335">
        <v>1486</v>
      </c>
      <c r="D10" s="372">
        <v>0</v>
      </c>
      <c r="E10" s="335">
        <v>1814</v>
      </c>
      <c r="F10" s="331">
        <v>242007</v>
      </c>
      <c r="G10" s="342">
        <v>19869</v>
      </c>
    </row>
    <row r="11" spans="1:10" ht="17.25" customHeight="1">
      <c r="A11" s="327" t="s">
        <v>213</v>
      </c>
      <c r="B11" s="600">
        <f t="shared" si="1"/>
        <v>133338</v>
      </c>
      <c r="C11" s="335">
        <v>2600</v>
      </c>
      <c r="D11" s="372">
        <v>0</v>
      </c>
      <c r="E11" s="335">
        <v>392</v>
      </c>
      <c r="F11" s="331">
        <v>130346</v>
      </c>
      <c r="G11" s="342">
        <v>18134</v>
      </c>
    </row>
    <row r="12" spans="1:10" ht="17.25" customHeight="1">
      <c r="A12" s="327" t="s">
        <v>214</v>
      </c>
      <c r="B12" s="600">
        <f t="shared" si="1"/>
        <v>10292</v>
      </c>
      <c r="C12" s="378">
        <v>0</v>
      </c>
      <c r="D12" s="331">
        <v>10292</v>
      </c>
      <c r="E12" s="378">
        <v>0</v>
      </c>
      <c r="F12" s="372">
        <v>0</v>
      </c>
      <c r="G12" s="391">
        <v>0</v>
      </c>
    </row>
    <row r="13" spans="1:10" ht="57" customHeight="1">
      <c r="A13" s="327" t="s">
        <v>215</v>
      </c>
      <c r="B13" s="600">
        <f t="shared" si="1"/>
        <v>8514</v>
      </c>
      <c r="C13" s="378">
        <v>0</v>
      </c>
      <c r="D13" s="372">
        <v>0</v>
      </c>
      <c r="E13" s="335">
        <v>8514</v>
      </c>
      <c r="F13" s="372">
        <v>0</v>
      </c>
      <c r="G13" s="391">
        <v>0</v>
      </c>
    </row>
    <row r="14" spans="1:10" ht="27.75" customHeight="1" thickBot="1">
      <c r="A14" s="661" t="s">
        <v>645</v>
      </c>
      <c r="B14" s="631">
        <f t="shared" si="1"/>
        <v>2</v>
      </c>
      <c r="C14" s="803">
        <v>0</v>
      </c>
      <c r="D14" s="804">
        <v>0</v>
      </c>
      <c r="E14" s="346">
        <v>2</v>
      </c>
      <c r="F14" s="804">
        <v>0</v>
      </c>
      <c r="G14" s="805">
        <v>0</v>
      </c>
      <c r="H14" s="182"/>
    </row>
    <row r="15" spans="1:10" ht="39.75" customHeight="1">
      <c r="A15" s="1101" t="s">
        <v>659</v>
      </c>
      <c r="B15" s="1101"/>
      <c r="C15" s="1101"/>
      <c r="D15" s="1101"/>
      <c r="E15" s="1101"/>
      <c r="F15" s="1101"/>
      <c r="G15" s="1101"/>
      <c r="H15" s="1101"/>
    </row>
    <row r="16" spans="1:10" ht="33" customHeight="1">
      <c r="A16" s="1101" t="s">
        <v>660</v>
      </c>
      <c r="B16" s="1101"/>
      <c r="C16" s="1101"/>
      <c r="D16" s="1101"/>
      <c r="E16" s="1101"/>
      <c r="F16" s="1101"/>
      <c r="G16" s="1101"/>
      <c r="H16" s="1101"/>
    </row>
    <row r="17" spans="1:12" ht="28.5" customHeight="1"/>
    <row r="18" spans="1:12" ht="20.25" customHeight="1" thickBot="1">
      <c r="A18" s="939" t="s">
        <v>548</v>
      </c>
      <c r="B18" s="939"/>
      <c r="C18" s="939"/>
      <c r="D18" s="939"/>
      <c r="E18" s="939"/>
    </row>
    <row r="19" spans="1:12" ht="15.75" thickBot="1">
      <c r="A19" s="1098" t="s">
        <v>13</v>
      </c>
      <c r="B19" s="867" t="str">
        <f>'Tab 1 (26) i 2 (27)'!B4:C4</f>
        <v>2024 rok</v>
      </c>
      <c r="C19" s="868"/>
      <c r="D19" s="867" t="str">
        <f>'Tab 1 (26) i 2 (27)'!D4:D4</f>
        <v>2025 rok</v>
      </c>
      <c r="E19" s="873"/>
      <c r="F19" s="873"/>
      <c r="G19" s="873"/>
      <c r="H19" s="873"/>
      <c r="I19" s="868"/>
      <c r="J19" s="115"/>
      <c r="K19" s="115"/>
      <c r="L19" s="115"/>
    </row>
    <row r="20" spans="1:12" ht="15" customHeight="1" thickBot="1">
      <c r="A20" s="1099"/>
      <c r="B20" s="849" t="s">
        <v>611</v>
      </c>
      <c r="C20" s="985" t="s">
        <v>612</v>
      </c>
      <c r="D20" s="849" t="s">
        <v>513</v>
      </c>
      <c r="E20" s="985" t="s">
        <v>611</v>
      </c>
      <c r="F20" s="849" t="s">
        <v>612</v>
      </c>
      <c r="G20" s="851" t="s">
        <v>14</v>
      </c>
      <c r="H20" s="852"/>
      <c r="I20" s="853"/>
      <c r="J20" s="116"/>
      <c r="K20" s="116"/>
      <c r="L20" s="116"/>
    </row>
    <row r="21" spans="1:12" ht="72.75" customHeight="1" thickBot="1">
      <c r="A21" s="1100"/>
      <c r="B21" s="850"/>
      <c r="C21" s="1009"/>
      <c r="D21" s="850"/>
      <c r="E21" s="1009"/>
      <c r="F21" s="850"/>
      <c r="G21" s="245" t="str">
        <f>'Tab 1 (26) i 2 (27)'!G6</f>
        <v xml:space="preserve">II kwartału 
2025 r. 
z 
I 
kwartałem 
2025 r. </v>
      </c>
      <c r="H21" s="244" t="str">
        <f>'Tab 1 (26) i 2 (27)'!H6</f>
        <v xml:space="preserve">II kwartału 
2025 r. 
z 
II 
kwartałem 
2024 r. </v>
      </c>
      <c r="I21" s="245" t="str">
        <f>'Tab 1 (26) i 2 (27)'!I6</f>
        <v xml:space="preserve">I półrocza
2025 r. 
z 
I 
półroczem 
2024 r. </v>
      </c>
      <c r="J21" s="103"/>
      <c r="K21" s="103"/>
      <c r="L21" s="103"/>
    </row>
    <row r="22" spans="1:12" ht="20.25" customHeight="1" thickBot="1">
      <c r="A22" s="1096" t="s">
        <v>216</v>
      </c>
      <c r="B22" s="1045"/>
      <c r="C22" s="1045"/>
      <c r="D22" s="1045"/>
      <c r="E22" s="1045"/>
      <c r="F22" s="1045"/>
      <c r="G22" s="1045"/>
      <c r="H22" s="1045"/>
      <c r="I22" s="1097"/>
      <c r="J22" s="117"/>
      <c r="K22" s="117"/>
      <c r="L22" s="117"/>
    </row>
    <row r="23" spans="1:12" ht="17.25" customHeight="1">
      <c r="A23" s="664" t="s">
        <v>68</v>
      </c>
      <c r="B23" s="329">
        <v>782167</v>
      </c>
      <c r="C23" s="665">
        <v>786933</v>
      </c>
      <c r="D23" s="329">
        <v>760260</v>
      </c>
      <c r="E23" s="665">
        <v>751015</v>
      </c>
      <c r="F23" s="329">
        <f>(D23+E23)/2</f>
        <v>755637.5</v>
      </c>
      <c r="G23" s="666">
        <f>E23/D23-1</f>
        <v>-1.2160313576934256E-2</v>
      </c>
      <c r="H23" s="668">
        <f>E23/B23-1</f>
        <v>-3.9827811707729976E-2</v>
      </c>
      <c r="I23" s="667">
        <f>F23/C23-1</f>
        <v>-3.9768951105113137E-2</v>
      </c>
      <c r="J23" s="173"/>
      <c r="K23" s="173"/>
      <c r="L23" s="118"/>
    </row>
    <row r="24" spans="1:12" ht="17.25" customHeight="1">
      <c r="A24" s="326" t="s">
        <v>217</v>
      </c>
      <c r="B24" s="600">
        <v>772450</v>
      </c>
      <c r="C24" s="603">
        <v>777290</v>
      </c>
      <c r="D24" s="600">
        <v>750249</v>
      </c>
      <c r="E24" s="603">
        <v>740909</v>
      </c>
      <c r="F24" s="669">
        <f t="shared" ref="F24:F25" si="2">(D24+E24)/2</f>
        <v>745579</v>
      </c>
      <c r="G24" s="611">
        <f t="shared" ref="G24:G25" si="3">E24/D24-1</f>
        <v>-1.2449200198867305E-2</v>
      </c>
      <c r="H24" s="615">
        <f t="shared" ref="H24:H25" si="4">E24/B24-1</f>
        <v>-4.083241633762702E-2</v>
      </c>
      <c r="I24" s="613">
        <f t="shared" ref="I24:I25" si="5">F24/C24-1</f>
        <v>-4.0796871180640459E-2</v>
      </c>
      <c r="J24" s="173"/>
      <c r="K24" s="119"/>
      <c r="L24" s="119"/>
    </row>
    <row r="25" spans="1:12" ht="17.25" customHeight="1" thickBot="1">
      <c r="A25" s="328" t="s">
        <v>218</v>
      </c>
      <c r="B25" s="631">
        <v>776285</v>
      </c>
      <c r="C25" s="632">
        <v>781068</v>
      </c>
      <c r="D25" s="631">
        <v>754462</v>
      </c>
      <c r="E25" s="632">
        <v>745228</v>
      </c>
      <c r="F25" s="670">
        <f t="shared" si="2"/>
        <v>749845</v>
      </c>
      <c r="G25" s="620">
        <f t="shared" si="3"/>
        <v>-1.2239185008655173E-2</v>
      </c>
      <c r="H25" s="622">
        <f t="shared" si="4"/>
        <v>-4.0007213845430489E-2</v>
      </c>
      <c r="I25" s="621">
        <f t="shared" si="5"/>
        <v>-3.9974752518346701E-2</v>
      </c>
      <c r="J25" s="173"/>
      <c r="K25" s="119"/>
      <c r="L25" s="119"/>
    </row>
    <row r="26" spans="1:12" ht="20.25" customHeight="1" thickBot="1">
      <c r="A26" s="1096" t="s">
        <v>219</v>
      </c>
      <c r="B26" s="1045"/>
      <c r="C26" s="1045"/>
      <c r="D26" s="1045"/>
      <c r="E26" s="1045"/>
      <c r="F26" s="1045"/>
      <c r="G26" s="1045"/>
      <c r="H26" s="1045"/>
      <c r="I26" s="1097"/>
      <c r="J26" s="117"/>
      <c r="K26" s="117"/>
      <c r="L26" s="117"/>
    </row>
    <row r="27" spans="1:12" ht="17.25" customHeight="1">
      <c r="A27" s="664" t="s">
        <v>68</v>
      </c>
      <c r="B27" s="329">
        <v>1021755</v>
      </c>
      <c r="C27" s="665">
        <v>1027114</v>
      </c>
      <c r="D27" s="329">
        <v>985815</v>
      </c>
      <c r="E27" s="665">
        <v>977484</v>
      </c>
      <c r="F27" s="329">
        <f>(D27+E27)/2</f>
        <v>981649.5</v>
      </c>
      <c r="G27" s="666">
        <f t="shared" ref="G27:G29" si="6">E27/D27-1</f>
        <v>-8.4508756713987943E-3</v>
      </c>
      <c r="H27" s="668">
        <f t="shared" ref="H27:H29" si="7">E27/B27-1</f>
        <v>-4.3328390856907983E-2</v>
      </c>
      <c r="I27" s="667">
        <f t="shared" ref="I27:I29" si="8">F27/C27-1</f>
        <v>-4.4264317300708567E-2</v>
      </c>
      <c r="J27" s="173"/>
      <c r="K27" s="173"/>
      <c r="L27" s="118"/>
    </row>
    <row r="28" spans="1:12" ht="17.25" customHeight="1">
      <c r="A28" s="326" t="s">
        <v>220</v>
      </c>
      <c r="B28" s="600">
        <v>1005196</v>
      </c>
      <c r="C28" s="603">
        <v>1010468</v>
      </c>
      <c r="D28" s="600">
        <v>970729</v>
      </c>
      <c r="E28" s="603">
        <v>962770</v>
      </c>
      <c r="F28" s="669">
        <f t="shared" ref="F28:F29" si="9">(D28+E28)/2</f>
        <v>966749.5</v>
      </c>
      <c r="G28" s="611">
        <f t="shared" si="6"/>
        <v>-8.1989927157837261E-3</v>
      </c>
      <c r="H28" s="615">
        <f t="shared" si="7"/>
        <v>-4.2206694017883128E-2</v>
      </c>
      <c r="I28" s="613">
        <f t="shared" si="8"/>
        <v>-4.3265595743754326E-2</v>
      </c>
      <c r="J28" s="173"/>
      <c r="K28" s="119"/>
      <c r="L28" s="119"/>
    </row>
    <row r="29" spans="1:12" ht="17.25" customHeight="1" thickBot="1">
      <c r="A29" s="328" t="s">
        <v>243</v>
      </c>
      <c r="B29" s="631">
        <v>1004616</v>
      </c>
      <c r="C29" s="632">
        <v>1012049</v>
      </c>
      <c r="D29" s="631">
        <v>972537</v>
      </c>
      <c r="E29" s="632">
        <v>958339</v>
      </c>
      <c r="F29" s="670">
        <f t="shared" si="9"/>
        <v>965438</v>
      </c>
      <c r="G29" s="620">
        <f t="shared" si="6"/>
        <v>-1.4598930426297452E-2</v>
      </c>
      <c r="H29" s="622">
        <f t="shared" si="7"/>
        <v>-4.6064366882470509E-2</v>
      </c>
      <c r="I29" s="621">
        <f t="shared" si="8"/>
        <v>-4.6056070407658134E-2</v>
      </c>
      <c r="J29" s="173"/>
      <c r="K29" s="119"/>
      <c r="L29" s="119"/>
    </row>
  </sheetData>
  <mergeCells count="24">
    <mergeCell ref="D19:I19"/>
    <mergeCell ref="G20:I20"/>
    <mergeCell ref="A22:I22"/>
    <mergeCell ref="A26:I26"/>
    <mergeCell ref="A2:E2"/>
    <mergeCell ref="A18:E18"/>
    <mergeCell ref="A19:A21"/>
    <mergeCell ref="B19:C19"/>
    <mergeCell ref="B20:B21"/>
    <mergeCell ref="C20:C21"/>
    <mergeCell ref="D20:D21"/>
    <mergeCell ref="A16:H16"/>
    <mergeCell ref="A15:H15"/>
    <mergeCell ref="E20:E21"/>
    <mergeCell ref="F20:F21"/>
    <mergeCell ref="C3:G3"/>
    <mergeCell ref="A3:A6"/>
    <mergeCell ref="B3:B5"/>
    <mergeCell ref="A1:I1"/>
    <mergeCell ref="C4:C5"/>
    <mergeCell ref="D4:D5"/>
    <mergeCell ref="E4:E5"/>
    <mergeCell ref="F4:F5"/>
    <mergeCell ref="B6:G6"/>
  </mergeCells>
  <hyperlinks>
    <hyperlink ref="J1" location="'Spis treści'!A1" display="Powrót do spisu" xr:uid="{8C6FE6EB-2326-4A19-AA45-96B576C33823}"/>
  </hyperlinks>
  <printOptions horizontalCentered="1"/>
  <pageMargins left="0.15748031496062992" right="0.15748031496062992" top="0.74803149606299213" bottom="0.59055118110236227" header="0.31496062992125984" footer="0.31496062992125984"/>
  <pageSetup paperSize="9" scale="81" orientation="portrait" r:id="rId1"/>
  <headerFooter differentFirst="1" alignWithMargins="0"/>
  <ignoredErrors>
    <ignoredError sqref="B9:B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090B-3BD1-4EB8-8B25-185FAF13079A}">
  <sheetPr>
    <tabColor rgb="FF92D050"/>
  </sheetPr>
  <dimension ref="A1:H135"/>
  <sheetViews>
    <sheetView showGridLines="0" view="pageBreakPreview" topLeftCell="A118" zoomScale="110" zoomScaleNormal="100" zoomScaleSheetLayoutView="110" workbookViewId="0">
      <selection activeCell="B117" sqref="B117"/>
    </sheetView>
  </sheetViews>
  <sheetFormatPr defaultRowHeight="15"/>
  <cols>
    <col min="1" max="1" width="3.25" customWidth="1"/>
    <col min="2" max="2" width="83.75" customWidth="1"/>
    <col min="12" max="12" width="25.625" customWidth="1"/>
  </cols>
  <sheetData>
    <row r="1" spans="1:3" ht="29.25" customHeight="1">
      <c r="A1" s="835" t="s">
        <v>8</v>
      </c>
      <c r="B1" s="835"/>
      <c r="C1" s="150" t="s">
        <v>501</v>
      </c>
    </row>
    <row r="2" spans="1:3" ht="40.5" customHeight="1">
      <c r="A2" s="81"/>
      <c r="B2" s="82" t="s">
        <v>388</v>
      </c>
    </row>
    <row r="3" spans="1:3" ht="21" customHeight="1">
      <c r="A3" s="81"/>
      <c r="B3" s="131" t="s">
        <v>313</v>
      </c>
    </row>
    <row r="4" spans="1:3" ht="22.5" customHeight="1">
      <c r="A4" s="81"/>
      <c r="B4" s="131" t="s">
        <v>432</v>
      </c>
    </row>
    <row r="5" spans="1:3" ht="30" customHeight="1">
      <c r="A5" s="83" t="s">
        <v>1</v>
      </c>
      <c r="B5" s="132" t="s">
        <v>433</v>
      </c>
    </row>
    <row r="6" spans="1:3" ht="12.75" customHeight="1">
      <c r="A6" s="63"/>
      <c r="B6" s="131" t="s">
        <v>396</v>
      </c>
    </row>
    <row r="7" spans="1:3" ht="24.75" customHeight="1">
      <c r="A7" s="63"/>
      <c r="B7" s="131" t="s">
        <v>463</v>
      </c>
    </row>
    <row r="8" spans="1:3" ht="30" customHeight="1">
      <c r="A8" s="63"/>
      <c r="B8" s="131" t="s">
        <v>397</v>
      </c>
    </row>
    <row r="9" spans="1:3" ht="12.75" customHeight="1">
      <c r="A9" s="63"/>
      <c r="B9" s="131" t="s">
        <v>398</v>
      </c>
    </row>
    <row r="10" spans="1:3" ht="36" customHeight="1">
      <c r="A10" s="63"/>
      <c r="B10" s="131" t="s">
        <v>595</v>
      </c>
    </row>
    <row r="11" spans="1:3" ht="20.25" customHeight="1">
      <c r="A11" s="63"/>
      <c r="B11" s="131" t="s">
        <v>399</v>
      </c>
    </row>
    <row r="12" spans="1:3" ht="30" customHeight="1">
      <c r="A12" s="63"/>
      <c r="B12" s="82" t="s">
        <v>301</v>
      </c>
    </row>
    <row r="13" spans="1:3" ht="49.5" customHeight="1">
      <c r="A13" s="63"/>
      <c r="B13" s="82" t="s">
        <v>315</v>
      </c>
    </row>
    <row r="14" spans="1:3" ht="45.75" customHeight="1">
      <c r="A14" s="63"/>
      <c r="B14" s="95" t="s">
        <v>314</v>
      </c>
    </row>
    <row r="15" spans="1:3" ht="39.75" customHeight="1">
      <c r="A15" s="83" t="s">
        <v>2</v>
      </c>
      <c r="B15" s="82" t="s">
        <v>381</v>
      </c>
    </row>
    <row r="16" spans="1:3" ht="15.75" customHeight="1">
      <c r="A16" s="85"/>
      <c r="B16" s="86" t="s">
        <v>372</v>
      </c>
    </row>
    <row r="17" spans="1:8" ht="15.75" customHeight="1">
      <c r="A17" s="85"/>
      <c r="B17" s="86" t="s">
        <v>334</v>
      </c>
    </row>
    <row r="18" spans="1:8" ht="16.5" customHeight="1">
      <c r="A18" s="85"/>
      <c r="B18" s="86" t="s">
        <v>335</v>
      </c>
    </row>
    <row r="19" spans="1:8" ht="44.25" customHeight="1">
      <c r="A19" s="85"/>
      <c r="B19" s="131" t="s">
        <v>594</v>
      </c>
    </row>
    <row r="20" spans="1:8" ht="25.5" customHeight="1">
      <c r="A20" s="85"/>
      <c r="B20" s="81" t="s">
        <v>373</v>
      </c>
      <c r="C20" s="827"/>
      <c r="D20" s="827"/>
      <c r="E20" s="827"/>
      <c r="F20" s="827"/>
      <c r="G20" s="827"/>
      <c r="H20" s="827"/>
    </row>
    <row r="21" spans="1:8" ht="24.75" customHeight="1">
      <c r="A21" s="85"/>
      <c r="B21" s="81" t="s">
        <v>469</v>
      </c>
      <c r="C21" s="827"/>
      <c r="D21" s="827"/>
      <c r="E21" s="827"/>
      <c r="F21" s="827"/>
      <c r="G21" s="827"/>
      <c r="H21" s="827"/>
    </row>
    <row r="22" spans="1:8" ht="15" customHeight="1">
      <c r="A22" s="85"/>
      <c r="B22" s="81" t="s">
        <v>336</v>
      </c>
      <c r="C22" s="827"/>
      <c r="D22" s="827"/>
      <c r="E22" s="827"/>
      <c r="F22" s="827"/>
      <c r="G22" s="827"/>
      <c r="H22" s="827"/>
    </row>
    <row r="23" spans="1:8" ht="27" customHeight="1">
      <c r="A23" s="85"/>
      <c r="B23" s="81" t="s">
        <v>596</v>
      </c>
      <c r="C23" s="827"/>
      <c r="D23" s="827"/>
      <c r="E23" s="827"/>
      <c r="F23" s="827"/>
      <c r="G23" s="827"/>
      <c r="H23" s="827"/>
    </row>
    <row r="24" spans="1:8" ht="30" customHeight="1">
      <c r="A24" s="85"/>
      <c r="B24" s="81" t="s">
        <v>597</v>
      </c>
      <c r="C24" s="827"/>
      <c r="D24" s="827"/>
      <c r="E24" s="827"/>
      <c r="F24" s="827"/>
      <c r="G24" s="827"/>
      <c r="H24" s="827"/>
    </row>
    <row r="25" spans="1:8" ht="30" customHeight="1">
      <c r="A25" s="85"/>
      <c r="B25" s="81" t="s">
        <v>473</v>
      </c>
    </row>
    <row r="26" spans="1:8" s="80" customFormat="1" ht="66" customHeight="1">
      <c r="A26" s="87"/>
      <c r="B26" s="82" t="s">
        <v>337</v>
      </c>
    </row>
    <row r="27" spans="1:8" s="80" customFormat="1" ht="41.25" customHeight="1">
      <c r="A27" s="87"/>
      <c r="B27" s="82" t="s">
        <v>338</v>
      </c>
    </row>
    <row r="28" spans="1:8" ht="27" customHeight="1">
      <c r="A28" s="85"/>
      <c r="B28" s="88" t="s">
        <v>374</v>
      </c>
    </row>
    <row r="29" spans="1:8" ht="18" customHeight="1">
      <c r="A29" s="85"/>
      <c r="B29" s="89" t="s">
        <v>375</v>
      </c>
    </row>
    <row r="30" spans="1:8" ht="27" customHeight="1">
      <c r="A30" s="85"/>
      <c r="B30" s="88" t="s">
        <v>598</v>
      </c>
    </row>
    <row r="31" spans="1:8" ht="27" customHeight="1">
      <c r="A31" s="85"/>
      <c r="B31" s="88" t="s">
        <v>376</v>
      </c>
    </row>
    <row r="32" spans="1:8" ht="14.25" customHeight="1">
      <c r="A32" s="85"/>
      <c r="B32" s="139" t="s">
        <v>479</v>
      </c>
    </row>
    <row r="33" spans="1:2" ht="15" customHeight="1">
      <c r="A33" s="85"/>
      <c r="B33" s="82" t="s">
        <v>480</v>
      </c>
    </row>
    <row r="34" spans="1:2" ht="15" customHeight="1">
      <c r="A34" s="85"/>
      <c r="B34" s="82" t="s">
        <v>587</v>
      </c>
    </row>
    <row r="35" spans="1:2" ht="24" customHeight="1">
      <c r="A35" s="85"/>
      <c r="B35" s="133" t="s">
        <v>588</v>
      </c>
    </row>
    <row r="36" spans="1:2" ht="30" customHeight="1">
      <c r="A36" s="85"/>
      <c r="B36" s="82" t="s">
        <v>591</v>
      </c>
    </row>
    <row r="37" spans="1:2" ht="18" customHeight="1">
      <c r="A37" s="85"/>
      <c r="B37" s="81" t="s">
        <v>339</v>
      </c>
    </row>
    <row r="38" spans="1:2" ht="54.75" customHeight="1">
      <c r="A38" s="85"/>
      <c r="B38" s="81" t="s">
        <v>671</v>
      </c>
    </row>
    <row r="39" spans="1:2" ht="15" customHeight="1">
      <c r="A39" s="58"/>
      <c r="B39" s="132" t="s">
        <v>407</v>
      </c>
    </row>
    <row r="40" spans="1:2" ht="15" customHeight="1">
      <c r="A40" s="58"/>
      <c r="B40" s="133" t="s">
        <v>669</v>
      </c>
    </row>
    <row r="41" spans="1:2" ht="39" customHeight="1">
      <c r="A41" s="58"/>
      <c r="B41" s="133" t="s">
        <v>670</v>
      </c>
    </row>
    <row r="42" spans="1:2" ht="25.5" customHeight="1">
      <c r="A42" s="58"/>
      <c r="B42" s="133" t="s">
        <v>397</v>
      </c>
    </row>
    <row r="43" spans="1:2" ht="21" customHeight="1">
      <c r="A43" s="58"/>
      <c r="B43" s="133" t="s">
        <v>590</v>
      </c>
    </row>
    <row r="44" spans="1:2" ht="33" customHeight="1">
      <c r="A44" s="58"/>
      <c r="B44" s="82" t="s">
        <v>403</v>
      </c>
    </row>
    <row r="45" spans="1:2" ht="27" customHeight="1">
      <c r="A45" s="90" t="s">
        <v>3</v>
      </c>
      <c r="B45" s="81" t="s">
        <v>589</v>
      </c>
    </row>
    <row r="46" spans="1:2" ht="18" customHeight="1">
      <c r="A46" s="63"/>
      <c r="B46" s="91" t="s">
        <v>391</v>
      </c>
    </row>
    <row r="47" spans="1:2" ht="18" customHeight="1">
      <c r="A47" s="58"/>
      <c r="B47" s="91" t="s">
        <v>389</v>
      </c>
    </row>
    <row r="48" spans="1:2" ht="18" customHeight="1">
      <c r="A48" s="58"/>
      <c r="B48" s="91" t="s">
        <v>302</v>
      </c>
    </row>
    <row r="49" spans="1:2" ht="18" customHeight="1">
      <c r="A49" s="58"/>
      <c r="B49" s="91" t="s">
        <v>303</v>
      </c>
    </row>
    <row r="50" spans="1:2" ht="18" customHeight="1">
      <c r="A50" s="58"/>
      <c r="B50" s="91" t="s">
        <v>304</v>
      </c>
    </row>
    <row r="51" spans="1:2" ht="18" customHeight="1">
      <c r="A51" s="58"/>
      <c r="B51" s="91" t="s">
        <v>305</v>
      </c>
    </row>
    <row r="52" spans="1:2" ht="18" customHeight="1">
      <c r="A52" s="58"/>
      <c r="B52" s="91" t="s">
        <v>306</v>
      </c>
    </row>
    <row r="53" spans="1:2" ht="18" customHeight="1">
      <c r="A53" s="58"/>
      <c r="B53" s="91" t="s">
        <v>307</v>
      </c>
    </row>
    <row r="54" spans="1:2" ht="18" customHeight="1">
      <c r="A54" s="58"/>
      <c r="B54" s="91" t="s">
        <v>382</v>
      </c>
    </row>
    <row r="55" spans="1:2" ht="18" customHeight="1">
      <c r="A55" s="58"/>
      <c r="B55" s="91" t="s">
        <v>308</v>
      </c>
    </row>
    <row r="56" spans="1:2" ht="18" customHeight="1">
      <c r="A56" s="58"/>
      <c r="B56" s="91" t="s">
        <v>309</v>
      </c>
    </row>
    <row r="57" spans="1:2" ht="18" customHeight="1">
      <c r="A57" s="58"/>
      <c r="B57" s="91" t="s">
        <v>310</v>
      </c>
    </row>
    <row r="58" spans="1:2" ht="18" customHeight="1">
      <c r="A58" s="58"/>
      <c r="B58" s="91" t="s">
        <v>312</v>
      </c>
    </row>
    <row r="59" spans="1:2" ht="17.25" customHeight="1">
      <c r="A59" s="58"/>
      <c r="B59" s="91" t="s">
        <v>606</v>
      </c>
    </row>
    <row r="60" spans="1:2" ht="21" customHeight="1">
      <c r="A60" s="58"/>
      <c r="B60" s="91" t="s">
        <v>607</v>
      </c>
    </row>
    <row r="61" spans="1:2" ht="30" customHeight="1">
      <c r="A61" s="83" t="s">
        <v>4</v>
      </c>
      <c r="B61" s="82" t="s">
        <v>383</v>
      </c>
    </row>
    <row r="62" spans="1:2" ht="51" customHeight="1">
      <c r="A62" s="58"/>
      <c r="B62" s="84" t="s">
        <v>384</v>
      </c>
    </row>
    <row r="63" spans="1:2" ht="39" customHeight="1">
      <c r="A63" s="58"/>
      <c r="B63" s="84" t="s">
        <v>377</v>
      </c>
    </row>
    <row r="64" spans="1:2" ht="82.5" customHeight="1">
      <c r="A64" s="58"/>
      <c r="B64" s="84" t="s">
        <v>340</v>
      </c>
    </row>
    <row r="65" spans="1:2" ht="30" customHeight="1">
      <c r="A65" s="58"/>
      <c r="B65" s="137" t="s">
        <v>380</v>
      </c>
    </row>
    <row r="66" spans="1:2" ht="35.25" customHeight="1">
      <c r="A66" s="58"/>
      <c r="B66" s="84" t="s">
        <v>392</v>
      </c>
    </row>
    <row r="67" spans="1:2" ht="30" customHeight="1">
      <c r="A67" s="83" t="s">
        <v>5</v>
      </c>
      <c r="B67" s="92" t="s">
        <v>385</v>
      </c>
    </row>
    <row r="68" spans="1:2" ht="75.75" customHeight="1">
      <c r="A68" s="58"/>
      <c r="B68" s="133" t="s">
        <v>434</v>
      </c>
    </row>
    <row r="69" spans="1:2" ht="51" customHeight="1">
      <c r="A69" s="58"/>
      <c r="B69" s="84" t="s">
        <v>386</v>
      </c>
    </row>
    <row r="70" spans="1:2" ht="23.25" customHeight="1">
      <c r="A70" s="58"/>
      <c r="B70" s="189" t="s">
        <v>616</v>
      </c>
    </row>
    <row r="71" spans="1:2" ht="18" customHeight="1">
      <c r="A71" s="58"/>
      <c r="B71" s="93" t="s">
        <v>503</v>
      </c>
    </row>
    <row r="72" spans="1:2" ht="19.5" customHeight="1">
      <c r="A72" s="58"/>
      <c r="B72" s="82" t="s">
        <v>504</v>
      </c>
    </row>
    <row r="73" spans="1:2" ht="28.5" customHeight="1">
      <c r="A73" s="58"/>
      <c r="B73" s="84" t="s">
        <v>311</v>
      </c>
    </row>
    <row r="74" spans="1:2" ht="15" customHeight="1">
      <c r="A74" s="58"/>
      <c r="B74" s="93" t="s">
        <v>341</v>
      </c>
    </row>
    <row r="75" spans="1:2" ht="60" customHeight="1">
      <c r="A75" s="63"/>
      <c r="B75" s="84" t="s">
        <v>378</v>
      </c>
    </row>
    <row r="76" spans="1:2" ht="28.5" customHeight="1">
      <c r="A76" s="63"/>
      <c r="B76" s="84" t="s">
        <v>379</v>
      </c>
    </row>
    <row r="77" spans="1:2" ht="56.25" customHeight="1">
      <c r="A77" s="63"/>
      <c r="B77" s="84" t="s">
        <v>599</v>
      </c>
    </row>
    <row r="78" spans="1:2" ht="40.5" customHeight="1">
      <c r="A78" s="63"/>
      <c r="B78" s="137" t="s">
        <v>342</v>
      </c>
    </row>
    <row r="79" spans="1:2" ht="42" customHeight="1">
      <c r="A79" s="63"/>
      <c r="B79" s="137" t="s">
        <v>343</v>
      </c>
    </row>
    <row r="80" spans="1:2" ht="48.75" customHeight="1">
      <c r="A80" s="63"/>
      <c r="B80" s="137" t="s">
        <v>344</v>
      </c>
    </row>
    <row r="81" spans="1:2" ht="18.75" customHeight="1">
      <c r="A81" s="63"/>
      <c r="B81" s="137" t="s">
        <v>345</v>
      </c>
    </row>
    <row r="82" spans="1:2" ht="15" customHeight="1">
      <c r="A82" s="63"/>
      <c r="B82" s="137" t="s">
        <v>346</v>
      </c>
    </row>
    <row r="83" spans="1:2" ht="54" customHeight="1">
      <c r="A83" s="63"/>
      <c r="B83" s="137" t="s">
        <v>9</v>
      </c>
    </row>
    <row r="84" spans="1:2" ht="93" customHeight="1">
      <c r="A84" s="63"/>
      <c r="B84" s="137" t="s">
        <v>617</v>
      </c>
    </row>
    <row r="85" spans="1:2" ht="207.75" customHeight="1">
      <c r="A85" s="63"/>
      <c r="B85" s="168" t="s">
        <v>672</v>
      </c>
    </row>
    <row r="86" spans="1:2" ht="43.5" customHeight="1">
      <c r="A86" s="63"/>
      <c r="B86" s="137" t="s">
        <v>603</v>
      </c>
    </row>
    <row r="87" spans="1:2" ht="51" customHeight="1">
      <c r="A87" s="63"/>
      <c r="B87" s="84" t="s">
        <v>600</v>
      </c>
    </row>
    <row r="88" spans="1:2" ht="11.25" customHeight="1">
      <c r="A88" s="63"/>
      <c r="B88" s="93"/>
    </row>
    <row r="89" spans="1:2" ht="15.75" customHeight="1">
      <c r="A89" s="63"/>
      <c r="B89" s="93" t="s">
        <v>347</v>
      </c>
    </row>
    <row r="90" spans="1:2" ht="44.25" customHeight="1">
      <c r="A90" s="63"/>
      <c r="B90" s="84" t="s">
        <v>348</v>
      </c>
    </row>
    <row r="91" spans="1:2" ht="39.75" customHeight="1">
      <c r="A91" s="63"/>
      <c r="B91" s="84" t="s">
        <v>601</v>
      </c>
    </row>
    <row r="92" spans="1:2" ht="78.75" customHeight="1">
      <c r="A92" s="63"/>
      <c r="B92" s="84" t="s">
        <v>618</v>
      </c>
    </row>
    <row r="93" spans="1:2" ht="13.5" customHeight="1">
      <c r="A93" s="63"/>
      <c r="B93" s="93" t="s">
        <v>349</v>
      </c>
    </row>
    <row r="94" spans="1:2" ht="34.5" customHeight="1">
      <c r="A94" s="63"/>
      <c r="B94" s="84" t="s">
        <v>352</v>
      </c>
    </row>
    <row r="95" spans="1:2" ht="13.5" customHeight="1">
      <c r="A95" s="63"/>
      <c r="B95" s="84" t="s">
        <v>350</v>
      </c>
    </row>
    <row r="96" spans="1:2" ht="12.75" customHeight="1">
      <c r="A96" s="63"/>
      <c r="B96" s="84" t="s">
        <v>387</v>
      </c>
    </row>
    <row r="97" spans="1:2" ht="27" customHeight="1">
      <c r="A97" s="63"/>
      <c r="B97" s="84" t="s">
        <v>351</v>
      </c>
    </row>
    <row r="98" spans="1:2" ht="53.25" customHeight="1">
      <c r="A98" s="63"/>
      <c r="B98" s="84" t="s">
        <v>619</v>
      </c>
    </row>
    <row r="99" spans="1:2" ht="19.5" customHeight="1">
      <c r="A99" s="63"/>
      <c r="B99" s="191" t="s">
        <v>646</v>
      </c>
    </row>
    <row r="100" spans="1:2" ht="14.25" customHeight="1">
      <c r="A100" s="63"/>
      <c r="B100" s="190" t="s">
        <v>647</v>
      </c>
    </row>
    <row r="101" spans="1:2" ht="33.75" customHeight="1">
      <c r="A101" s="63"/>
      <c r="B101" s="84" t="s">
        <v>353</v>
      </c>
    </row>
    <row r="102" spans="1:2" ht="40.5" customHeight="1">
      <c r="A102" s="63"/>
      <c r="B102" s="84" t="s">
        <v>354</v>
      </c>
    </row>
    <row r="103" spans="1:2" ht="21" customHeight="1">
      <c r="A103" s="63"/>
      <c r="B103" s="84" t="s">
        <v>355</v>
      </c>
    </row>
    <row r="104" spans="1:2" ht="22.5" customHeight="1">
      <c r="A104" s="63"/>
      <c r="B104" s="93" t="s">
        <v>10</v>
      </c>
    </row>
    <row r="105" spans="1:2" ht="44.25" customHeight="1">
      <c r="A105" s="90" t="s">
        <v>6</v>
      </c>
      <c r="B105" s="82" t="s">
        <v>620</v>
      </c>
    </row>
    <row r="106" spans="1:2" ht="12.75" customHeight="1">
      <c r="A106" s="90"/>
      <c r="B106" s="84" t="s">
        <v>356</v>
      </c>
    </row>
    <row r="107" spans="1:2" ht="23.25" customHeight="1">
      <c r="A107" s="90"/>
      <c r="B107" s="84" t="s">
        <v>393</v>
      </c>
    </row>
    <row r="108" spans="1:2" ht="15" customHeight="1">
      <c r="A108" s="90"/>
      <c r="B108" s="84" t="s">
        <v>357</v>
      </c>
    </row>
    <row r="109" spans="1:2" ht="27.75" customHeight="1">
      <c r="A109" s="90"/>
      <c r="B109" s="84" t="s">
        <v>358</v>
      </c>
    </row>
    <row r="110" spans="1:2" ht="26.25" customHeight="1">
      <c r="A110" s="90"/>
      <c r="B110" s="84" t="s">
        <v>621</v>
      </c>
    </row>
    <row r="111" spans="1:2" ht="96.75" customHeight="1">
      <c r="A111" s="90"/>
      <c r="B111" s="84" t="s">
        <v>359</v>
      </c>
    </row>
    <row r="112" spans="1:2" ht="27" customHeight="1">
      <c r="A112" s="85"/>
      <c r="B112" s="92" t="s">
        <v>360</v>
      </c>
    </row>
    <row r="113" spans="1:2" ht="24.75" customHeight="1">
      <c r="A113" s="85"/>
      <c r="B113" s="82" t="s">
        <v>361</v>
      </c>
    </row>
    <row r="114" spans="1:2" ht="32.25" customHeight="1">
      <c r="A114" s="85"/>
      <c r="B114" s="82" t="s">
        <v>362</v>
      </c>
    </row>
    <row r="115" spans="1:2" ht="25.5" customHeight="1">
      <c r="A115" s="85"/>
      <c r="B115" s="82" t="s">
        <v>363</v>
      </c>
    </row>
    <row r="116" spans="1:2" ht="25.5" customHeight="1">
      <c r="A116" s="85"/>
      <c r="B116" s="82" t="s">
        <v>364</v>
      </c>
    </row>
    <row r="117" spans="1:2" ht="40.5" customHeight="1">
      <c r="A117" s="85"/>
      <c r="B117" s="82" t="s">
        <v>365</v>
      </c>
    </row>
    <row r="118" spans="1:2" ht="24.75" customHeight="1">
      <c r="A118" s="85"/>
      <c r="B118" s="82" t="s">
        <v>366</v>
      </c>
    </row>
    <row r="119" spans="1:2" ht="28.5" customHeight="1">
      <c r="A119" s="85"/>
      <c r="B119" s="82" t="s">
        <v>367</v>
      </c>
    </row>
    <row r="120" spans="1:2" ht="15.75" customHeight="1">
      <c r="A120" s="85"/>
      <c r="B120" s="82" t="s">
        <v>368</v>
      </c>
    </row>
    <row r="121" spans="1:2" ht="39.75" customHeight="1">
      <c r="A121" s="85"/>
      <c r="B121" s="82" t="s">
        <v>369</v>
      </c>
    </row>
    <row r="122" spans="1:2" ht="39" customHeight="1">
      <c r="A122" s="85"/>
      <c r="B122" s="82" t="s">
        <v>370</v>
      </c>
    </row>
    <row r="123" spans="1:2" ht="54.75" customHeight="1">
      <c r="A123" s="85"/>
      <c r="B123" s="82" t="s">
        <v>602</v>
      </c>
    </row>
    <row r="124" spans="1:2" ht="53.25" customHeight="1">
      <c r="A124" s="85"/>
      <c r="B124" s="82" t="s">
        <v>464</v>
      </c>
    </row>
    <row r="125" spans="1:2" ht="53.25" customHeight="1">
      <c r="A125" s="85"/>
      <c r="B125" s="82" t="s">
        <v>371</v>
      </c>
    </row>
    <row r="126" spans="1:2" ht="24" customHeight="1"/>
    <row r="127" spans="1:2" ht="24.75" customHeight="1"/>
    <row r="128" spans="1:2" ht="34.5" customHeight="1"/>
    <row r="129" ht="30" customHeight="1"/>
    <row r="130" ht="31.5" customHeight="1"/>
    <row r="131" ht="15" customHeight="1"/>
    <row r="132" ht="33.75" customHeight="1"/>
    <row r="133" ht="39" customHeight="1"/>
    <row r="134" ht="51" customHeight="1"/>
    <row r="135" ht="51" customHeight="1"/>
  </sheetData>
  <mergeCells count="1">
    <mergeCell ref="A1:B1"/>
  </mergeCells>
  <hyperlinks>
    <hyperlink ref="C1" location="'Spis treści'!A1" display="Powrót do spisu" xr:uid="{6B4FCE02-6C86-4228-9EB2-53C53D59B6D2}"/>
  </hyperlinks>
  <pageMargins left="0.51181102362204722" right="0.51181102362204722" top="0.6692913385826772" bottom="0.55118110236220474" header="0.31496062992125984" footer="0.31496062992125984"/>
  <pageSetup paperSize="9" scale="83" orientation="portrait" r:id="rId1"/>
  <headerFooter differentFirst="1" alignWithMargins="0">
    <oddFooter>&amp;C&amp;"Arial,Normalny"&amp;9&amp;P</oddFooter>
  </headerFooter>
  <rowBreaks count="5" manualBreakCount="5">
    <brk id="26" max="1" man="1"/>
    <brk id="60" max="1" man="1"/>
    <brk id="78" max="1" man="1"/>
    <brk id="98"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tabColor rgb="FF92D050"/>
    <pageSetUpPr fitToPage="1"/>
  </sheetPr>
  <dimension ref="A1:I26"/>
  <sheetViews>
    <sheetView showGridLines="0" view="pageBreakPreview" zoomScale="90" zoomScaleNormal="100" zoomScaleSheetLayoutView="90" workbookViewId="0">
      <selection activeCell="A25" sqref="A25:G25"/>
    </sheetView>
  </sheetViews>
  <sheetFormatPr defaultRowHeight="15"/>
  <cols>
    <col min="1" max="1" width="20.125" customWidth="1"/>
    <col min="2" max="6" width="17.125" customWidth="1"/>
    <col min="7" max="7" width="16.125" customWidth="1"/>
    <col min="8" max="8" width="17.625" customWidth="1"/>
  </cols>
  <sheetData>
    <row r="1" spans="1:9" ht="29.25" customHeight="1">
      <c r="A1" s="1078" t="str">
        <f>'Tab 1 (30)'!A1:J1</f>
        <v>V. UBEZPIECZENIE SPOŁECZNE ROLNIKÓW</v>
      </c>
      <c r="B1" s="1078"/>
      <c r="C1" s="1078"/>
      <c r="D1" s="1078"/>
      <c r="E1" s="1078"/>
      <c r="F1" s="1078"/>
      <c r="G1" s="1078"/>
      <c r="H1" s="1078"/>
      <c r="I1" s="150" t="s">
        <v>501</v>
      </c>
    </row>
    <row r="3" spans="1:9" ht="29.25" customHeight="1" thickBot="1">
      <c r="A3" s="1103" t="s">
        <v>549</v>
      </c>
      <c r="B3" s="1103"/>
      <c r="C3" s="1103"/>
      <c r="D3" s="1103"/>
      <c r="E3" s="1103"/>
      <c r="F3" s="1103"/>
      <c r="G3" s="1103"/>
      <c r="H3" s="1103"/>
      <c r="I3" s="150"/>
    </row>
    <row r="4" spans="1:9" ht="15" customHeight="1" thickBot="1">
      <c r="A4" s="1113" t="s">
        <v>13</v>
      </c>
      <c r="B4" s="1104" t="s">
        <v>239</v>
      </c>
      <c r="C4" s="1116" t="s">
        <v>35</v>
      </c>
      <c r="D4" s="1116"/>
      <c r="E4" s="1116"/>
      <c r="F4" s="1116"/>
      <c r="G4" s="1117"/>
    </row>
    <row r="5" spans="1:9" ht="53.25" customHeight="1" thickBot="1">
      <c r="A5" s="1114"/>
      <c r="B5" s="1105"/>
      <c r="C5" s="1107" t="s">
        <v>206</v>
      </c>
      <c r="D5" s="1109" t="s">
        <v>412</v>
      </c>
      <c r="E5" s="1107" t="s">
        <v>257</v>
      </c>
      <c r="F5" s="1111" t="s">
        <v>471</v>
      </c>
      <c r="G5" s="1112"/>
    </row>
    <row r="6" spans="1:9" ht="28.5" customHeight="1" thickBot="1">
      <c r="A6" s="1114"/>
      <c r="B6" s="1106"/>
      <c r="C6" s="1108"/>
      <c r="D6" s="1110"/>
      <c r="E6" s="1108"/>
      <c r="F6" s="672" t="s">
        <v>115</v>
      </c>
      <c r="G6" s="673" t="s">
        <v>207</v>
      </c>
    </row>
    <row r="7" spans="1:9" ht="17.25" customHeight="1" thickBot="1">
      <c r="A7" s="1115"/>
      <c r="B7" s="1118" t="str">
        <f>'Tab 2 (31) i 3 (32)'!B6:E6</f>
        <v>STAN NA DZIEŃ 30 CZERWCA 2025 R.</v>
      </c>
      <c r="C7" s="1119"/>
      <c r="D7" s="1119"/>
      <c r="E7" s="1119"/>
      <c r="F7" s="1119"/>
      <c r="G7" s="1120"/>
    </row>
    <row r="8" spans="1:9" ht="21" customHeight="1">
      <c r="A8" s="674" t="s">
        <v>68</v>
      </c>
      <c r="B8" s="641">
        <f>SUM(B9:B24)</f>
        <v>977484</v>
      </c>
      <c r="C8" s="677">
        <f t="shared" ref="C8:G8" si="0">SUM(C9:C24)</f>
        <v>8853</v>
      </c>
      <c r="D8" s="641">
        <f t="shared" si="0"/>
        <v>10292</v>
      </c>
      <c r="E8" s="677">
        <f t="shared" si="0"/>
        <v>14714</v>
      </c>
      <c r="F8" s="641">
        <f t="shared" si="0"/>
        <v>943625</v>
      </c>
      <c r="G8" s="678">
        <f t="shared" si="0"/>
        <v>103944</v>
      </c>
    </row>
    <row r="9" spans="1:9" ht="21" customHeight="1">
      <c r="A9" s="675" t="s">
        <v>42</v>
      </c>
      <c r="B9" s="642">
        <f t="shared" ref="B9:B24" si="1">SUM(C9:F9)</f>
        <v>33413</v>
      </c>
      <c r="C9" s="170">
        <v>112</v>
      </c>
      <c r="D9" s="771">
        <v>1330</v>
      </c>
      <c r="E9" s="170">
        <v>328</v>
      </c>
      <c r="F9" s="771">
        <v>31643</v>
      </c>
      <c r="G9" s="772">
        <v>1474</v>
      </c>
    </row>
    <row r="10" spans="1:9" ht="21" customHeight="1">
      <c r="A10" s="675" t="s">
        <v>43</v>
      </c>
      <c r="B10" s="642">
        <f t="shared" si="1"/>
        <v>51573</v>
      </c>
      <c r="C10" s="170">
        <v>726</v>
      </c>
      <c r="D10" s="771">
        <v>144</v>
      </c>
      <c r="E10" s="170">
        <v>723</v>
      </c>
      <c r="F10" s="771">
        <v>49980</v>
      </c>
      <c r="G10" s="772">
        <v>1964</v>
      </c>
    </row>
    <row r="11" spans="1:9" ht="21" customHeight="1">
      <c r="A11" s="675" t="s">
        <v>44</v>
      </c>
      <c r="B11" s="642">
        <f t="shared" si="1"/>
        <v>123371</v>
      </c>
      <c r="C11" s="170">
        <v>379</v>
      </c>
      <c r="D11" s="771">
        <v>1129</v>
      </c>
      <c r="E11" s="170">
        <v>1559</v>
      </c>
      <c r="F11" s="771">
        <v>120304</v>
      </c>
      <c r="G11" s="772">
        <v>5403</v>
      </c>
    </row>
    <row r="12" spans="1:9" ht="21" customHeight="1">
      <c r="A12" s="675" t="s">
        <v>45</v>
      </c>
      <c r="B12" s="642">
        <f t="shared" si="1"/>
        <v>11327</v>
      </c>
      <c r="C12" s="170">
        <v>71</v>
      </c>
      <c r="D12" s="771">
        <v>122</v>
      </c>
      <c r="E12" s="170">
        <v>125</v>
      </c>
      <c r="F12" s="771">
        <v>11009</v>
      </c>
      <c r="G12" s="772">
        <v>884</v>
      </c>
    </row>
    <row r="13" spans="1:9" ht="21" customHeight="1">
      <c r="A13" s="675" t="s">
        <v>46</v>
      </c>
      <c r="B13" s="642">
        <f t="shared" si="1"/>
        <v>77046</v>
      </c>
      <c r="C13" s="170">
        <v>889</v>
      </c>
      <c r="D13" s="771">
        <v>1068</v>
      </c>
      <c r="E13" s="170">
        <v>953</v>
      </c>
      <c r="F13" s="771">
        <v>74136</v>
      </c>
      <c r="G13" s="772">
        <v>5553</v>
      </c>
    </row>
    <row r="14" spans="1:9" ht="21" customHeight="1">
      <c r="A14" s="675" t="s">
        <v>47</v>
      </c>
      <c r="B14" s="642">
        <f t="shared" si="1"/>
        <v>118340</v>
      </c>
      <c r="C14" s="170">
        <v>3221</v>
      </c>
      <c r="D14" s="771">
        <v>200</v>
      </c>
      <c r="E14" s="170">
        <v>1838</v>
      </c>
      <c r="F14" s="771">
        <v>113081</v>
      </c>
      <c r="G14" s="772">
        <v>40652</v>
      </c>
    </row>
    <row r="15" spans="1:9" ht="21" customHeight="1">
      <c r="A15" s="675" t="s">
        <v>48</v>
      </c>
      <c r="B15" s="642">
        <f t="shared" si="1"/>
        <v>138346</v>
      </c>
      <c r="C15" s="170">
        <v>797</v>
      </c>
      <c r="D15" s="771">
        <v>3630</v>
      </c>
      <c r="E15" s="170">
        <v>1719</v>
      </c>
      <c r="F15" s="771">
        <v>132200</v>
      </c>
      <c r="G15" s="772">
        <v>8804</v>
      </c>
    </row>
    <row r="16" spans="1:9" ht="21" customHeight="1">
      <c r="A16" s="675" t="s">
        <v>49</v>
      </c>
      <c r="B16" s="642">
        <f t="shared" si="1"/>
        <v>20816</v>
      </c>
      <c r="C16" s="170">
        <v>86</v>
      </c>
      <c r="D16" s="771">
        <v>134</v>
      </c>
      <c r="E16" s="170">
        <v>131</v>
      </c>
      <c r="F16" s="771">
        <v>20465</v>
      </c>
      <c r="G16" s="772">
        <v>1093</v>
      </c>
    </row>
    <row r="17" spans="1:8" ht="21" customHeight="1">
      <c r="A17" s="675" t="s">
        <v>50</v>
      </c>
      <c r="B17" s="642">
        <f t="shared" si="1"/>
        <v>71849</v>
      </c>
      <c r="C17" s="170">
        <v>253</v>
      </c>
      <c r="D17" s="771">
        <v>80</v>
      </c>
      <c r="E17" s="170">
        <v>2124</v>
      </c>
      <c r="F17" s="771">
        <v>69392</v>
      </c>
      <c r="G17" s="772">
        <v>12550</v>
      </c>
    </row>
    <row r="18" spans="1:8" ht="21" customHeight="1">
      <c r="A18" s="675" t="s">
        <v>51</v>
      </c>
      <c r="B18" s="642">
        <f t="shared" si="1"/>
        <v>68385</v>
      </c>
      <c r="C18" s="170">
        <v>380</v>
      </c>
      <c r="D18" s="771">
        <v>256</v>
      </c>
      <c r="E18" s="170">
        <v>1066</v>
      </c>
      <c r="F18" s="771">
        <v>66683</v>
      </c>
      <c r="G18" s="772">
        <v>4087</v>
      </c>
    </row>
    <row r="19" spans="1:8" ht="21" customHeight="1">
      <c r="A19" s="675" t="s">
        <v>52</v>
      </c>
      <c r="B19" s="642">
        <f t="shared" si="1"/>
        <v>33029</v>
      </c>
      <c r="C19" s="170">
        <v>196</v>
      </c>
      <c r="D19" s="771">
        <v>489</v>
      </c>
      <c r="E19" s="170">
        <v>448</v>
      </c>
      <c r="F19" s="771">
        <v>31896</v>
      </c>
      <c r="G19" s="772">
        <v>3188</v>
      </c>
    </row>
    <row r="20" spans="1:8" ht="21" customHeight="1">
      <c r="A20" s="675" t="s">
        <v>53</v>
      </c>
      <c r="B20" s="642">
        <f t="shared" si="1"/>
        <v>26691</v>
      </c>
      <c r="C20" s="170">
        <v>66</v>
      </c>
      <c r="D20" s="771">
        <v>123</v>
      </c>
      <c r="E20" s="170">
        <v>489</v>
      </c>
      <c r="F20" s="771">
        <v>26013</v>
      </c>
      <c r="G20" s="772">
        <v>3837</v>
      </c>
    </row>
    <row r="21" spans="1:8" ht="21" customHeight="1">
      <c r="A21" s="675" t="s">
        <v>54</v>
      </c>
      <c r="B21" s="642">
        <f t="shared" si="1"/>
        <v>54092</v>
      </c>
      <c r="C21" s="170">
        <v>161</v>
      </c>
      <c r="D21" s="771">
        <v>146</v>
      </c>
      <c r="E21" s="170">
        <v>1029</v>
      </c>
      <c r="F21" s="771">
        <v>52756</v>
      </c>
      <c r="G21" s="772">
        <v>5789</v>
      </c>
    </row>
    <row r="22" spans="1:8" ht="21" customHeight="1">
      <c r="A22" s="675" t="s">
        <v>55</v>
      </c>
      <c r="B22" s="642">
        <f t="shared" si="1"/>
        <v>34217</v>
      </c>
      <c r="C22" s="170">
        <v>249</v>
      </c>
      <c r="D22" s="771">
        <v>38</v>
      </c>
      <c r="E22" s="170">
        <v>410</v>
      </c>
      <c r="F22" s="771">
        <v>33520</v>
      </c>
      <c r="G22" s="772">
        <v>1289</v>
      </c>
    </row>
    <row r="23" spans="1:8" ht="21" customHeight="1">
      <c r="A23" s="675" t="s">
        <v>56</v>
      </c>
      <c r="B23" s="642">
        <f t="shared" si="1"/>
        <v>95822</v>
      </c>
      <c r="C23" s="170">
        <v>1199</v>
      </c>
      <c r="D23" s="771">
        <v>1227</v>
      </c>
      <c r="E23" s="170">
        <v>1527</v>
      </c>
      <c r="F23" s="771">
        <v>91869</v>
      </c>
      <c r="G23" s="772">
        <v>6643</v>
      </c>
    </row>
    <row r="24" spans="1:8" ht="21" customHeight="1" thickBot="1">
      <c r="A24" s="676" t="s">
        <v>57</v>
      </c>
      <c r="B24" s="643">
        <f t="shared" si="1"/>
        <v>19167</v>
      </c>
      <c r="C24" s="711">
        <v>68</v>
      </c>
      <c r="D24" s="773">
        <v>176</v>
      </c>
      <c r="E24" s="711">
        <v>245</v>
      </c>
      <c r="F24" s="773">
        <v>18678</v>
      </c>
      <c r="G24" s="774">
        <v>734</v>
      </c>
    </row>
    <row r="25" spans="1:8" s="60" customFormat="1" ht="40.5" customHeight="1">
      <c r="A25" s="1121" t="s">
        <v>649</v>
      </c>
      <c r="B25" s="1121"/>
      <c r="C25" s="1121"/>
      <c r="D25" s="1121"/>
      <c r="E25" s="1121"/>
      <c r="F25" s="1121"/>
      <c r="G25" s="1121"/>
      <c r="H25" s="671"/>
    </row>
    <row r="26" spans="1:8" s="60" customFormat="1" ht="26.25" customHeight="1">
      <c r="A26" s="1102"/>
      <c r="B26" s="1102"/>
      <c r="C26" s="1102"/>
      <c r="D26" s="1102"/>
      <c r="E26" s="1102"/>
      <c r="F26" s="1102"/>
      <c r="G26" s="1102"/>
      <c r="H26" s="1102"/>
    </row>
  </sheetData>
  <mergeCells count="12">
    <mergeCell ref="A26:H26"/>
    <mergeCell ref="A1:H1"/>
    <mergeCell ref="A3:H3"/>
    <mergeCell ref="B4:B6"/>
    <mergeCell ref="C5:C6"/>
    <mergeCell ref="D5:D6"/>
    <mergeCell ref="E5:E6"/>
    <mergeCell ref="F5:G5"/>
    <mergeCell ref="A4:A7"/>
    <mergeCell ref="C4:G4"/>
    <mergeCell ref="B7:G7"/>
    <mergeCell ref="A25:G25"/>
  </mergeCells>
  <hyperlinks>
    <hyperlink ref="I1" location="'Spis treści'!A1" display="Powrót do spisu" xr:uid="{A59284F5-042C-475C-A01D-8500CFB7E9D2}"/>
  </hyperlinks>
  <printOptions horizontalCentered="1"/>
  <pageMargins left="0.15748031496062992" right="0.15748031496062992" top="0.74803149606299213" bottom="0.59055118110236227" header="0.31496062992125984" footer="0.31496062992125984"/>
  <pageSetup paperSize="9" scale="70" orientation="portrait" r:id="rId1"/>
  <headerFooter differentFirst="1" alignWithMargins="0"/>
  <ignoredErrors>
    <ignoredError sqref="B9: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tabColor rgb="FF92D050"/>
    <pageSetUpPr fitToPage="1"/>
  </sheetPr>
  <dimension ref="A1:E47"/>
  <sheetViews>
    <sheetView showGridLines="0" view="pageBreakPreview" zoomScaleNormal="100" zoomScaleSheetLayoutView="100" workbookViewId="0">
      <selection activeCell="A47" sqref="A47:D47"/>
    </sheetView>
  </sheetViews>
  <sheetFormatPr defaultRowHeight="15"/>
  <cols>
    <col min="1" max="1" width="25.625" customWidth="1"/>
    <col min="2" max="2" width="21.875" customWidth="1"/>
    <col min="3" max="4" width="20.75" customWidth="1"/>
  </cols>
  <sheetData>
    <row r="1" spans="1:5" ht="25.5" customHeight="1">
      <c r="A1" s="1078" t="str">
        <f>'Tab 2 (31) i 3 (32)'!A1:F1</f>
        <v>V. UBEZPIECZENIE SPOŁECZNE ROLNIKÓW</v>
      </c>
      <c r="B1" s="1078"/>
      <c r="C1" s="1078"/>
      <c r="D1" s="1078"/>
      <c r="E1" s="150" t="s">
        <v>501</v>
      </c>
    </row>
    <row r="2" spans="1:5" ht="44.25" customHeight="1" thickBot="1">
      <c r="A2" s="1124" t="s">
        <v>550</v>
      </c>
      <c r="B2" s="1124"/>
      <c r="C2" s="1124"/>
      <c r="D2" s="1124"/>
      <c r="E2" s="150"/>
    </row>
    <row r="3" spans="1:5" ht="18.75" customHeight="1" thickBot="1">
      <c r="A3" s="921" t="s">
        <v>13</v>
      </c>
      <c r="B3" s="908" t="s">
        <v>239</v>
      </c>
      <c r="C3" s="679" t="s">
        <v>35</v>
      </c>
      <c r="D3" s="680"/>
    </row>
    <row r="4" spans="1:5" ht="14.25" customHeight="1">
      <c r="A4" s="926"/>
      <c r="B4" s="909"/>
      <c r="C4" s="908" t="s">
        <v>221</v>
      </c>
      <c r="D4" s="908" t="s">
        <v>222</v>
      </c>
    </row>
    <row r="5" spans="1:5" ht="12.75" customHeight="1" thickBot="1">
      <c r="A5" s="926"/>
      <c r="B5" s="910"/>
      <c r="C5" s="910"/>
      <c r="D5" s="910"/>
    </row>
    <row r="6" spans="1:5" ht="18" customHeight="1" thickBot="1">
      <c r="A6" s="922"/>
      <c r="B6" s="1118" t="str">
        <f>'Tab 4 (33)'!B7:G7</f>
        <v>STAN NA DZIEŃ 30 CZERWCA 2025 R.</v>
      </c>
      <c r="C6" s="928"/>
      <c r="D6" s="929"/>
    </row>
    <row r="7" spans="1:5" ht="21" customHeight="1">
      <c r="A7" s="681" t="s">
        <v>68</v>
      </c>
      <c r="B7" s="641">
        <f>SUM(B8:B23)</f>
        <v>66287</v>
      </c>
      <c r="C7" s="677">
        <f t="shared" ref="C7:D7" si="0">SUM(C8:C23)</f>
        <v>60419</v>
      </c>
      <c r="D7" s="641">
        <f t="shared" si="0"/>
        <v>5868</v>
      </c>
    </row>
    <row r="8" spans="1:5" ht="18.75" customHeight="1">
      <c r="A8" s="367" t="s">
        <v>42</v>
      </c>
      <c r="B8" s="642">
        <f>SUM(C8:D8)</f>
        <v>2917</v>
      </c>
      <c r="C8" s="170">
        <v>2645</v>
      </c>
      <c r="D8" s="771">
        <v>272</v>
      </c>
    </row>
    <row r="9" spans="1:5" ht="18.75" customHeight="1">
      <c r="A9" s="367" t="s">
        <v>43</v>
      </c>
      <c r="B9" s="642">
        <f t="shared" ref="B9:B23" si="1">SUM(C9:D9)</f>
        <v>2993</v>
      </c>
      <c r="C9" s="170">
        <v>2807</v>
      </c>
      <c r="D9" s="771">
        <v>186</v>
      </c>
    </row>
    <row r="10" spans="1:5" ht="18.75" customHeight="1">
      <c r="A10" s="367" t="s">
        <v>44</v>
      </c>
      <c r="B10" s="642">
        <f t="shared" si="1"/>
        <v>7934</v>
      </c>
      <c r="C10" s="170">
        <v>7492</v>
      </c>
      <c r="D10" s="771">
        <v>442</v>
      </c>
    </row>
    <row r="11" spans="1:5" ht="18.75" customHeight="1">
      <c r="A11" s="367" t="s">
        <v>45</v>
      </c>
      <c r="B11" s="642">
        <f t="shared" si="1"/>
        <v>1084</v>
      </c>
      <c r="C11" s="170">
        <v>987</v>
      </c>
      <c r="D11" s="771">
        <v>97</v>
      </c>
    </row>
    <row r="12" spans="1:5" ht="18.75" customHeight="1">
      <c r="A12" s="367" t="s">
        <v>46</v>
      </c>
      <c r="B12" s="642">
        <f t="shared" si="1"/>
        <v>5961</v>
      </c>
      <c r="C12" s="170">
        <v>5480</v>
      </c>
      <c r="D12" s="771">
        <v>481</v>
      </c>
    </row>
    <row r="13" spans="1:5" ht="18.75" customHeight="1">
      <c r="A13" s="367" t="s">
        <v>47</v>
      </c>
      <c r="B13" s="642">
        <f t="shared" si="1"/>
        <v>7091</v>
      </c>
      <c r="C13" s="170">
        <v>6067</v>
      </c>
      <c r="D13" s="771">
        <v>1024</v>
      </c>
    </row>
    <row r="14" spans="1:5" ht="18.75" customHeight="1">
      <c r="A14" s="367" t="s">
        <v>48</v>
      </c>
      <c r="B14" s="642">
        <f t="shared" si="1"/>
        <v>8856</v>
      </c>
      <c r="C14" s="170">
        <v>8265</v>
      </c>
      <c r="D14" s="771">
        <v>591</v>
      </c>
    </row>
    <row r="15" spans="1:5" ht="18.75" customHeight="1">
      <c r="A15" s="367" t="s">
        <v>49</v>
      </c>
      <c r="B15" s="642">
        <f t="shared" si="1"/>
        <v>1838</v>
      </c>
      <c r="C15" s="170">
        <v>1606</v>
      </c>
      <c r="D15" s="771">
        <v>232</v>
      </c>
    </row>
    <row r="16" spans="1:5" ht="18.75" customHeight="1">
      <c r="A16" s="367" t="s">
        <v>50</v>
      </c>
      <c r="B16" s="642">
        <f t="shared" si="1"/>
        <v>5113</v>
      </c>
      <c r="C16" s="170">
        <v>4736</v>
      </c>
      <c r="D16" s="771">
        <v>377</v>
      </c>
    </row>
    <row r="17" spans="1:4" ht="18.75" customHeight="1">
      <c r="A17" s="367" t="s">
        <v>51</v>
      </c>
      <c r="B17" s="642">
        <f t="shared" si="1"/>
        <v>3643</v>
      </c>
      <c r="C17" s="170">
        <v>3333</v>
      </c>
      <c r="D17" s="771">
        <v>310</v>
      </c>
    </row>
    <row r="18" spans="1:4" ht="18.75" customHeight="1">
      <c r="A18" s="367" t="s">
        <v>52</v>
      </c>
      <c r="B18" s="642">
        <f t="shared" si="1"/>
        <v>2135</v>
      </c>
      <c r="C18" s="170">
        <v>1886</v>
      </c>
      <c r="D18" s="771">
        <v>249</v>
      </c>
    </row>
    <row r="19" spans="1:4" ht="18.75" customHeight="1">
      <c r="A19" s="367" t="s">
        <v>53</v>
      </c>
      <c r="B19" s="642">
        <f t="shared" si="1"/>
        <v>2883</v>
      </c>
      <c r="C19" s="170">
        <v>2627</v>
      </c>
      <c r="D19" s="771">
        <v>256</v>
      </c>
    </row>
    <row r="20" spans="1:4" ht="18.75" customHeight="1">
      <c r="A20" s="367" t="s">
        <v>54</v>
      </c>
      <c r="B20" s="642">
        <f t="shared" si="1"/>
        <v>3121</v>
      </c>
      <c r="C20" s="170">
        <v>2915</v>
      </c>
      <c r="D20" s="771">
        <v>206</v>
      </c>
    </row>
    <row r="21" spans="1:4" ht="18.75" customHeight="1">
      <c r="A21" s="367" t="s">
        <v>55</v>
      </c>
      <c r="B21" s="642">
        <f t="shared" si="1"/>
        <v>1941</v>
      </c>
      <c r="C21" s="170">
        <v>1815</v>
      </c>
      <c r="D21" s="771">
        <v>126</v>
      </c>
    </row>
    <row r="22" spans="1:4" ht="18.75" customHeight="1">
      <c r="A22" s="367" t="s">
        <v>56</v>
      </c>
      <c r="B22" s="642">
        <f t="shared" si="1"/>
        <v>7135</v>
      </c>
      <c r="C22" s="170">
        <v>6206</v>
      </c>
      <c r="D22" s="771">
        <v>929</v>
      </c>
    </row>
    <row r="23" spans="1:4" ht="18.75" customHeight="1" thickBot="1">
      <c r="A23" s="369" t="s">
        <v>57</v>
      </c>
      <c r="B23" s="643">
        <f t="shared" si="1"/>
        <v>1642</v>
      </c>
      <c r="C23" s="711">
        <v>1552</v>
      </c>
      <c r="D23" s="773">
        <v>90</v>
      </c>
    </row>
    <row r="24" spans="1:4" ht="16.5" customHeight="1"/>
    <row r="25" spans="1:4" ht="40.5" customHeight="1" thickBot="1">
      <c r="A25" s="1124" t="s">
        <v>613</v>
      </c>
      <c r="B25" s="1124"/>
      <c r="C25" s="1124"/>
      <c r="D25" s="1124"/>
    </row>
    <row r="26" spans="1:4" ht="21" customHeight="1" thickBot="1">
      <c r="A26" s="1128" t="s">
        <v>13</v>
      </c>
      <c r="B26" s="1125" t="s">
        <v>239</v>
      </c>
      <c r="C26" s="679" t="s">
        <v>35</v>
      </c>
      <c r="D26" s="682"/>
    </row>
    <row r="27" spans="1:4">
      <c r="A27" s="1129"/>
      <c r="B27" s="1126"/>
      <c r="C27" s="908" t="s">
        <v>221</v>
      </c>
      <c r="D27" s="908" t="s">
        <v>222</v>
      </c>
    </row>
    <row r="28" spans="1:4" ht="14.25" customHeight="1" thickBot="1">
      <c r="A28" s="1129"/>
      <c r="B28" s="1127"/>
      <c r="C28" s="910"/>
      <c r="D28" s="910"/>
    </row>
    <row r="29" spans="1:4" ht="16.5" customHeight="1" thickBot="1">
      <c r="A29" s="1130"/>
      <c r="B29" s="1118" t="str">
        <f>B6</f>
        <v>STAN NA DZIEŃ 30 CZERWCA 2025 R.</v>
      </c>
      <c r="C29" s="928"/>
      <c r="D29" s="929"/>
    </row>
    <row r="30" spans="1:4" ht="21" customHeight="1">
      <c r="A30" s="366" t="s">
        <v>68</v>
      </c>
      <c r="B30" s="641">
        <f>SUM(B31:B46)</f>
        <v>19839</v>
      </c>
      <c r="C30" s="644">
        <f t="shared" ref="C30:D30" si="2">SUM(C31:C46)</f>
        <v>17510</v>
      </c>
      <c r="D30" s="641">
        <f t="shared" si="2"/>
        <v>2329</v>
      </c>
    </row>
    <row r="31" spans="1:4" ht="18.75" customHeight="1">
      <c r="A31" s="367" t="s">
        <v>42</v>
      </c>
      <c r="B31" s="642">
        <f>SUM(C31:D31)</f>
        <v>604</v>
      </c>
      <c r="C31" s="170">
        <v>534</v>
      </c>
      <c r="D31" s="771">
        <v>70</v>
      </c>
    </row>
    <row r="32" spans="1:4" ht="18.75" customHeight="1">
      <c r="A32" s="367" t="s">
        <v>43</v>
      </c>
      <c r="B32" s="642">
        <f t="shared" ref="B32:B46" si="3">SUM(C32:D32)</f>
        <v>1240</v>
      </c>
      <c r="C32" s="170">
        <v>1123</v>
      </c>
      <c r="D32" s="771">
        <v>117</v>
      </c>
    </row>
    <row r="33" spans="1:4" ht="18.75" customHeight="1">
      <c r="A33" s="367" t="s">
        <v>44</v>
      </c>
      <c r="B33" s="642">
        <f t="shared" si="3"/>
        <v>2613</v>
      </c>
      <c r="C33" s="170">
        <v>2426</v>
      </c>
      <c r="D33" s="771">
        <v>187</v>
      </c>
    </row>
    <row r="34" spans="1:4" ht="18.75" customHeight="1">
      <c r="A34" s="367" t="s">
        <v>45</v>
      </c>
      <c r="B34" s="642">
        <f t="shared" si="3"/>
        <v>277</v>
      </c>
      <c r="C34" s="170">
        <v>227</v>
      </c>
      <c r="D34" s="771">
        <v>50</v>
      </c>
    </row>
    <row r="35" spans="1:4" ht="18.75" customHeight="1">
      <c r="A35" s="367" t="s">
        <v>46</v>
      </c>
      <c r="B35" s="642">
        <f t="shared" si="3"/>
        <v>1502</v>
      </c>
      <c r="C35" s="170">
        <v>1336</v>
      </c>
      <c r="D35" s="771">
        <v>166</v>
      </c>
    </row>
    <row r="36" spans="1:4" ht="18.75" customHeight="1">
      <c r="A36" s="367" t="s">
        <v>47</v>
      </c>
      <c r="B36" s="642">
        <f t="shared" si="3"/>
        <v>2502</v>
      </c>
      <c r="C36" s="170">
        <v>2059</v>
      </c>
      <c r="D36" s="771">
        <v>443</v>
      </c>
    </row>
    <row r="37" spans="1:4" ht="18.75" customHeight="1">
      <c r="A37" s="367" t="s">
        <v>48</v>
      </c>
      <c r="B37" s="642">
        <f t="shared" si="3"/>
        <v>2189</v>
      </c>
      <c r="C37" s="170">
        <v>2031</v>
      </c>
      <c r="D37" s="771">
        <v>158</v>
      </c>
    </row>
    <row r="38" spans="1:4" ht="18.75" customHeight="1">
      <c r="A38" s="367" t="s">
        <v>49</v>
      </c>
      <c r="B38" s="642">
        <f t="shared" si="3"/>
        <v>606</v>
      </c>
      <c r="C38" s="170">
        <v>477</v>
      </c>
      <c r="D38" s="771">
        <v>129</v>
      </c>
    </row>
    <row r="39" spans="1:4" ht="18.75" customHeight="1">
      <c r="A39" s="367" t="s">
        <v>50</v>
      </c>
      <c r="B39" s="642">
        <f t="shared" si="3"/>
        <v>1209</v>
      </c>
      <c r="C39" s="170">
        <v>1080</v>
      </c>
      <c r="D39" s="771">
        <v>129</v>
      </c>
    </row>
    <row r="40" spans="1:4" ht="18.75" customHeight="1">
      <c r="A40" s="367" t="s">
        <v>51</v>
      </c>
      <c r="B40" s="642">
        <f t="shared" si="3"/>
        <v>1652</v>
      </c>
      <c r="C40" s="170">
        <v>1443</v>
      </c>
      <c r="D40" s="771">
        <v>209</v>
      </c>
    </row>
    <row r="41" spans="1:4" ht="18.75" customHeight="1">
      <c r="A41" s="367" t="s">
        <v>52</v>
      </c>
      <c r="B41" s="642">
        <f t="shared" si="3"/>
        <v>717</v>
      </c>
      <c r="C41" s="170">
        <v>586</v>
      </c>
      <c r="D41" s="771">
        <v>131</v>
      </c>
    </row>
    <row r="42" spans="1:4" ht="18.75" customHeight="1">
      <c r="A42" s="367" t="s">
        <v>53</v>
      </c>
      <c r="B42" s="642">
        <f t="shared" si="3"/>
        <v>478</v>
      </c>
      <c r="C42" s="170">
        <v>419</v>
      </c>
      <c r="D42" s="771">
        <v>59</v>
      </c>
    </row>
    <row r="43" spans="1:4" ht="18.75" customHeight="1">
      <c r="A43" s="367" t="s">
        <v>54</v>
      </c>
      <c r="B43" s="642">
        <f t="shared" si="3"/>
        <v>1117</v>
      </c>
      <c r="C43" s="170">
        <v>1036</v>
      </c>
      <c r="D43" s="771">
        <v>81</v>
      </c>
    </row>
    <row r="44" spans="1:4" ht="18.75" customHeight="1">
      <c r="A44" s="367" t="s">
        <v>55</v>
      </c>
      <c r="B44" s="642">
        <f t="shared" si="3"/>
        <v>810</v>
      </c>
      <c r="C44" s="170">
        <v>731</v>
      </c>
      <c r="D44" s="771">
        <v>79</v>
      </c>
    </row>
    <row r="45" spans="1:4" ht="18.75" customHeight="1">
      <c r="A45" s="367" t="s">
        <v>56</v>
      </c>
      <c r="B45" s="642">
        <f t="shared" si="3"/>
        <v>1724</v>
      </c>
      <c r="C45" s="170">
        <v>1466</v>
      </c>
      <c r="D45" s="771">
        <v>258</v>
      </c>
    </row>
    <row r="46" spans="1:4" ht="18.75" customHeight="1" thickBot="1">
      <c r="A46" s="369" t="s">
        <v>57</v>
      </c>
      <c r="B46" s="643">
        <f t="shared" si="3"/>
        <v>599</v>
      </c>
      <c r="C46" s="711">
        <v>536</v>
      </c>
      <c r="D46" s="773">
        <v>63</v>
      </c>
    </row>
    <row r="47" spans="1:4" ht="30" customHeight="1">
      <c r="A47" s="1122" t="s">
        <v>661</v>
      </c>
      <c r="B47" s="1123"/>
      <c r="C47" s="1123"/>
      <c r="D47" s="1123"/>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1" location="'Spis treści'!A1" display="Powrót do spisu" xr:uid="{43E26013-9DE6-42FB-A353-30D7C3234A19}"/>
  </hyperlinks>
  <printOptions horizontalCentered="1"/>
  <pageMargins left="0.15748031496062992" right="0.15748031496062992" top="0.74803149606299213" bottom="0.59055118110236227" header="0.31496062992125984" footer="0.31496062992125984"/>
  <pageSetup paperSize="9" scale="83" orientation="portrait" r:id="rId1"/>
  <headerFooter differentFirst="1"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tabColor rgb="FF92D050"/>
    <pageSetUpPr fitToPage="1"/>
  </sheetPr>
  <dimension ref="A1:J46"/>
  <sheetViews>
    <sheetView showGridLines="0" view="pageBreakPreview" zoomScaleNormal="100" zoomScaleSheetLayoutView="100" workbookViewId="0">
      <selection activeCell="A24" sqref="A24:I24"/>
    </sheetView>
  </sheetViews>
  <sheetFormatPr defaultRowHeight="15"/>
  <cols>
    <col min="1" max="1" width="16.125" customWidth="1"/>
    <col min="2" max="7" width="11.75" customWidth="1"/>
    <col min="8" max="8" width="11.125" customWidth="1"/>
    <col min="9" max="9" width="12.625" customWidth="1"/>
  </cols>
  <sheetData>
    <row r="1" spans="1:10" ht="27.75" customHeight="1">
      <c r="A1" s="1134" t="str">
        <f>'Tab 5 (34) i 6 (35)'!A1:D1</f>
        <v>V. UBEZPIECZENIE SPOŁECZNE ROLNIKÓW</v>
      </c>
      <c r="B1" s="1134"/>
      <c r="C1" s="1134"/>
      <c r="D1" s="1134"/>
      <c r="E1" s="1134"/>
      <c r="F1" s="1134"/>
      <c r="G1" s="1134"/>
      <c r="H1" s="1134"/>
      <c r="I1" s="1134"/>
      <c r="J1" s="150" t="s">
        <v>501</v>
      </c>
    </row>
    <row r="2" spans="1:10" ht="33" customHeight="1" thickBot="1">
      <c r="A2" s="1135" t="s">
        <v>551</v>
      </c>
      <c r="B2" s="1135"/>
      <c r="C2" s="1135"/>
      <c r="D2" s="1135"/>
      <c r="E2" s="1135"/>
      <c r="F2" s="1135"/>
      <c r="G2" s="1135"/>
      <c r="H2" s="1135"/>
      <c r="I2" s="1135"/>
      <c r="J2" s="150"/>
    </row>
    <row r="3" spans="1:10" ht="21.75" customHeight="1" thickBot="1">
      <c r="A3" s="1136" t="s">
        <v>13</v>
      </c>
      <c r="B3" s="1139" t="s">
        <v>223</v>
      </c>
      <c r="C3" s="1140"/>
      <c r="D3" s="1141"/>
      <c r="E3" s="1139" t="s">
        <v>224</v>
      </c>
      <c r="F3" s="1140"/>
      <c r="G3" s="1141"/>
      <c r="H3" s="1142" t="s">
        <v>225</v>
      </c>
      <c r="I3" s="1142" t="s">
        <v>414</v>
      </c>
    </row>
    <row r="4" spans="1:10" ht="86.25" customHeight="1" thickBot="1">
      <c r="A4" s="1137"/>
      <c r="B4" s="683" t="s">
        <v>115</v>
      </c>
      <c r="C4" s="683" t="s">
        <v>226</v>
      </c>
      <c r="D4" s="683" t="s">
        <v>227</v>
      </c>
      <c r="E4" s="683" t="s">
        <v>115</v>
      </c>
      <c r="F4" s="683" t="s">
        <v>228</v>
      </c>
      <c r="G4" s="683" t="s">
        <v>227</v>
      </c>
      <c r="H4" s="1143"/>
      <c r="I4" s="1143"/>
    </row>
    <row r="5" spans="1:10" ht="14.25" customHeight="1" thickBot="1">
      <c r="A5" s="1137"/>
      <c r="B5" s="1153" t="str">
        <f>'Tab 12'!B6:K6</f>
        <v>II KWARTAŁ 2025 R.</v>
      </c>
      <c r="C5" s="1154"/>
      <c r="D5" s="1154"/>
      <c r="E5" s="1154"/>
      <c r="F5" s="1154"/>
      <c r="G5" s="1154"/>
      <c r="H5" s="1154"/>
      <c r="I5" s="1155"/>
    </row>
    <row r="6" spans="1:10" ht="15" customHeight="1" thickBot="1">
      <c r="A6" s="1138"/>
      <c r="B6" s="1144" t="s">
        <v>322</v>
      </c>
      <c r="C6" s="1145"/>
      <c r="D6" s="1145"/>
      <c r="E6" s="1145"/>
      <c r="F6" s="1145"/>
      <c r="G6" s="1145"/>
      <c r="H6" s="1145"/>
      <c r="I6" s="1146"/>
    </row>
    <row r="7" spans="1:10" ht="19.5" customHeight="1">
      <c r="A7" s="688" t="s">
        <v>68</v>
      </c>
      <c r="B7" s="684">
        <f>SUM(B8:B23)</f>
        <v>745977016.1099999</v>
      </c>
      <c r="C7" s="689">
        <f t="shared" ref="C7:I7" si="0">SUM(C8:C23)</f>
        <v>223758511.93000001</v>
      </c>
      <c r="D7" s="684">
        <f t="shared" si="0"/>
        <v>522218504.18000007</v>
      </c>
      <c r="E7" s="689">
        <f t="shared" si="0"/>
        <v>739723770.12</v>
      </c>
      <c r="F7" s="684">
        <f t="shared" si="0"/>
        <v>221617888.80000001</v>
      </c>
      <c r="G7" s="689">
        <f t="shared" si="0"/>
        <v>518105881.32000005</v>
      </c>
      <c r="H7" s="687">
        <f>E7/B7</f>
        <v>0.99161737445664433</v>
      </c>
      <c r="I7" s="690">
        <f t="shared" si="0"/>
        <v>15602032</v>
      </c>
    </row>
    <row r="8" spans="1:10" ht="17.25" customHeight="1">
      <c r="A8" s="691" t="s">
        <v>42</v>
      </c>
      <c r="B8" s="685">
        <f>SUM(C8:D8)</f>
        <v>26457061.469999999</v>
      </c>
      <c r="C8" s="785">
        <v>7443397.4800000004</v>
      </c>
      <c r="D8" s="786">
        <v>19013663.989999998</v>
      </c>
      <c r="E8" s="787">
        <v>25631944.699999999</v>
      </c>
      <c r="F8" s="788">
        <v>7160088.6600000001</v>
      </c>
      <c r="G8" s="789">
        <v>18471856.039999999</v>
      </c>
      <c r="H8" s="790">
        <f t="shared" ref="H8:H23" si="1">E8/B8</f>
        <v>0.96881298511039826</v>
      </c>
      <c r="I8" s="791">
        <v>230822</v>
      </c>
    </row>
    <row r="9" spans="1:10" ht="17.25" customHeight="1">
      <c r="A9" s="691" t="s">
        <v>43</v>
      </c>
      <c r="B9" s="685">
        <f t="shared" ref="B9:B23" si="2">SUM(C9:D9)</f>
        <v>41484335.25</v>
      </c>
      <c r="C9" s="785">
        <v>11800576.619999999</v>
      </c>
      <c r="D9" s="786">
        <v>29683758.629999999</v>
      </c>
      <c r="E9" s="787">
        <v>40973661.829999998</v>
      </c>
      <c r="F9" s="788">
        <v>11661067.460000001</v>
      </c>
      <c r="G9" s="789">
        <v>29312594.370000001</v>
      </c>
      <c r="H9" s="790">
        <f t="shared" si="1"/>
        <v>0.98768996979408019</v>
      </c>
      <c r="I9" s="791">
        <v>527274</v>
      </c>
    </row>
    <row r="10" spans="1:10" ht="17.25" customHeight="1">
      <c r="A10" s="691" t="s">
        <v>44</v>
      </c>
      <c r="B10" s="685">
        <f t="shared" si="2"/>
        <v>93640022.609999999</v>
      </c>
      <c r="C10" s="785">
        <v>28471499.120000001</v>
      </c>
      <c r="D10" s="786">
        <v>65168523.490000002</v>
      </c>
      <c r="E10" s="787">
        <v>91784450.340000004</v>
      </c>
      <c r="F10" s="788">
        <v>27855481.370000001</v>
      </c>
      <c r="G10" s="789">
        <v>63928968.969999999</v>
      </c>
      <c r="H10" s="790">
        <f t="shared" si="1"/>
        <v>0.98018398310593924</v>
      </c>
      <c r="I10" s="791">
        <v>2120545</v>
      </c>
    </row>
    <row r="11" spans="1:10" ht="17.25" customHeight="1">
      <c r="A11" s="691" t="s">
        <v>45</v>
      </c>
      <c r="B11" s="685">
        <f t="shared" si="2"/>
        <v>9408698.370000001</v>
      </c>
      <c r="C11" s="785">
        <v>2590902.27</v>
      </c>
      <c r="D11" s="786">
        <v>6817796.1000000006</v>
      </c>
      <c r="E11" s="787">
        <v>9457684.5199999996</v>
      </c>
      <c r="F11" s="788">
        <v>2601007.15</v>
      </c>
      <c r="G11" s="789">
        <v>6856677.3700000001</v>
      </c>
      <c r="H11" s="790">
        <f t="shared" si="1"/>
        <v>1.0052064746975196</v>
      </c>
      <c r="I11" s="791">
        <v>90759</v>
      </c>
    </row>
    <row r="12" spans="1:10" ht="17.25" customHeight="1">
      <c r="A12" s="691" t="s">
        <v>46</v>
      </c>
      <c r="B12" s="685">
        <f t="shared" si="2"/>
        <v>58644109.029999994</v>
      </c>
      <c r="C12" s="785">
        <v>17754576.859999999</v>
      </c>
      <c r="D12" s="786">
        <v>40889532.169999994</v>
      </c>
      <c r="E12" s="787">
        <v>58447528.780000001</v>
      </c>
      <c r="F12" s="788">
        <v>17693149.140000001</v>
      </c>
      <c r="G12" s="789">
        <v>40754379.640000001</v>
      </c>
      <c r="H12" s="790">
        <f t="shared" si="1"/>
        <v>0.99664791138868813</v>
      </c>
      <c r="I12" s="791">
        <v>958726</v>
      </c>
    </row>
    <row r="13" spans="1:10" ht="17.25" customHeight="1">
      <c r="A13" s="691" t="s">
        <v>47</v>
      </c>
      <c r="B13" s="685">
        <f t="shared" si="2"/>
        <v>86099060.260000005</v>
      </c>
      <c r="C13" s="785">
        <v>27152167.050000001</v>
      </c>
      <c r="D13" s="786">
        <v>58946893.210000008</v>
      </c>
      <c r="E13" s="787">
        <v>85693173.659999996</v>
      </c>
      <c r="F13" s="788">
        <v>27006750.5</v>
      </c>
      <c r="G13" s="789">
        <v>58686423.159999996</v>
      </c>
      <c r="H13" s="790">
        <f t="shared" si="1"/>
        <v>0.99528581846567987</v>
      </c>
      <c r="I13" s="791">
        <v>2942660</v>
      </c>
    </row>
    <row r="14" spans="1:10" ht="17.25" customHeight="1">
      <c r="A14" s="691" t="s">
        <v>48</v>
      </c>
      <c r="B14" s="685">
        <f t="shared" si="2"/>
        <v>103877623.76000001</v>
      </c>
      <c r="C14" s="785">
        <v>31821600.059999999</v>
      </c>
      <c r="D14" s="786">
        <v>72056023.700000003</v>
      </c>
      <c r="E14" s="787">
        <v>103570627.44</v>
      </c>
      <c r="F14" s="788">
        <v>31656467.859999999</v>
      </c>
      <c r="G14" s="789">
        <v>71914159.579999998</v>
      </c>
      <c r="H14" s="790">
        <f t="shared" si="1"/>
        <v>0.99704463474531058</v>
      </c>
      <c r="I14" s="791">
        <v>1855320</v>
      </c>
    </row>
    <row r="15" spans="1:10" ht="17.25" customHeight="1">
      <c r="A15" s="691" t="s">
        <v>49</v>
      </c>
      <c r="B15" s="685">
        <f t="shared" si="2"/>
        <v>16142754.449999999</v>
      </c>
      <c r="C15" s="785">
        <v>4543478.59</v>
      </c>
      <c r="D15" s="786">
        <v>11599275.859999999</v>
      </c>
      <c r="E15" s="787">
        <v>16071665.880000001</v>
      </c>
      <c r="F15" s="788">
        <v>4505833.25</v>
      </c>
      <c r="G15" s="789">
        <v>11565832.630000001</v>
      </c>
      <c r="H15" s="790">
        <f t="shared" si="1"/>
        <v>0.9955962552598947</v>
      </c>
      <c r="I15" s="791">
        <v>289204</v>
      </c>
    </row>
    <row r="16" spans="1:10" ht="17.25" customHeight="1">
      <c r="A16" s="691" t="s">
        <v>50</v>
      </c>
      <c r="B16" s="685">
        <f t="shared" si="2"/>
        <v>53701650.309999987</v>
      </c>
      <c r="C16" s="785">
        <v>16297172.789999999</v>
      </c>
      <c r="D16" s="786">
        <v>37404477.519999988</v>
      </c>
      <c r="E16" s="787">
        <v>53326535.790000007</v>
      </c>
      <c r="F16" s="788">
        <v>16165194.66</v>
      </c>
      <c r="G16" s="789">
        <v>37161341.130000003</v>
      </c>
      <c r="H16" s="790">
        <f t="shared" si="1"/>
        <v>0.9930148418561705</v>
      </c>
      <c r="I16" s="791">
        <v>1740909</v>
      </c>
    </row>
    <row r="17" spans="1:9" ht="17.25" customHeight="1">
      <c r="A17" s="691" t="s">
        <v>51</v>
      </c>
      <c r="B17" s="685">
        <f t="shared" si="2"/>
        <v>51111582.810000002</v>
      </c>
      <c r="C17" s="785">
        <v>15730738.59</v>
      </c>
      <c r="D17" s="786">
        <v>35380844.220000006</v>
      </c>
      <c r="E17" s="787">
        <v>51151536.950000003</v>
      </c>
      <c r="F17" s="788">
        <v>15728531.35</v>
      </c>
      <c r="G17" s="789">
        <v>35423005.600000001</v>
      </c>
      <c r="H17" s="790">
        <f t="shared" si="1"/>
        <v>1.0007817042205194</v>
      </c>
      <c r="I17" s="791">
        <v>1148657</v>
      </c>
    </row>
    <row r="18" spans="1:9" ht="17.25" customHeight="1">
      <c r="A18" s="691" t="s">
        <v>52</v>
      </c>
      <c r="B18" s="685">
        <f t="shared" si="2"/>
        <v>26082222.66</v>
      </c>
      <c r="C18" s="785">
        <v>7603183.8399999999</v>
      </c>
      <c r="D18" s="786">
        <v>18479038.82</v>
      </c>
      <c r="E18" s="787">
        <v>25507189.91</v>
      </c>
      <c r="F18" s="788">
        <v>7417981.3200000003</v>
      </c>
      <c r="G18" s="789">
        <v>18089208.59</v>
      </c>
      <c r="H18" s="790">
        <f t="shared" si="1"/>
        <v>0.97795307717843094</v>
      </c>
      <c r="I18" s="791">
        <v>532941</v>
      </c>
    </row>
    <row r="19" spans="1:9" ht="17.25" customHeight="1">
      <c r="A19" s="691" t="s">
        <v>53</v>
      </c>
      <c r="B19" s="685">
        <f t="shared" si="2"/>
        <v>20471075.109999999</v>
      </c>
      <c r="C19" s="785">
        <v>5963553.9699999997</v>
      </c>
      <c r="D19" s="786">
        <v>14507521.140000001</v>
      </c>
      <c r="E19" s="787">
        <v>20290746.039999999</v>
      </c>
      <c r="F19" s="788">
        <v>5904123.6100000003</v>
      </c>
      <c r="G19" s="789">
        <v>14386622.43</v>
      </c>
      <c r="H19" s="790">
        <f t="shared" si="1"/>
        <v>0.99119103080658866</v>
      </c>
      <c r="I19" s="791">
        <v>284637</v>
      </c>
    </row>
    <row r="20" spans="1:9" ht="17.25" customHeight="1">
      <c r="A20" s="692" t="s">
        <v>54</v>
      </c>
      <c r="B20" s="685">
        <f t="shared" si="2"/>
        <v>40777918.579999998</v>
      </c>
      <c r="C20" s="785">
        <v>12484884.6</v>
      </c>
      <c r="D20" s="786">
        <v>28293033.979999997</v>
      </c>
      <c r="E20" s="787">
        <v>40471340.109999999</v>
      </c>
      <c r="F20" s="788">
        <v>12403187.07</v>
      </c>
      <c r="G20" s="789">
        <v>28068153.039999999</v>
      </c>
      <c r="H20" s="790">
        <f t="shared" si="1"/>
        <v>0.99248175285360529</v>
      </c>
      <c r="I20" s="791">
        <v>991854</v>
      </c>
    </row>
    <row r="21" spans="1:9" ht="17.25" customHeight="1">
      <c r="A21" s="692" t="s">
        <v>55</v>
      </c>
      <c r="B21" s="685">
        <f t="shared" si="2"/>
        <v>27738206.689999998</v>
      </c>
      <c r="C21" s="785">
        <v>7931016.46</v>
      </c>
      <c r="D21" s="786">
        <v>19807190.229999997</v>
      </c>
      <c r="E21" s="787">
        <v>27473760.909999996</v>
      </c>
      <c r="F21" s="788">
        <v>7875204.0999999996</v>
      </c>
      <c r="G21" s="789">
        <v>19598556.809999999</v>
      </c>
      <c r="H21" s="790">
        <f t="shared" si="1"/>
        <v>0.99046637070105414</v>
      </c>
      <c r="I21" s="791">
        <v>475402</v>
      </c>
    </row>
    <row r="22" spans="1:9" ht="17.25" customHeight="1">
      <c r="A22" s="692" t="s">
        <v>56</v>
      </c>
      <c r="B22" s="685">
        <f t="shared" si="2"/>
        <v>73607945.710000008</v>
      </c>
      <c r="C22" s="785">
        <v>21784388.010000002</v>
      </c>
      <c r="D22" s="786">
        <v>51823557.700000003</v>
      </c>
      <c r="E22" s="787">
        <v>73361185.269999996</v>
      </c>
      <c r="F22" s="788">
        <v>21651748.469999999</v>
      </c>
      <c r="G22" s="789">
        <v>51709436.799999997</v>
      </c>
      <c r="H22" s="790">
        <f t="shared" si="1"/>
        <v>0.99664763854472727</v>
      </c>
      <c r="I22" s="791">
        <v>1306565</v>
      </c>
    </row>
    <row r="23" spans="1:9" ht="17.25" customHeight="1" thickBot="1">
      <c r="A23" s="693" t="s">
        <v>57</v>
      </c>
      <c r="B23" s="686">
        <f t="shared" si="2"/>
        <v>16732749.039999999</v>
      </c>
      <c r="C23" s="792">
        <v>4385375.62</v>
      </c>
      <c r="D23" s="793">
        <v>12347373.42</v>
      </c>
      <c r="E23" s="794">
        <v>16510737.99</v>
      </c>
      <c r="F23" s="795">
        <v>4332072.83</v>
      </c>
      <c r="G23" s="796">
        <v>12178665.16</v>
      </c>
      <c r="H23" s="797">
        <f t="shared" si="1"/>
        <v>0.98673194407749276</v>
      </c>
      <c r="I23" s="798">
        <v>105757</v>
      </c>
    </row>
    <row r="24" spans="1:9" ht="41.25" customHeight="1">
      <c r="A24" s="1131" t="s">
        <v>478</v>
      </c>
      <c r="B24" s="1131"/>
      <c r="C24" s="1131"/>
      <c r="D24" s="1131"/>
      <c r="E24" s="1131"/>
      <c r="F24" s="1131"/>
      <c r="G24" s="1131"/>
      <c r="H24" s="1131"/>
      <c r="I24" s="1131"/>
    </row>
    <row r="25" spans="1:9" ht="26.25" customHeight="1">
      <c r="A25" s="120"/>
      <c r="B25" s="120"/>
      <c r="C25" s="120"/>
      <c r="D25" s="120"/>
      <c r="E25" s="120"/>
      <c r="F25" s="120"/>
      <c r="G25" s="120"/>
      <c r="H25" s="120"/>
      <c r="I25" s="120"/>
    </row>
    <row r="26" spans="1:9" ht="42" customHeight="1" thickBot="1">
      <c r="A26" s="1147" t="s">
        <v>552</v>
      </c>
      <c r="B26" s="1147"/>
      <c r="C26" s="1147"/>
      <c r="D26" s="1147"/>
    </row>
    <row r="27" spans="1:9" ht="22.5" customHeight="1" thickBot="1">
      <c r="A27" s="1148" t="s">
        <v>13</v>
      </c>
      <c r="B27" s="1132" t="s">
        <v>113</v>
      </c>
      <c r="C27" s="1133"/>
    </row>
    <row r="28" spans="1:9" ht="47.25" customHeight="1" thickBot="1">
      <c r="A28" s="1149"/>
      <c r="B28" s="775" t="s">
        <v>229</v>
      </c>
      <c r="C28" s="776" t="s">
        <v>230</v>
      </c>
    </row>
    <row r="29" spans="1:9" ht="14.25" customHeight="1" thickBot="1">
      <c r="A29" s="1150"/>
      <c r="B29" s="1151" t="str">
        <f>B5</f>
        <v>II KWARTAŁ 2025 R.</v>
      </c>
      <c r="C29" s="1152"/>
    </row>
    <row r="30" spans="1:9">
      <c r="A30" s="777" t="s">
        <v>68</v>
      </c>
      <c r="B30" s="780">
        <f>SUM(B31:B46)</f>
        <v>20860</v>
      </c>
      <c r="C30" s="780">
        <f>SUM(C31:C46)</f>
        <v>40726</v>
      </c>
    </row>
    <row r="31" spans="1:9" ht="17.25" customHeight="1">
      <c r="A31" s="778" t="s">
        <v>42</v>
      </c>
      <c r="B31" s="781">
        <v>646</v>
      </c>
      <c r="C31" s="783">
        <v>1380</v>
      </c>
    </row>
    <row r="32" spans="1:9" ht="17.25" customHeight="1">
      <c r="A32" s="778" t="s">
        <v>43</v>
      </c>
      <c r="B32" s="781">
        <v>950</v>
      </c>
      <c r="C32" s="783">
        <v>1850</v>
      </c>
    </row>
    <row r="33" spans="1:3" ht="17.25" customHeight="1">
      <c r="A33" s="778" t="s">
        <v>44</v>
      </c>
      <c r="B33" s="781">
        <v>2547</v>
      </c>
      <c r="C33" s="783">
        <v>5536</v>
      </c>
    </row>
    <row r="34" spans="1:3" ht="17.25" customHeight="1">
      <c r="A34" s="778" t="s">
        <v>45</v>
      </c>
      <c r="B34" s="781">
        <v>254</v>
      </c>
      <c r="C34" s="783">
        <v>497</v>
      </c>
    </row>
    <row r="35" spans="1:3" ht="17.25" customHeight="1">
      <c r="A35" s="778" t="s">
        <v>46</v>
      </c>
      <c r="B35" s="781">
        <v>1686</v>
      </c>
      <c r="C35" s="783">
        <v>3186</v>
      </c>
    </row>
    <row r="36" spans="1:3" ht="17.25" customHeight="1">
      <c r="A36" s="778" t="s">
        <v>47</v>
      </c>
      <c r="B36" s="781">
        <v>3197</v>
      </c>
      <c r="C36" s="783">
        <v>5720</v>
      </c>
    </row>
    <row r="37" spans="1:3" ht="17.25" customHeight="1">
      <c r="A37" s="778" t="s">
        <v>48</v>
      </c>
      <c r="B37" s="781">
        <v>2343</v>
      </c>
      <c r="C37" s="783">
        <v>4882</v>
      </c>
    </row>
    <row r="38" spans="1:3" ht="17.25" customHeight="1">
      <c r="A38" s="778" t="s">
        <v>49</v>
      </c>
      <c r="B38" s="781">
        <v>365</v>
      </c>
      <c r="C38" s="783">
        <v>952</v>
      </c>
    </row>
    <row r="39" spans="1:3" ht="17.25" customHeight="1">
      <c r="A39" s="778" t="s">
        <v>50</v>
      </c>
      <c r="B39" s="781">
        <v>2246</v>
      </c>
      <c r="C39" s="783">
        <v>3853</v>
      </c>
    </row>
    <row r="40" spans="1:3" ht="17.25" customHeight="1">
      <c r="A40" s="778" t="s">
        <v>51</v>
      </c>
      <c r="B40" s="781">
        <v>1219</v>
      </c>
      <c r="C40" s="783">
        <v>2515</v>
      </c>
    </row>
    <row r="41" spans="1:3" ht="17.25" customHeight="1">
      <c r="A41" s="778" t="s">
        <v>52</v>
      </c>
      <c r="B41" s="781">
        <v>625</v>
      </c>
      <c r="C41" s="783">
        <v>1213</v>
      </c>
    </row>
    <row r="42" spans="1:3" ht="17.25" customHeight="1">
      <c r="A42" s="778" t="s">
        <v>53</v>
      </c>
      <c r="B42" s="781">
        <v>546</v>
      </c>
      <c r="C42" s="783">
        <v>1060</v>
      </c>
    </row>
    <row r="43" spans="1:3" ht="17.25" customHeight="1">
      <c r="A43" s="778" t="s">
        <v>54</v>
      </c>
      <c r="B43" s="781">
        <v>1345</v>
      </c>
      <c r="C43" s="783">
        <v>2447</v>
      </c>
    </row>
    <row r="44" spans="1:3" ht="17.25" customHeight="1">
      <c r="A44" s="778" t="s">
        <v>55</v>
      </c>
      <c r="B44" s="781">
        <v>631</v>
      </c>
      <c r="C44" s="783">
        <v>1247</v>
      </c>
    </row>
    <row r="45" spans="1:3" ht="17.25" customHeight="1">
      <c r="A45" s="778" t="s">
        <v>56</v>
      </c>
      <c r="B45" s="781">
        <v>1909</v>
      </c>
      <c r="C45" s="783">
        <v>3540</v>
      </c>
    </row>
    <row r="46" spans="1:3" ht="17.25" customHeight="1" thickBot="1">
      <c r="A46" s="779" t="s">
        <v>57</v>
      </c>
      <c r="B46" s="782">
        <v>351</v>
      </c>
      <c r="C46" s="784">
        <v>848</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1" location="'Spis treści'!A1" display="Powrót do spisu" xr:uid="{ABE54BF6-EA80-415C-8CA0-8630BEA79262}"/>
  </hyperlinks>
  <printOptions horizontalCentered="1"/>
  <pageMargins left="0.15748031496062992" right="0.15748031496062992" top="0.74803149606299213" bottom="0.59055118110236227" header="0.31496062992125984" footer="0.31496062992125984"/>
  <pageSetup paperSize="9" scale="78" orientation="portrait" r:id="rId1"/>
  <headerFooter differentFirst="1" alignWithMargins="0"/>
  <ignoredErrors>
    <ignoredError sqref="H7" formula="1"/>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tabColor rgb="FF92D050"/>
    <pageSetUpPr fitToPage="1"/>
  </sheetPr>
  <dimension ref="A1:O34"/>
  <sheetViews>
    <sheetView showGridLines="0" view="pageBreakPreview" zoomScale="94" zoomScaleNormal="90" zoomScaleSheetLayoutView="94" workbookViewId="0">
      <selection activeCell="R28" sqref="R28"/>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5" ht="27.75" customHeight="1">
      <c r="A1" s="1158" t="s">
        <v>323</v>
      </c>
      <c r="B1" s="1158"/>
      <c r="C1" s="1158"/>
      <c r="D1" s="1158"/>
      <c r="E1" s="1158"/>
      <c r="F1" s="1158"/>
      <c r="G1" s="1158"/>
      <c r="H1" s="1158"/>
      <c r="I1" s="1158"/>
      <c r="J1" s="1158"/>
      <c r="K1" s="1158"/>
      <c r="L1" s="1158"/>
      <c r="M1" s="1158"/>
      <c r="N1" s="150" t="s">
        <v>501</v>
      </c>
    </row>
    <row r="2" spans="1:15" ht="38.25" customHeight="1" thickBot="1">
      <c r="A2" s="1159" t="s">
        <v>553</v>
      </c>
      <c r="B2" s="1159"/>
      <c r="C2" s="1159"/>
      <c r="D2" s="1159"/>
      <c r="E2" s="1159"/>
      <c r="F2" s="1159"/>
      <c r="G2" s="1159"/>
      <c r="H2" s="1159"/>
      <c r="I2" s="1159"/>
      <c r="J2" s="1159"/>
      <c r="K2" s="1159"/>
      <c r="L2" s="1159"/>
      <c r="M2" s="1159"/>
      <c r="N2" s="150"/>
    </row>
    <row r="3" spans="1:15" ht="15.75" customHeight="1" thickBot="1">
      <c r="A3" s="921" t="s">
        <v>13</v>
      </c>
      <c r="B3" s="1098" t="s">
        <v>239</v>
      </c>
      <c r="C3" s="1160" t="s">
        <v>35</v>
      </c>
      <c r="D3" s="1161"/>
      <c r="E3" s="1161"/>
      <c r="F3" s="1161"/>
      <c r="G3" s="1161"/>
      <c r="H3" s="1161"/>
      <c r="I3" s="1161"/>
      <c r="J3" s="1161"/>
      <c r="K3" s="1162"/>
      <c r="L3" s="914" t="s">
        <v>415</v>
      </c>
      <c r="M3" s="914" t="s">
        <v>416</v>
      </c>
    </row>
    <row r="4" spans="1:15" ht="66.75" customHeight="1" thickBot="1">
      <c r="A4" s="926"/>
      <c r="B4" s="1100"/>
      <c r="C4" s="322" t="s">
        <v>500</v>
      </c>
      <c r="D4" s="322" t="s">
        <v>425</v>
      </c>
      <c r="E4" s="322" t="s">
        <v>231</v>
      </c>
      <c r="F4" s="322" t="s">
        <v>232</v>
      </c>
      <c r="G4" s="322" t="s">
        <v>417</v>
      </c>
      <c r="H4" s="322" t="s">
        <v>418</v>
      </c>
      <c r="I4" s="322" t="s">
        <v>419</v>
      </c>
      <c r="J4" s="322" t="s">
        <v>420</v>
      </c>
      <c r="K4" s="322" t="s">
        <v>233</v>
      </c>
      <c r="L4" s="916"/>
      <c r="M4" s="916"/>
    </row>
    <row r="5" spans="1:15" ht="18" customHeight="1" thickBot="1">
      <c r="A5" s="922"/>
      <c r="B5" s="1156" t="s">
        <v>633</v>
      </c>
      <c r="C5" s="928"/>
      <c r="D5" s="928"/>
      <c r="E5" s="928"/>
      <c r="F5" s="928"/>
      <c r="G5" s="928"/>
      <c r="H5" s="928"/>
      <c r="I5" s="928"/>
      <c r="J5" s="928"/>
      <c r="K5" s="928"/>
      <c r="L5" s="928"/>
      <c r="M5" s="929"/>
    </row>
    <row r="6" spans="1:15" ht="21.75" customHeight="1">
      <c r="A6" s="664" t="s">
        <v>115</v>
      </c>
      <c r="B6" s="329">
        <f>SUM(B7:B22)</f>
        <v>1921204</v>
      </c>
      <c r="C6" s="665">
        <f t="shared" ref="C6:M6" si="0">SUM(C7:C22)</f>
        <v>495721</v>
      </c>
      <c r="D6" s="329">
        <f t="shared" si="0"/>
        <v>85433</v>
      </c>
      <c r="E6" s="665">
        <f t="shared" si="0"/>
        <v>306531</v>
      </c>
      <c r="F6" s="329">
        <f t="shared" si="0"/>
        <v>46493</v>
      </c>
      <c r="G6" s="665">
        <f t="shared" si="0"/>
        <v>9455</v>
      </c>
      <c r="H6" s="329">
        <f t="shared" si="0"/>
        <v>2475</v>
      </c>
      <c r="I6" s="665">
        <f t="shared" si="0"/>
        <v>155</v>
      </c>
      <c r="J6" s="329">
        <f t="shared" si="0"/>
        <v>12473</v>
      </c>
      <c r="K6" s="665">
        <f t="shared" si="0"/>
        <v>962468</v>
      </c>
      <c r="L6" s="329">
        <f t="shared" si="0"/>
        <v>433296</v>
      </c>
      <c r="M6" s="697">
        <f t="shared" si="0"/>
        <v>26524</v>
      </c>
      <c r="O6" s="161"/>
    </row>
    <row r="7" spans="1:15" ht="15.75" customHeight="1">
      <c r="A7" s="326" t="s">
        <v>42</v>
      </c>
      <c r="B7" s="600">
        <f>SUM(C7:K7)</f>
        <v>69629</v>
      </c>
      <c r="C7" s="694">
        <v>14657</v>
      </c>
      <c r="D7" s="443">
        <v>2528</v>
      </c>
      <c r="E7" s="694">
        <v>12269</v>
      </c>
      <c r="F7" s="443">
        <v>2146</v>
      </c>
      <c r="G7" s="694">
        <v>325</v>
      </c>
      <c r="H7" s="443">
        <v>119</v>
      </c>
      <c r="I7" s="694">
        <v>7</v>
      </c>
      <c r="J7" s="443">
        <v>1696</v>
      </c>
      <c r="K7" s="694">
        <v>35882</v>
      </c>
      <c r="L7" s="443">
        <v>11262</v>
      </c>
      <c r="M7" s="441">
        <v>668</v>
      </c>
    </row>
    <row r="8" spans="1:15" ht="15.75" customHeight="1">
      <c r="A8" s="326" t="s">
        <v>43</v>
      </c>
      <c r="B8" s="600">
        <f t="shared" ref="B8:B21" si="1">SUM(C8:K8)</f>
        <v>116003</v>
      </c>
      <c r="C8" s="694">
        <v>15706</v>
      </c>
      <c r="D8" s="443">
        <v>1741</v>
      </c>
      <c r="E8" s="694">
        <v>27987</v>
      </c>
      <c r="F8" s="443">
        <v>3498</v>
      </c>
      <c r="G8" s="694">
        <v>412</v>
      </c>
      <c r="H8" s="443">
        <v>114</v>
      </c>
      <c r="I8" s="694">
        <v>7</v>
      </c>
      <c r="J8" s="443">
        <v>159</v>
      </c>
      <c r="K8" s="694">
        <v>66379</v>
      </c>
      <c r="L8" s="443">
        <v>21788</v>
      </c>
      <c r="M8" s="441">
        <v>1802</v>
      </c>
    </row>
    <row r="9" spans="1:15" ht="15.75" customHeight="1">
      <c r="A9" s="326" t="s">
        <v>44</v>
      </c>
      <c r="B9" s="600">
        <f t="shared" si="1"/>
        <v>242336</v>
      </c>
      <c r="C9" s="694">
        <v>63830</v>
      </c>
      <c r="D9" s="443">
        <v>6970</v>
      </c>
      <c r="E9" s="694">
        <v>43598</v>
      </c>
      <c r="F9" s="443">
        <v>4665</v>
      </c>
      <c r="G9" s="694">
        <v>468</v>
      </c>
      <c r="H9" s="443">
        <v>43</v>
      </c>
      <c r="I9" s="694">
        <v>0</v>
      </c>
      <c r="J9" s="443">
        <v>1383</v>
      </c>
      <c r="K9" s="694">
        <v>121379</v>
      </c>
      <c r="L9" s="443">
        <v>54217</v>
      </c>
      <c r="M9" s="441">
        <v>3514</v>
      </c>
    </row>
    <row r="10" spans="1:15" ht="15.75" customHeight="1">
      <c r="A10" s="326" t="s">
        <v>45</v>
      </c>
      <c r="B10" s="600">
        <f t="shared" si="1"/>
        <v>23235</v>
      </c>
      <c r="C10" s="694">
        <v>5097</v>
      </c>
      <c r="D10" s="443">
        <v>845</v>
      </c>
      <c r="E10" s="694">
        <v>3936</v>
      </c>
      <c r="F10" s="443">
        <v>717</v>
      </c>
      <c r="G10" s="694">
        <v>217</v>
      </c>
      <c r="H10" s="443">
        <v>88</v>
      </c>
      <c r="I10" s="694">
        <v>8</v>
      </c>
      <c r="J10" s="443">
        <v>134</v>
      </c>
      <c r="K10" s="694">
        <v>12193</v>
      </c>
      <c r="L10" s="443">
        <v>4202</v>
      </c>
      <c r="M10" s="441">
        <v>314</v>
      </c>
    </row>
    <row r="11" spans="1:15" ht="15.75" customHeight="1">
      <c r="A11" s="326" t="s">
        <v>46</v>
      </c>
      <c r="B11" s="600">
        <f t="shared" si="1"/>
        <v>158065</v>
      </c>
      <c r="C11" s="694">
        <v>40676</v>
      </c>
      <c r="D11" s="443">
        <v>5103</v>
      </c>
      <c r="E11" s="694">
        <v>24940</v>
      </c>
      <c r="F11" s="443">
        <v>3461</v>
      </c>
      <c r="G11" s="694">
        <v>846</v>
      </c>
      <c r="H11" s="443">
        <v>137</v>
      </c>
      <c r="I11" s="694">
        <v>7</v>
      </c>
      <c r="J11" s="443">
        <v>1247</v>
      </c>
      <c r="K11" s="694">
        <v>81648</v>
      </c>
      <c r="L11" s="443">
        <v>29967</v>
      </c>
      <c r="M11" s="441">
        <v>1255</v>
      </c>
    </row>
    <row r="12" spans="1:15" ht="15.75" customHeight="1">
      <c r="A12" s="326" t="s">
        <v>47</v>
      </c>
      <c r="B12" s="600">
        <f t="shared" si="1"/>
        <v>200662</v>
      </c>
      <c r="C12" s="694">
        <v>76842</v>
      </c>
      <c r="D12" s="443">
        <v>25692</v>
      </c>
      <c r="E12" s="694">
        <v>9551</v>
      </c>
      <c r="F12" s="443">
        <v>1707</v>
      </c>
      <c r="G12" s="694">
        <v>576</v>
      </c>
      <c r="H12" s="443">
        <v>116</v>
      </c>
      <c r="I12" s="694">
        <v>5</v>
      </c>
      <c r="J12" s="443">
        <v>223</v>
      </c>
      <c r="K12" s="694">
        <v>85950</v>
      </c>
      <c r="L12" s="443">
        <v>64033</v>
      </c>
      <c r="M12" s="441">
        <v>3953</v>
      </c>
    </row>
    <row r="13" spans="1:15" ht="15.75" customHeight="1">
      <c r="A13" s="326" t="s">
        <v>48</v>
      </c>
      <c r="B13" s="600">
        <f t="shared" si="1"/>
        <v>287338</v>
      </c>
      <c r="C13" s="694">
        <v>70258</v>
      </c>
      <c r="D13" s="443">
        <v>8358</v>
      </c>
      <c r="E13" s="694">
        <v>47684</v>
      </c>
      <c r="F13" s="443">
        <v>5742</v>
      </c>
      <c r="G13" s="694">
        <v>1435</v>
      </c>
      <c r="H13" s="443">
        <v>247</v>
      </c>
      <c r="I13" s="694">
        <v>17</v>
      </c>
      <c r="J13" s="443">
        <v>4438</v>
      </c>
      <c r="K13" s="694">
        <v>149159</v>
      </c>
      <c r="L13" s="443">
        <v>59523</v>
      </c>
      <c r="M13" s="441">
        <v>3340</v>
      </c>
    </row>
    <row r="14" spans="1:15" ht="15.75" customHeight="1">
      <c r="A14" s="326" t="s">
        <v>49</v>
      </c>
      <c r="B14" s="600">
        <f t="shared" si="1"/>
        <v>39871</v>
      </c>
      <c r="C14" s="694">
        <v>8193</v>
      </c>
      <c r="D14" s="443">
        <v>1530</v>
      </c>
      <c r="E14" s="694">
        <v>8939</v>
      </c>
      <c r="F14" s="443">
        <v>1657</v>
      </c>
      <c r="G14" s="694">
        <v>193</v>
      </c>
      <c r="H14" s="443">
        <v>60</v>
      </c>
      <c r="I14" s="694">
        <v>10</v>
      </c>
      <c r="J14" s="443">
        <v>155</v>
      </c>
      <c r="K14" s="694">
        <v>19134</v>
      </c>
      <c r="L14" s="443">
        <v>9725</v>
      </c>
      <c r="M14" s="441">
        <v>290</v>
      </c>
    </row>
    <row r="15" spans="1:15" ht="15.75" customHeight="1">
      <c r="A15" s="326" t="s">
        <v>50</v>
      </c>
      <c r="B15" s="600">
        <f t="shared" si="1"/>
        <v>122709</v>
      </c>
      <c r="C15" s="694">
        <v>52219</v>
      </c>
      <c r="D15" s="443">
        <v>8099</v>
      </c>
      <c r="E15" s="694">
        <v>6687</v>
      </c>
      <c r="F15" s="443">
        <v>1011</v>
      </c>
      <c r="G15" s="694">
        <v>380</v>
      </c>
      <c r="H15" s="443">
        <v>49</v>
      </c>
      <c r="I15" s="694">
        <v>5</v>
      </c>
      <c r="J15" s="443">
        <v>91</v>
      </c>
      <c r="K15" s="694">
        <v>54168</v>
      </c>
      <c r="L15" s="443">
        <v>33181</v>
      </c>
      <c r="M15" s="441">
        <v>1876</v>
      </c>
    </row>
    <row r="16" spans="1:15" ht="15.75" customHeight="1">
      <c r="A16" s="326" t="s">
        <v>51</v>
      </c>
      <c r="B16" s="600">
        <f t="shared" si="1"/>
        <v>134992</v>
      </c>
      <c r="C16" s="694">
        <v>30100</v>
      </c>
      <c r="D16" s="443">
        <v>4350</v>
      </c>
      <c r="E16" s="694">
        <v>26297</v>
      </c>
      <c r="F16" s="443">
        <v>4953</v>
      </c>
      <c r="G16" s="694">
        <v>348</v>
      </c>
      <c r="H16" s="443">
        <v>41</v>
      </c>
      <c r="I16" s="694">
        <v>1</v>
      </c>
      <c r="J16" s="443">
        <v>286</v>
      </c>
      <c r="K16" s="694">
        <v>68616</v>
      </c>
      <c r="L16" s="443">
        <v>32777</v>
      </c>
      <c r="M16" s="441">
        <v>2259</v>
      </c>
    </row>
    <row r="17" spans="1:13" ht="15.75" customHeight="1">
      <c r="A17" s="326" t="s">
        <v>52</v>
      </c>
      <c r="B17" s="600">
        <f t="shared" si="1"/>
        <v>64493</v>
      </c>
      <c r="C17" s="694">
        <v>15403</v>
      </c>
      <c r="D17" s="443">
        <v>3427</v>
      </c>
      <c r="E17" s="694">
        <v>10386</v>
      </c>
      <c r="F17" s="443">
        <v>2031</v>
      </c>
      <c r="G17" s="694">
        <v>401</v>
      </c>
      <c r="H17" s="443">
        <v>125</v>
      </c>
      <c r="I17" s="694">
        <v>10</v>
      </c>
      <c r="J17" s="443">
        <v>562</v>
      </c>
      <c r="K17" s="694">
        <v>32148</v>
      </c>
      <c r="L17" s="443">
        <v>16545</v>
      </c>
      <c r="M17" s="441">
        <v>946</v>
      </c>
    </row>
    <row r="18" spans="1:13" ht="15.75" customHeight="1">
      <c r="A18" s="326" t="s">
        <v>53</v>
      </c>
      <c r="B18" s="600">
        <f t="shared" si="1"/>
        <v>52607</v>
      </c>
      <c r="C18" s="694">
        <v>15609</v>
      </c>
      <c r="D18" s="443">
        <v>2715</v>
      </c>
      <c r="E18" s="694">
        <v>5663</v>
      </c>
      <c r="F18" s="443">
        <v>970</v>
      </c>
      <c r="G18" s="694">
        <v>767</v>
      </c>
      <c r="H18" s="443">
        <v>282</v>
      </c>
      <c r="I18" s="694">
        <v>17</v>
      </c>
      <c r="J18" s="443">
        <v>158</v>
      </c>
      <c r="K18" s="694">
        <v>26426</v>
      </c>
      <c r="L18" s="443">
        <v>9857</v>
      </c>
      <c r="M18" s="441">
        <v>570</v>
      </c>
    </row>
    <row r="19" spans="1:13" ht="15.75" customHeight="1">
      <c r="A19" s="326" t="s">
        <v>54</v>
      </c>
      <c r="B19" s="600">
        <f t="shared" si="1"/>
        <v>105876</v>
      </c>
      <c r="C19" s="694">
        <v>32829</v>
      </c>
      <c r="D19" s="443">
        <v>4198</v>
      </c>
      <c r="E19" s="694">
        <v>14695</v>
      </c>
      <c r="F19" s="443">
        <v>1569</v>
      </c>
      <c r="G19" s="694">
        <v>205</v>
      </c>
      <c r="H19" s="443">
        <v>45</v>
      </c>
      <c r="I19" s="694">
        <v>4</v>
      </c>
      <c r="J19" s="443">
        <v>171</v>
      </c>
      <c r="K19" s="694">
        <v>52160</v>
      </c>
      <c r="L19" s="443">
        <v>22787</v>
      </c>
      <c r="M19" s="441">
        <v>1293</v>
      </c>
    </row>
    <row r="20" spans="1:13" ht="15.75" customHeight="1">
      <c r="A20" s="326" t="s">
        <v>55</v>
      </c>
      <c r="B20" s="600">
        <f t="shared" si="1"/>
        <v>68342</v>
      </c>
      <c r="C20" s="694">
        <v>11211</v>
      </c>
      <c r="D20" s="443">
        <v>1401</v>
      </c>
      <c r="E20" s="694">
        <v>17229</v>
      </c>
      <c r="F20" s="443">
        <v>2969</v>
      </c>
      <c r="G20" s="694">
        <v>484</v>
      </c>
      <c r="H20" s="443">
        <v>130</v>
      </c>
      <c r="I20" s="694">
        <v>3</v>
      </c>
      <c r="J20" s="443">
        <v>51</v>
      </c>
      <c r="K20" s="694">
        <v>34864</v>
      </c>
      <c r="L20" s="443">
        <v>14650</v>
      </c>
      <c r="M20" s="441">
        <v>1153</v>
      </c>
    </row>
    <row r="21" spans="1:13" ht="15.75" customHeight="1">
      <c r="A21" s="326" t="s">
        <v>56</v>
      </c>
      <c r="B21" s="600">
        <f t="shared" si="1"/>
        <v>195850</v>
      </c>
      <c r="C21" s="694">
        <v>35244</v>
      </c>
      <c r="D21" s="443">
        <v>7599</v>
      </c>
      <c r="E21" s="694">
        <v>38347</v>
      </c>
      <c r="F21" s="443">
        <v>8206</v>
      </c>
      <c r="G21" s="694">
        <v>2173</v>
      </c>
      <c r="H21" s="443">
        <v>758</v>
      </c>
      <c r="I21" s="694">
        <v>43</v>
      </c>
      <c r="J21" s="443">
        <v>1522</v>
      </c>
      <c r="K21" s="694">
        <v>101958</v>
      </c>
      <c r="L21" s="443">
        <v>41917</v>
      </c>
      <c r="M21" s="441">
        <v>2843</v>
      </c>
    </row>
    <row r="22" spans="1:13" ht="15.75" customHeight="1" thickBot="1">
      <c r="A22" s="328" t="s">
        <v>57</v>
      </c>
      <c r="B22" s="631">
        <f>SUM(C22:K22)</f>
        <v>39196</v>
      </c>
      <c r="C22" s="695">
        <v>7847</v>
      </c>
      <c r="D22" s="696">
        <v>877</v>
      </c>
      <c r="E22" s="695">
        <v>8323</v>
      </c>
      <c r="F22" s="696">
        <v>1191</v>
      </c>
      <c r="G22" s="695">
        <v>225</v>
      </c>
      <c r="H22" s="696">
        <v>121</v>
      </c>
      <c r="I22" s="695">
        <v>11</v>
      </c>
      <c r="J22" s="696">
        <v>197</v>
      </c>
      <c r="K22" s="695">
        <v>20404</v>
      </c>
      <c r="L22" s="696">
        <v>6865</v>
      </c>
      <c r="M22" s="698">
        <v>448</v>
      </c>
    </row>
    <row r="23" spans="1:13" ht="12.75" customHeight="1">
      <c r="A23" s="1167" t="s">
        <v>240</v>
      </c>
      <c r="B23" s="1167"/>
      <c r="C23" s="1167"/>
      <c r="D23" s="1167"/>
      <c r="E23" s="1167"/>
      <c r="F23" s="1167"/>
      <c r="G23" s="1167"/>
      <c r="H23" s="1167"/>
      <c r="I23" s="1167"/>
      <c r="J23" s="1167"/>
      <c r="K23" s="1167"/>
      <c r="L23" s="1167"/>
      <c r="M23" s="1167"/>
    </row>
    <row r="24" spans="1:13" ht="15" customHeight="1">
      <c r="A24" s="1167" t="s">
        <v>421</v>
      </c>
      <c r="B24" s="1167"/>
      <c r="C24" s="1167"/>
      <c r="D24" s="1167"/>
      <c r="E24" s="1167"/>
      <c r="F24" s="1167"/>
      <c r="G24" s="1167"/>
      <c r="H24" s="1167"/>
      <c r="I24" s="1167"/>
      <c r="J24" s="1167"/>
      <c r="K24" s="1167"/>
      <c r="L24" s="1167"/>
      <c r="M24" s="1167"/>
    </row>
    <row r="25" spans="1:13" ht="15" customHeight="1">
      <c r="A25" s="1167" t="s">
        <v>241</v>
      </c>
      <c r="B25" s="1167"/>
      <c r="C25" s="1167"/>
      <c r="D25" s="1167"/>
      <c r="E25" s="1167"/>
      <c r="F25" s="1167"/>
      <c r="G25" s="1167"/>
      <c r="H25" s="1167"/>
      <c r="I25" s="1167"/>
      <c r="J25" s="1167"/>
      <c r="K25" s="1167"/>
      <c r="L25" s="1167"/>
      <c r="M25" s="1167"/>
    </row>
    <row r="26" spans="1:13" ht="16.5" customHeight="1">
      <c r="A26" s="1167" t="s">
        <v>242</v>
      </c>
      <c r="B26" s="1167"/>
      <c r="C26" s="1167"/>
      <c r="D26" s="1167"/>
      <c r="E26" s="1167"/>
      <c r="F26" s="1167"/>
      <c r="G26" s="1167"/>
      <c r="H26" s="1167"/>
      <c r="I26" s="1167"/>
      <c r="J26" s="1167"/>
      <c r="K26" s="1167"/>
      <c r="L26" s="1167"/>
      <c r="M26" s="1167"/>
    </row>
    <row r="27" spans="1:13" ht="38.25" customHeight="1" thickBot="1">
      <c r="A27" s="1157" t="s">
        <v>554</v>
      </c>
      <c r="B27" s="1157"/>
      <c r="C27" s="1157"/>
      <c r="D27" s="1157"/>
      <c r="E27" s="1157"/>
    </row>
    <row r="28" spans="1:13" ht="23.25" customHeight="1" thickBot="1">
      <c r="A28" s="1168" t="s">
        <v>13</v>
      </c>
      <c r="B28" s="1169"/>
      <c r="C28" s="700" t="s">
        <v>628</v>
      </c>
      <c r="D28" s="182"/>
    </row>
    <row r="29" spans="1:13" ht="18" customHeight="1" thickBot="1">
      <c r="A29" s="1170"/>
      <c r="B29" s="1171"/>
      <c r="C29" s="705" t="s">
        <v>234</v>
      </c>
    </row>
    <row r="30" spans="1:13" ht="19.5" customHeight="1">
      <c r="A30" s="1163" t="s">
        <v>235</v>
      </c>
      <c r="B30" s="1164"/>
      <c r="C30" s="702">
        <f>SUM(C31:C34)</f>
        <v>2173623265.4200001</v>
      </c>
      <c r="F30" s="186"/>
      <c r="H30" s="186"/>
    </row>
    <row r="31" spans="1:13" ht="15.75" customHeight="1">
      <c r="A31" s="699" t="s">
        <v>424</v>
      </c>
      <c r="B31" s="701"/>
      <c r="C31" s="703">
        <v>1202529537</v>
      </c>
      <c r="I31" s="186"/>
    </row>
    <row r="32" spans="1:13" ht="15.75" customHeight="1">
      <c r="A32" s="699" t="s">
        <v>423</v>
      </c>
      <c r="B32" s="701"/>
      <c r="C32" s="703">
        <v>931002000</v>
      </c>
    </row>
    <row r="33" spans="1:3" ht="15.75" customHeight="1">
      <c r="A33" s="699" t="s">
        <v>422</v>
      </c>
      <c r="B33" s="701"/>
      <c r="C33" s="703">
        <v>9289918.4100000001</v>
      </c>
    </row>
    <row r="34" spans="1:3" ht="15.75" customHeight="1" thickBot="1">
      <c r="A34" s="1165" t="s">
        <v>462</v>
      </c>
      <c r="B34" s="1166"/>
      <c r="C34" s="704">
        <v>30801810.010000002</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1" location="'Spis treści'!A1" display="Powrót do spisu" xr:uid="{3A5C9B56-7635-488C-AF7D-7116D62220C2}"/>
  </hyperlinks>
  <printOptions horizontalCentered="1"/>
  <pageMargins left="0.15748031496062992" right="0.15748031496062992" top="0.74803149606299213" bottom="0.59055118110236227" header="0.31496062992125984" footer="0.31496062992125984"/>
  <pageSetup paperSize="9" scale="59" orientation="portrait" r:id="rId1"/>
  <headerFooter differentFirst="1" alignWithMargins="0"/>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92D050"/>
    <pageSetUpPr fitToPage="1"/>
  </sheetPr>
  <dimension ref="A1:F34"/>
  <sheetViews>
    <sheetView showGridLines="0" view="pageBreakPreview" topLeftCell="A19" zoomScaleNormal="100" zoomScaleSheetLayoutView="100" workbookViewId="0">
      <selection activeCell="H27" sqref="H27"/>
    </sheetView>
  </sheetViews>
  <sheetFormatPr defaultColWidth="9" defaultRowHeight="15"/>
  <cols>
    <col min="1" max="1" width="19.5" style="127" customWidth="1"/>
    <col min="2" max="2" width="67.875" style="127" customWidth="1"/>
    <col min="3" max="3" width="16.125" style="127" customWidth="1"/>
    <col min="4" max="4" width="16" style="127" customWidth="1"/>
    <col min="5" max="5" width="14.5" style="127" customWidth="1"/>
    <col min="6" max="6" width="15.125" style="127" customWidth="1"/>
    <col min="7" max="7" width="13.625" style="127" customWidth="1"/>
    <col min="8" max="8" width="14" style="127" bestFit="1" customWidth="1"/>
    <col min="9" max="9" width="21.75" style="127" bestFit="1" customWidth="1"/>
    <col min="10" max="16384" width="9" style="127"/>
  </cols>
  <sheetData>
    <row r="1" spans="1:6" s="121" customFormat="1" ht="35.25" customHeight="1">
      <c r="A1" s="1172" t="s">
        <v>499</v>
      </c>
      <c r="B1" s="1173"/>
    </row>
    <row r="2" spans="1:6" s="121" customFormat="1" ht="12.75" customHeight="1">
      <c r="B2" s="122"/>
    </row>
    <row r="3" spans="1:6" s="121" customFormat="1" ht="12.75" customHeight="1">
      <c r="B3" s="122"/>
    </row>
    <row r="4" spans="1:6" s="121" customFormat="1" ht="12.75" customHeight="1">
      <c r="B4" s="122"/>
    </row>
    <row r="5" spans="1:6" s="121" customFormat="1" ht="12.75" customHeight="1">
      <c r="B5" s="122"/>
    </row>
    <row r="6" spans="1:6" s="121" customFormat="1" ht="24" customHeight="1">
      <c r="B6" s="829"/>
    </row>
    <row r="7" spans="1:6" s="121" customFormat="1" ht="12.75" customHeight="1">
      <c r="B7" s="829"/>
    </row>
    <row r="8" spans="1:6" s="121" customFormat="1" ht="20.25" customHeight="1">
      <c r="A8" s="122" t="s">
        <v>259</v>
      </c>
      <c r="B8" s="122"/>
      <c r="C8" s="122"/>
      <c r="D8" s="122"/>
      <c r="E8" s="122"/>
      <c r="F8" s="122"/>
    </row>
    <row r="9" spans="1:6" s="121" customFormat="1" ht="21.75" customHeight="1"/>
    <row r="10" spans="1:6" s="121" customFormat="1" ht="21.75" customHeight="1"/>
    <row r="11" spans="1:6" s="121" customFormat="1" ht="21.75" customHeight="1"/>
    <row r="12" spans="1:6" s="121" customFormat="1" ht="21.75" customHeight="1"/>
    <row r="13" spans="1:6" s="121" customFormat="1" ht="21.75" customHeight="1"/>
    <row r="14" spans="1:6" s="121" customFormat="1" ht="21.75" customHeight="1"/>
    <row r="15" spans="1:6" s="121" customFormat="1" ht="27" customHeight="1">
      <c r="A15" s="831"/>
      <c r="B15" s="831"/>
      <c r="C15" s="123"/>
      <c r="F15" s="123"/>
    </row>
    <row r="16" spans="1:6" s="121" customFormat="1" ht="12.75"/>
    <row r="17" spans="1:6" s="121" customFormat="1" ht="24" customHeight="1">
      <c r="A17" s="125"/>
      <c r="B17" s="125"/>
      <c r="C17" s="125"/>
      <c r="D17" s="125"/>
      <c r="E17" s="125"/>
      <c r="F17" s="125"/>
    </row>
    <row r="18" spans="1:6" s="121" customFormat="1" ht="21" customHeight="1"/>
    <row r="19" spans="1:6" s="121" customFormat="1" ht="21" customHeight="1"/>
    <row r="20" spans="1:6" s="121" customFormat="1" ht="21" customHeight="1"/>
    <row r="21" spans="1:6" s="121" customFormat="1" ht="21" customHeight="1"/>
    <row r="22" spans="1:6" s="121" customFormat="1" ht="21" customHeight="1"/>
    <row r="23" spans="1:6" s="121" customFormat="1" ht="21" customHeight="1"/>
    <row r="24" spans="1:6" s="121" customFormat="1" ht="21" customHeight="1"/>
    <row r="25" spans="1:6" s="121" customFormat="1" ht="21" customHeight="1"/>
    <row r="26" spans="1:6" s="121" customFormat="1" ht="123" customHeight="1"/>
    <row r="27" spans="1:6" s="121" customFormat="1" ht="29.25" customHeight="1">
      <c r="A27" s="1174" t="s">
        <v>498</v>
      </c>
      <c r="B27" s="1174"/>
      <c r="C27" s="126"/>
      <c r="D27" s="126"/>
      <c r="E27" s="126"/>
      <c r="F27" s="126"/>
    </row>
    <row r="28" spans="1:6" ht="33.75" customHeight="1">
      <c r="C28" s="129"/>
      <c r="D28" s="129"/>
      <c r="E28" s="130"/>
      <c r="F28" s="128"/>
    </row>
    <row r="30" spans="1:6" ht="33" customHeight="1">
      <c r="A30" s="1175"/>
      <c r="B30" s="1177"/>
    </row>
    <row r="31" spans="1:6">
      <c r="A31" s="1176" t="s">
        <v>614</v>
      </c>
      <c r="B31" s="1177"/>
    </row>
    <row r="34" spans="1:2" ht="42" customHeight="1">
      <c r="A34" s="1175"/>
      <c r="B34" s="1175"/>
    </row>
  </sheetData>
  <mergeCells count="7">
    <mergeCell ref="A1:B1"/>
    <mergeCell ref="B6:B7"/>
    <mergeCell ref="A15:B15"/>
    <mergeCell ref="A27:B27"/>
    <mergeCell ref="A34:B34"/>
    <mergeCell ref="A31:B31"/>
    <mergeCell ref="A30:B30"/>
  </mergeCells>
  <hyperlinks>
    <hyperlink ref="A31" r:id="rId1" xr:uid="{5E30D09B-988B-4B81-9026-4B7DBB9AB686}"/>
  </hyperlinks>
  <printOptions horizontalCentered="1"/>
  <pageMargins left="0.15748031496062992" right="0.15748031496062992" top="0.74803149606299213" bottom="0.59055118110236227" header="0.31496062992125984" footer="0.31496062992125984"/>
  <pageSetup paperSize="9"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910E-60E4-4881-90EE-461C6C9F2A46}">
  <sheetPr>
    <tabColor rgb="FF92D050"/>
  </sheetPr>
  <dimension ref="A1:C26"/>
  <sheetViews>
    <sheetView view="pageBreakPreview" zoomScale="90" zoomScaleNormal="100" zoomScaleSheetLayoutView="90" workbookViewId="0">
      <selection activeCell="E9" sqref="E9"/>
    </sheetView>
  </sheetViews>
  <sheetFormatPr defaultRowHeight="15"/>
  <cols>
    <col min="1" max="1" width="17.75" customWidth="1"/>
    <col min="2" max="2" width="62.625" customWidth="1"/>
  </cols>
  <sheetData>
    <row r="1" spans="1:3" ht="30" customHeight="1">
      <c r="A1" s="836" t="s">
        <v>456</v>
      </c>
      <c r="B1" s="836"/>
      <c r="C1" s="150" t="s">
        <v>501</v>
      </c>
    </row>
    <row r="2" spans="1:3" ht="15.75">
      <c r="A2" s="65"/>
      <c r="B2" s="65"/>
    </row>
    <row r="3" spans="1:3" ht="25.5" customHeight="1">
      <c r="A3" s="97" t="s">
        <v>276</v>
      </c>
      <c r="B3" s="98" t="s">
        <v>277</v>
      </c>
    </row>
    <row r="4" spans="1:3" ht="21.75" customHeight="1">
      <c r="A4" s="99" t="s">
        <v>278</v>
      </c>
      <c r="B4" s="100" t="s">
        <v>485</v>
      </c>
    </row>
    <row r="5" spans="1:3" ht="21.75" customHeight="1">
      <c r="A5" s="99" t="s">
        <v>279</v>
      </c>
      <c r="B5" s="100" t="s">
        <v>486</v>
      </c>
    </row>
    <row r="6" spans="1:3" ht="21.75" customHeight="1">
      <c r="A6" s="99" t="s">
        <v>280</v>
      </c>
      <c r="B6" s="100" t="s">
        <v>487</v>
      </c>
    </row>
    <row r="7" spans="1:3" ht="21.75" customHeight="1">
      <c r="A7" s="99" t="s">
        <v>281</v>
      </c>
      <c r="B7" s="101" t="s">
        <v>488</v>
      </c>
    </row>
    <row r="8" spans="1:3" ht="21.75" customHeight="1">
      <c r="A8" s="99" t="s">
        <v>282</v>
      </c>
      <c r="B8" s="100" t="s">
        <v>489</v>
      </c>
    </row>
    <row r="9" spans="1:3" ht="21.75" customHeight="1">
      <c r="A9" s="99" t="s">
        <v>11</v>
      </c>
      <c r="B9" s="100" t="s">
        <v>490</v>
      </c>
    </row>
    <row r="10" spans="1:3" ht="21.75" customHeight="1">
      <c r="A10" s="102" t="s">
        <v>12</v>
      </c>
      <c r="B10" s="100" t="s">
        <v>491</v>
      </c>
    </row>
    <row r="12" spans="1:3" ht="30" customHeight="1">
      <c r="A12" s="837" t="s">
        <v>457</v>
      </c>
      <c r="B12" s="837"/>
    </row>
    <row r="14" spans="1:3" ht="25.5" customHeight="1">
      <c r="A14" s="97" t="s">
        <v>298</v>
      </c>
      <c r="B14" s="98" t="s">
        <v>283</v>
      </c>
    </row>
    <row r="15" spans="1:3" ht="21.75" customHeight="1">
      <c r="A15" s="99" t="s">
        <v>284</v>
      </c>
      <c r="B15" s="100" t="s">
        <v>285</v>
      </c>
    </row>
    <row r="16" spans="1:3" ht="21.75" customHeight="1">
      <c r="A16" s="99" t="s">
        <v>288</v>
      </c>
      <c r="B16" s="100" t="s">
        <v>289</v>
      </c>
    </row>
    <row r="17" spans="1:2" ht="21" customHeight="1">
      <c r="A17" s="99" t="s">
        <v>217</v>
      </c>
      <c r="B17" s="100" t="s">
        <v>296</v>
      </c>
    </row>
    <row r="18" spans="1:2" ht="21.75" customHeight="1">
      <c r="A18" s="99" t="s">
        <v>59</v>
      </c>
      <c r="B18" s="100" t="s">
        <v>286</v>
      </c>
    </row>
    <row r="19" spans="1:2" ht="21.75" customHeight="1">
      <c r="A19" s="99" t="s">
        <v>60</v>
      </c>
      <c r="B19" s="100" t="s">
        <v>297</v>
      </c>
    </row>
    <row r="20" spans="1:2" ht="21.75" customHeight="1">
      <c r="A20" s="99" t="s">
        <v>61</v>
      </c>
      <c r="B20" s="100" t="s">
        <v>287</v>
      </c>
    </row>
    <row r="21" spans="1:2" ht="21.75" customHeight="1">
      <c r="A21" s="99" t="s">
        <v>299</v>
      </c>
      <c r="B21" s="100" t="s">
        <v>300</v>
      </c>
    </row>
    <row r="22" spans="1:2" ht="21.75" customHeight="1">
      <c r="A22" s="99" t="s">
        <v>438</v>
      </c>
      <c r="B22" s="100" t="s">
        <v>218</v>
      </c>
    </row>
    <row r="23" spans="1:2" ht="21" customHeight="1">
      <c r="A23" s="99" t="s">
        <v>290</v>
      </c>
      <c r="B23" s="100" t="s">
        <v>291</v>
      </c>
    </row>
    <row r="24" spans="1:2" ht="21" customHeight="1">
      <c r="A24" s="99" t="s">
        <v>292</v>
      </c>
      <c r="B24" s="100" t="s">
        <v>293</v>
      </c>
    </row>
    <row r="25" spans="1:2" ht="21" customHeight="1">
      <c r="A25" s="99" t="s">
        <v>294</v>
      </c>
      <c r="B25" s="100" t="s">
        <v>295</v>
      </c>
    </row>
    <row r="26" spans="1:2" ht="21" customHeight="1">
      <c r="A26" s="68"/>
      <c r="B26" s="67"/>
    </row>
  </sheetData>
  <mergeCells count="2">
    <mergeCell ref="A1:B1"/>
    <mergeCell ref="A12:B12"/>
  </mergeCells>
  <hyperlinks>
    <hyperlink ref="C1" location="'Spis treści'!A1" display="Powrót do spisu" xr:uid="{33F5965F-7973-4015-ABE5-2DE1A116AA53}"/>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tabColor rgb="FF92D050"/>
    <pageSetUpPr fitToPage="1"/>
  </sheetPr>
  <dimension ref="A1:N122"/>
  <sheetViews>
    <sheetView showGridLines="0" view="pageBreakPreview" topLeftCell="A7" zoomScale="90" zoomScaleNormal="100" zoomScaleSheetLayoutView="90" workbookViewId="0">
      <selection activeCell="N16" sqref="N16"/>
    </sheetView>
  </sheetViews>
  <sheetFormatPr defaultColWidth="8" defaultRowHeight="15" zeroHeight="1"/>
  <cols>
    <col min="1" max="1" width="23.75" style="41" customWidth="1"/>
    <col min="2" max="2" width="12.75" style="41" customWidth="1"/>
    <col min="3" max="3" width="13.125" style="41" customWidth="1"/>
    <col min="4" max="5" width="12.375" style="41" customWidth="1"/>
    <col min="6" max="6" width="13.125" style="41" customWidth="1"/>
    <col min="7" max="7" width="10.75" style="41" customWidth="1"/>
    <col min="8" max="8" width="10" style="41" customWidth="1"/>
    <col min="9" max="9" width="9.25" style="41" customWidth="1"/>
    <col min="10" max="10" width="9" style="41" bestFit="1" customWidth="1"/>
    <col min="11" max="13" width="8" style="41"/>
    <col min="14" max="14" width="13.25" style="41" customWidth="1"/>
    <col min="15" max="16383" width="8" style="41"/>
    <col min="16384" max="16384" width="3.625" style="41" customWidth="1"/>
  </cols>
  <sheetData>
    <row r="1" spans="1:14" ht="30" customHeight="1">
      <c r="A1" s="844" t="s">
        <v>431</v>
      </c>
      <c r="B1" s="844"/>
      <c r="C1" s="844"/>
      <c r="D1" s="844"/>
      <c r="E1" s="844"/>
      <c r="F1" s="844"/>
      <c r="G1" s="844"/>
      <c r="H1" s="844"/>
      <c r="I1" s="844"/>
      <c r="J1" s="150" t="s">
        <v>501</v>
      </c>
    </row>
    <row r="2" spans="1:14" ht="38.25" customHeight="1" thickBot="1">
      <c r="A2" s="845" t="s">
        <v>325</v>
      </c>
      <c r="B2" s="845"/>
      <c r="C2" s="845"/>
      <c r="D2" s="845"/>
      <c r="E2" s="845"/>
      <c r="F2" s="845"/>
      <c r="G2" s="845"/>
      <c r="H2" s="845"/>
      <c r="I2" s="845"/>
      <c r="J2" s="150"/>
    </row>
    <row r="3" spans="1:14" ht="21" customHeight="1" thickBot="1">
      <c r="A3" s="846" t="s">
        <v>13</v>
      </c>
      <c r="B3" s="839" t="s">
        <v>604</v>
      </c>
      <c r="C3" s="839"/>
      <c r="D3" s="838" t="s">
        <v>622</v>
      </c>
      <c r="E3" s="839"/>
      <c r="F3" s="839"/>
      <c r="G3" s="839"/>
      <c r="H3" s="839"/>
      <c r="I3" s="840"/>
    </row>
    <row r="4" spans="1:14" ht="20.25" customHeight="1" thickBot="1">
      <c r="A4" s="847"/>
      <c r="B4" s="849" t="s">
        <v>608</v>
      </c>
      <c r="C4" s="849" t="s">
        <v>609</v>
      </c>
      <c r="D4" s="849" t="s">
        <v>512</v>
      </c>
      <c r="E4" s="849" t="s">
        <v>608</v>
      </c>
      <c r="F4" s="849" t="s">
        <v>609</v>
      </c>
      <c r="G4" s="851" t="s">
        <v>14</v>
      </c>
      <c r="H4" s="852"/>
      <c r="I4" s="853"/>
    </row>
    <row r="5" spans="1:14" ht="72" customHeight="1" thickBot="1">
      <c r="A5" s="848"/>
      <c r="B5" s="850"/>
      <c r="C5" s="850"/>
      <c r="D5" s="850"/>
      <c r="E5" s="850"/>
      <c r="F5" s="850"/>
      <c r="G5" s="245" t="s">
        <v>641</v>
      </c>
      <c r="H5" s="245" t="s">
        <v>623</v>
      </c>
      <c r="I5" s="245" t="s">
        <v>624</v>
      </c>
    </row>
    <row r="6" spans="1:14" ht="21" customHeight="1" thickBot="1">
      <c r="A6" s="854" t="s">
        <v>68</v>
      </c>
      <c r="B6" s="855"/>
      <c r="C6" s="855"/>
      <c r="D6" s="855"/>
      <c r="E6" s="855"/>
      <c r="F6" s="855"/>
      <c r="G6" s="855"/>
      <c r="H6" s="855"/>
      <c r="I6" s="856"/>
    </row>
    <row r="7" spans="1:14" ht="27" customHeight="1">
      <c r="A7" s="192" t="s">
        <v>394</v>
      </c>
      <c r="B7" s="193">
        <v>969741</v>
      </c>
      <c r="C7" s="193">
        <v>969824</v>
      </c>
      <c r="D7" s="194">
        <v>963679</v>
      </c>
      <c r="E7" s="193">
        <v>961557</v>
      </c>
      <c r="F7" s="193">
        <v>962618</v>
      </c>
      <c r="G7" s="195">
        <f>E7/D7-1</f>
        <v>-2.2019780445563519E-3</v>
      </c>
      <c r="H7" s="195">
        <f>E7/B7-1</f>
        <v>-8.4393668000012356E-3</v>
      </c>
      <c r="I7" s="196">
        <f>F7/C7-1</f>
        <v>-7.4302141419474443E-3</v>
      </c>
      <c r="J7" s="138"/>
      <c r="K7" s="138"/>
      <c r="M7" s="138"/>
    </row>
    <row r="8" spans="1:14" ht="27" customHeight="1">
      <c r="A8" s="197" t="s">
        <v>237</v>
      </c>
      <c r="B8" s="198">
        <v>28222</v>
      </c>
      <c r="C8" s="198">
        <v>28851</v>
      </c>
      <c r="D8" s="199">
        <v>25034</v>
      </c>
      <c r="E8" s="198">
        <v>23845</v>
      </c>
      <c r="F8" s="198">
        <v>24439</v>
      </c>
      <c r="G8" s="200">
        <f t="shared" ref="G8:G11" si="0">E8/D8-1</f>
        <v>-4.7495406247503369E-2</v>
      </c>
      <c r="H8" s="200">
        <f t="shared" ref="H8:H11" si="1">E8/B8-1</f>
        <v>-0.15509177237616045</v>
      </c>
      <c r="I8" s="201">
        <f t="shared" ref="I8:I11" si="2">F8/C8-1</f>
        <v>-0.15292364216145016</v>
      </c>
      <c r="J8" s="138"/>
      <c r="K8" s="138"/>
      <c r="M8" s="138"/>
    </row>
    <row r="9" spans="1:14" ht="21" customHeight="1">
      <c r="A9" s="202" t="s">
        <v>76</v>
      </c>
      <c r="B9" s="203">
        <v>6230173485.7999983</v>
      </c>
      <c r="C9" s="203">
        <v>12024891195.009998</v>
      </c>
      <c r="D9" s="204">
        <v>6297893918.5899982</v>
      </c>
      <c r="E9" s="203">
        <v>6624830313.3300028</v>
      </c>
      <c r="F9" s="203">
        <v>12922724231.92</v>
      </c>
      <c r="G9" s="200">
        <f t="shared" si="0"/>
        <v>5.1912019949234223E-2</v>
      </c>
      <c r="H9" s="200">
        <f t="shared" si="1"/>
        <v>6.3346041395078156E-2</v>
      </c>
      <c r="I9" s="201">
        <f t="shared" si="2"/>
        <v>7.4664545595437781E-2</v>
      </c>
      <c r="J9" s="138"/>
      <c r="K9" s="138"/>
      <c r="L9" s="46"/>
      <c r="M9" s="138"/>
      <c r="N9" s="174"/>
    </row>
    <row r="10" spans="1:14" ht="27" customHeight="1">
      <c r="A10" s="197" t="s">
        <v>237</v>
      </c>
      <c r="B10" s="203">
        <v>185991198.16999999</v>
      </c>
      <c r="C10" s="203">
        <v>366308089.23999995</v>
      </c>
      <c r="D10" s="204">
        <v>167659453.41999996</v>
      </c>
      <c r="E10" s="203">
        <v>166097467.08000001</v>
      </c>
      <c r="F10" s="203">
        <v>333756920.50000006</v>
      </c>
      <c r="G10" s="200">
        <f t="shared" si="0"/>
        <v>-9.316422713648298E-3</v>
      </c>
      <c r="H10" s="200">
        <f t="shared" si="1"/>
        <v>-0.10696060504872207</v>
      </c>
      <c r="I10" s="201">
        <f t="shared" si="2"/>
        <v>-8.8862817109869541E-2</v>
      </c>
      <c r="J10" s="138"/>
      <c r="K10" s="138"/>
      <c r="M10" s="138"/>
      <c r="N10" s="174"/>
    </row>
    <row r="11" spans="1:14" ht="21" customHeight="1" thickBot="1">
      <c r="A11" s="205" t="s">
        <v>395</v>
      </c>
      <c r="B11" s="206">
        <v>2141.52</v>
      </c>
      <c r="C11" s="207">
        <v>2066.5100000000002</v>
      </c>
      <c r="D11" s="208">
        <v>2178.42</v>
      </c>
      <c r="E11" s="207">
        <v>2296.56</v>
      </c>
      <c r="F11" s="207">
        <v>2237.4299999999998</v>
      </c>
      <c r="G11" s="209">
        <f t="shared" si="0"/>
        <v>5.4231966287492606E-2</v>
      </c>
      <c r="H11" s="209">
        <f t="shared" si="1"/>
        <v>7.2397175837722649E-2</v>
      </c>
      <c r="I11" s="210">
        <f t="shared" si="2"/>
        <v>8.2709495719836656E-2</v>
      </c>
      <c r="J11" s="138"/>
      <c r="K11" s="138"/>
      <c r="M11" s="138"/>
    </row>
    <row r="12" spans="1:14" ht="21" customHeight="1" thickBot="1">
      <c r="A12" s="857" t="s">
        <v>103</v>
      </c>
      <c r="B12" s="858"/>
      <c r="C12" s="858"/>
      <c r="D12" s="858"/>
      <c r="E12" s="858"/>
      <c r="F12" s="858"/>
      <c r="G12" s="858"/>
      <c r="H12" s="858"/>
      <c r="I12" s="859"/>
      <c r="J12" s="138"/>
      <c r="K12" s="138"/>
      <c r="M12" s="138"/>
    </row>
    <row r="13" spans="1:14" ht="27" customHeight="1">
      <c r="A13" s="211" t="s">
        <v>394</v>
      </c>
      <c r="B13" s="212">
        <v>762574</v>
      </c>
      <c r="C13" s="213">
        <v>762584</v>
      </c>
      <c r="D13" s="213">
        <v>760307</v>
      </c>
      <c r="E13" s="213">
        <v>758878</v>
      </c>
      <c r="F13" s="213">
        <v>759593</v>
      </c>
      <c r="G13" s="215">
        <f t="shared" ref="G13:G15" si="3">E13/D13-1</f>
        <v>-1.8795039372253575E-3</v>
      </c>
      <c r="H13" s="215">
        <f t="shared" ref="H13:H15" si="4">E13/B13-1</f>
        <v>-4.846742742343646E-3</v>
      </c>
      <c r="I13" s="247">
        <f t="shared" ref="I13:I15" si="5">F13/C13-1</f>
        <v>-3.9221908668422012E-3</v>
      </c>
      <c r="J13" s="138"/>
      <c r="K13" s="138"/>
      <c r="M13" s="138"/>
    </row>
    <row r="14" spans="1:14" ht="21" customHeight="1">
      <c r="A14" s="216" t="s">
        <v>99</v>
      </c>
      <c r="B14" s="217">
        <v>4921630989.9199982</v>
      </c>
      <c r="C14" s="217">
        <v>9495752833.8699989</v>
      </c>
      <c r="D14" s="219">
        <v>4982650839.3999977</v>
      </c>
      <c r="E14" s="219">
        <v>5148078702.1600018</v>
      </c>
      <c r="F14" s="219">
        <v>10130729541.560007</v>
      </c>
      <c r="G14" s="221">
        <f t="shared" si="3"/>
        <v>3.3200773662865002E-2</v>
      </c>
      <c r="H14" s="221">
        <f t="shared" si="4"/>
        <v>4.6010705130838048E-2</v>
      </c>
      <c r="I14" s="248">
        <f t="shared" si="5"/>
        <v>6.6869548818197622E-2</v>
      </c>
      <c r="J14" s="138"/>
      <c r="K14" s="138"/>
      <c r="M14" s="138"/>
      <c r="N14" s="174"/>
    </row>
    <row r="15" spans="1:14" ht="21" customHeight="1" thickBot="1">
      <c r="A15" s="205" t="s">
        <v>100</v>
      </c>
      <c r="B15" s="222">
        <v>2151.3200000000002</v>
      </c>
      <c r="C15" s="223">
        <v>2075.35</v>
      </c>
      <c r="D15" s="223">
        <v>2184.4899999999998</v>
      </c>
      <c r="E15" s="223">
        <v>2261.27</v>
      </c>
      <c r="F15" s="223">
        <v>2222.84</v>
      </c>
      <c r="G15" s="225">
        <f t="shared" si="3"/>
        <v>3.5147791933128669E-2</v>
      </c>
      <c r="H15" s="225">
        <f t="shared" si="4"/>
        <v>5.110815685253689E-2</v>
      </c>
      <c r="I15" s="249">
        <f t="shared" si="5"/>
        <v>7.1067530777941146E-2</v>
      </c>
      <c r="J15" s="138"/>
      <c r="K15" s="138"/>
      <c r="M15" s="138"/>
      <c r="N15" s="174"/>
    </row>
    <row r="16" spans="1:14" ht="21" customHeight="1" thickBot="1">
      <c r="A16" s="857" t="s">
        <v>101</v>
      </c>
      <c r="B16" s="858"/>
      <c r="C16" s="858"/>
      <c r="D16" s="858"/>
      <c r="E16" s="858"/>
      <c r="F16" s="858"/>
      <c r="G16" s="858"/>
      <c r="H16" s="858"/>
      <c r="I16" s="859"/>
      <c r="J16" s="138"/>
      <c r="K16" s="138"/>
      <c r="M16" s="138"/>
    </row>
    <row r="17" spans="1:14" ht="24.75" customHeight="1">
      <c r="A17" s="211" t="s">
        <v>394</v>
      </c>
      <c r="B17" s="212">
        <v>166871</v>
      </c>
      <c r="C17" s="212">
        <v>166950</v>
      </c>
      <c r="D17" s="212">
        <v>163830</v>
      </c>
      <c r="E17" s="250">
        <v>163141</v>
      </c>
      <c r="F17" s="212">
        <v>163486</v>
      </c>
      <c r="G17" s="214">
        <f t="shared" ref="G17:G21" si="6">E17/D17-1</f>
        <v>-4.2055789537935873E-3</v>
      </c>
      <c r="H17" s="215">
        <f t="shared" ref="H17:H21" si="7">E17/B17-1</f>
        <v>-2.2352595717650137E-2</v>
      </c>
      <c r="I17" s="247">
        <f t="shared" ref="I17:I21" si="8">F17/C17-1</f>
        <v>-2.0748727163821479E-2</v>
      </c>
      <c r="J17" s="138"/>
      <c r="K17" s="138"/>
      <c r="M17" s="138"/>
    </row>
    <row r="18" spans="1:14" ht="27" customHeight="1">
      <c r="A18" s="216" t="s">
        <v>238</v>
      </c>
      <c r="B18" s="226">
        <v>11174</v>
      </c>
      <c r="C18" s="226">
        <v>11180</v>
      </c>
      <c r="D18" s="226">
        <v>10946</v>
      </c>
      <c r="E18" s="251">
        <v>10910</v>
      </c>
      <c r="F18" s="226">
        <v>10928</v>
      </c>
      <c r="G18" s="220">
        <f t="shared" si="6"/>
        <v>-3.2888726475425178E-3</v>
      </c>
      <c r="H18" s="221">
        <f t="shared" si="7"/>
        <v>-2.3626275281904419E-2</v>
      </c>
      <c r="I18" s="248">
        <f t="shared" si="8"/>
        <v>-2.2540250447227184E-2</v>
      </c>
      <c r="J18" s="138"/>
      <c r="K18" s="138"/>
      <c r="M18" s="138"/>
    </row>
    <row r="19" spans="1:14" ht="21" customHeight="1">
      <c r="A19" s="216" t="s">
        <v>76</v>
      </c>
      <c r="B19" s="217">
        <v>986120977.75000012</v>
      </c>
      <c r="C19" s="227">
        <v>1906403630.8700004</v>
      </c>
      <c r="D19" s="227">
        <v>989603617.72000015</v>
      </c>
      <c r="E19" s="252">
        <v>1021147883.12</v>
      </c>
      <c r="F19" s="227">
        <v>2010751500.8399992</v>
      </c>
      <c r="G19" s="220">
        <f t="shared" si="6"/>
        <v>3.1875656914711392E-2</v>
      </c>
      <c r="H19" s="221">
        <f t="shared" si="7"/>
        <v>3.5519886667373823E-2</v>
      </c>
      <c r="I19" s="248">
        <f t="shared" si="8"/>
        <v>5.4735454905936676E-2</v>
      </c>
      <c r="J19" s="138"/>
      <c r="K19" s="138"/>
      <c r="M19" s="138"/>
      <c r="N19" s="174"/>
    </row>
    <row r="20" spans="1:14" ht="30.75" customHeight="1">
      <c r="A20" s="216" t="s">
        <v>238</v>
      </c>
      <c r="B20" s="217">
        <v>74690302.100000009</v>
      </c>
      <c r="C20" s="217">
        <v>144095853.52000001</v>
      </c>
      <c r="D20" s="217">
        <v>74733521.979999989</v>
      </c>
      <c r="E20" s="218">
        <v>77317427.920000017</v>
      </c>
      <c r="F20" s="217">
        <v>152050949.90000001</v>
      </c>
      <c r="G20" s="220">
        <f t="shared" si="6"/>
        <v>3.4574925301814607E-2</v>
      </c>
      <c r="H20" s="221">
        <f t="shared" si="7"/>
        <v>3.5173586746009455E-2</v>
      </c>
      <c r="I20" s="248">
        <f t="shared" si="8"/>
        <v>5.5206976367962346E-2</v>
      </c>
      <c r="J20" s="138"/>
      <c r="K20" s="138"/>
      <c r="M20" s="138"/>
      <c r="N20" s="174"/>
    </row>
    <row r="21" spans="1:14" ht="21" customHeight="1" thickBot="1">
      <c r="A21" s="228" t="s">
        <v>102</v>
      </c>
      <c r="B21" s="229">
        <v>1969.83</v>
      </c>
      <c r="C21" s="230">
        <v>1903.17</v>
      </c>
      <c r="D21" s="230">
        <v>2013.48</v>
      </c>
      <c r="E21" s="237">
        <v>2086.4299999999998</v>
      </c>
      <c r="F21" s="230">
        <v>2049.88</v>
      </c>
      <c r="G21" s="224">
        <f t="shared" si="6"/>
        <v>3.6230804378488912E-2</v>
      </c>
      <c r="H21" s="225">
        <f t="shared" si="7"/>
        <v>5.9192925277815833E-2</v>
      </c>
      <c r="I21" s="249">
        <f t="shared" si="8"/>
        <v>7.7087175607013503E-2</v>
      </c>
      <c r="J21" s="138"/>
      <c r="K21" s="138"/>
      <c r="M21" s="138"/>
    </row>
    <row r="22" spans="1:14" ht="21" customHeight="1" thickBot="1">
      <c r="A22" s="841" t="s">
        <v>400</v>
      </c>
      <c r="B22" s="842"/>
      <c r="C22" s="842"/>
      <c r="D22" s="842"/>
      <c r="E22" s="842"/>
      <c r="F22" s="842"/>
      <c r="G22" s="842"/>
      <c r="H22" s="842"/>
      <c r="I22" s="843"/>
      <c r="J22" s="138"/>
      <c r="K22" s="138"/>
      <c r="M22" s="138"/>
    </row>
    <row r="23" spans="1:14" ht="27" customHeight="1">
      <c r="A23" s="192" t="s">
        <v>394</v>
      </c>
      <c r="B23" s="231">
        <v>40297</v>
      </c>
      <c r="C23" s="231">
        <v>40290</v>
      </c>
      <c r="D23" s="231">
        <v>39541</v>
      </c>
      <c r="E23" s="231">
        <v>39538</v>
      </c>
      <c r="F23" s="231">
        <v>39540</v>
      </c>
      <c r="G23" s="813">
        <f>E23/D23-1</f>
        <v>-7.5870615310669187E-5</v>
      </c>
      <c r="H23" s="195">
        <f t="shared" ref="H23:H25" si="9">E23/B23-1</f>
        <v>-1.8835149018537334E-2</v>
      </c>
      <c r="I23" s="196">
        <f t="shared" ref="I23:I25" si="10">F23/C23-1</f>
        <v>-1.8615040953090078E-2</v>
      </c>
      <c r="J23" s="138"/>
      <c r="K23" s="138"/>
      <c r="M23" s="138"/>
    </row>
    <row r="24" spans="1:14" ht="21" customHeight="1">
      <c r="A24" s="202" t="s">
        <v>76</v>
      </c>
      <c r="B24" s="235">
        <v>322400734.27999997</v>
      </c>
      <c r="C24" s="235">
        <v>622694660.36999989</v>
      </c>
      <c r="D24" s="235">
        <v>325618296.62000006</v>
      </c>
      <c r="E24" s="235">
        <v>455581801.19999999</v>
      </c>
      <c r="F24" s="235">
        <v>781200097.81999993</v>
      </c>
      <c r="G24" s="236">
        <f>E24/D24-1</f>
        <v>0.39912838415117902</v>
      </c>
      <c r="H24" s="200">
        <f t="shared" si="9"/>
        <v>0.41309169849574334</v>
      </c>
      <c r="I24" s="201">
        <f t="shared" si="10"/>
        <v>0.2545476098282542</v>
      </c>
      <c r="J24" s="138"/>
      <c r="K24" s="138"/>
      <c r="M24" s="138"/>
    </row>
    <row r="25" spans="1:14" ht="21" customHeight="1" thickBot="1">
      <c r="A25" s="228" t="s">
        <v>100</v>
      </c>
      <c r="B25" s="230">
        <v>2666.87</v>
      </c>
      <c r="C25" s="230">
        <v>2575.86</v>
      </c>
      <c r="D25" s="230">
        <v>2744.96</v>
      </c>
      <c r="E25" s="230">
        <v>3840.88</v>
      </c>
      <c r="F25" s="230">
        <v>3292.9</v>
      </c>
      <c r="G25" s="238">
        <f t="shared" ref="G25" si="11">E25/D25-1</f>
        <v>0.39924807647470284</v>
      </c>
      <c r="H25" s="209">
        <f t="shared" si="9"/>
        <v>0.44022018321103018</v>
      </c>
      <c r="I25" s="210">
        <f t="shared" si="10"/>
        <v>0.27836916602610384</v>
      </c>
      <c r="J25" s="138"/>
      <c r="K25" s="138"/>
      <c r="M25" s="138"/>
    </row>
    <row r="26" spans="1:14" ht="21" customHeight="1" thickBot="1">
      <c r="A26" s="841" t="s">
        <v>96</v>
      </c>
      <c r="B26" s="842"/>
      <c r="C26" s="842"/>
      <c r="D26" s="842"/>
      <c r="E26" s="842"/>
      <c r="F26" s="842"/>
      <c r="G26" s="842"/>
      <c r="H26" s="842"/>
      <c r="I26" s="843"/>
      <c r="J26" s="138"/>
      <c r="K26" s="138"/>
      <c r="M26" s="138"/>
    </row>
    <row r="27" spans="1:14" ht="27.75" customHeight="1" thickBot="1">
      <c r="A27" s="239" t="s">
        <v>76</v>
      </c>
      <c r="B27" s="253">
        <v>20783.849999999999</v>
      </c>
      <c r="C27" s="240">
        <v>40069.899999999994</v>
      </c>
      <c r="D27" s="253">
        <v>21164.85</v>
      </c>
      <c r="E27" s="254">
        <v>21926.85</v>
      </c>
      <c r="F27" s="255">
        <v>43091.7</v>
      </c>
      <c r="G27" s="241">
        <f>E27/D27-1</f>
        <v>3.6003090028986717E-2</v>
      </c>
      <c r="H27" s="241">
        <f>E27/B27-1</f>
        <v>5.4994623229093653E-2</v>
      </c>
      <c r="I27" s="256">
        <f>F27/C27-1</f>
        <v>7.5413215406078038E-2</v>
      </c>
      <c r="J27" s="138"/>
      <c r="K27" s="138"/>
      <c r="M27" s="138"/>
      <c r="N27" s="174"/>
    </row>
    <row r="28" spans="1:14">
      <c r="J28" s="47"/>
    </row>
    <row r="29" spans="1:14">
      <c r="J29" s="47"/>
    </row>
    <row r="30" spans="1:14" ht="12.75" customHeight="1">
      <c r="J30" s="47"/>
    </row>
    <row r="31" spans="1:14">
      <c r="J31" s="47"/>
    </row>
    <row r="32" spans="1:14">
      <c r="J32" s="47"/>
    </row>
    <row r="33" spans="7:10">
      <c r="J33" s="47"/>
    </row>
    <row r="34" spans="7:10">
      <c r="J34" s="47"/>
    </row>
    <row r="35" spans="7:10">
      <c r="J35" s="47"/>
    </row>
    <row r="36" spans="7:10">
      <c r="J36" s="47"/>
    </row>
    <row r="37" spans="7:10">
      <c r="J37" s="47"/>
    </row>
    <row r="38" spans="7:10">
      <c r="J38" s="47"/>
    </row>
    <row r="39" spans="7:10">
      <c r="J39" s="47"/>
    </row>
    <row r="40" spans="7:10" ht="12.75" customHeight="1">
      <c r="G40" s="144"/>
      <c r="J40" s="47"/>
    </row>
    <row r="41" spans="7:10">
      <c r="J41" s="47"/>
    </row>
    <row r="42" spans="7:10">
      <c r="J42" s="47"/>
    </row>
    <row r="43" spans="7:10">
      <c r="J43" s="47"/>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D3:I3"/>
    <mergeCell ref="A26:I26"/>
    <mergeCell ref="A1:I1"/>
    <mergeCell ref="A2:I2"/>
    <mergeCell ref="A3:A5"/>
    <mergeCell ref="B3:C3"/>
    <mergeCell ref="B4:B5"/>
    <mergeCell ref="C4:C5"/>
    <mergeCell ref="D4:D5"/>
    <mergeCell ref="G4:I4"/>
    <mergeCell ref="A6:I6"/>
    <mergeCell ref="A12:I12"/>
    <mergeCell ref="A16:I16"/>
    <mergeCell ref="A22:I22"/>
    <mergeCell ref="E4:E5"/>
    <mergeCell ref="F4:F5"/>
  </mergeCells>
  <hyperlinks>
    <hyperlink ref="J1" location="'Spis treści'!A1" display="Powrót do spisu" xr:uid="{27B828C6-C20C-4829-9610-7091B46113A2}"/>
  </hyperlinks>
  <printOptions horizontalCentered="1"/>
  <pageMargins left="0.15748031496062992" right="0.15748031496062992" top="0.74803149606299213" bottom="0.59055118110236227" header="0.31496062992125984" footer="0.31496062992125984"/>
  <pageSetup paperSize="9" scale="84" orientation="portrait" r:id="rId1"/>
  <headerFooter differentFirst="1" alignWithMargins="0"/>
  <ignoredErrors>
    <ignoredError sqref="H7:H11 I7:I11 H13:I15 H17:I18 H19:H21 I19:I2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tabColor rgb="FF92D050"/>
    <pageSetUpPr fitToPage="1"/>
  </sheetPr>
  <dimension ref="A1:M43"/>
  <sheetViews>
    <sheetView showGridLines="0" view="pageBreakPreview" topLeftCell="A13" zoomScaleNormal="100" zoomScaleSheetLayoutView="100" workbookViewId="0">
      <selection activeCell="M19" sqref="M19"/>
    </sheetView>
  </sheetViews>
  <sheetFormatPr defaultColWidth="8" defaultRowHeight="15"/>
  <cols>
    <col min="1" max="1" width="28.25" style="41" customWidth="1"/>
    <col min="2" max="2" width="12.125" style="41" customWidth="1"/>
    <col min="3" max="4" width="11.125" style="41" customWidth="1"/>
    <col min="5" max="5" width="12.75" style="41" customWidth="1"/>
    <col min="6" max="6" width="13.25" style="41" customWidth="1"/>
    <col min="7" max="9" width="8.75" style="41" customWidth="1"/>
    <col min="10" max="10" width="9.25" style="41" customWidth="1"/>
    <col min="11" max="16376" width="8" style="41"/>
    <col min="16377" max="16377" width="0.5" style="41" customWidth="1"/>
    <col min="16378" max="16379" width="0.875" style="41" customWidth="1"/>
    <col min="16380" max="16384" width="0.625" style="41" customWidth="1"/>
  </cols>
  <sheetData>
    <row r="1" spans="1:13" ht="30" customHeight="1">
      <c r="A1" s="844" t="str">
        <f>'Tab 1 '!A1:I1</f>
        <v xml:space="preserve"> I. EMERYTURY I RENTY REALIZOWANE PRZEZ KRUS</v>
      </c>
      <c r="B1" s="844"/>
      <c r="C1" s="844"/>
      <c r="D1" s="844"/>
      <c r="E1" s="844"/>
      <c r="F1" s="844"/>
      <c r="G1" s="844"/>
      <c r="H1" s="844"/>
      <c r="I1" s="844"/>
      <c r="J1" s="150" t="s">
        <v>501</v>
      </c>
    </row>
    <row r="2" spans="1:13" s="43" customFormat="1" ht="12.75">
      <c r="A2" s="42"/>
      <c r="B2" s="42"/>
      <c r="C2" s="42"/>
      <c r="D2" s="42"/>
      <c r="E2" s="42"/>
      <c r="F2" s="42"/>
    </row>
    <row r="3" spans="1:13" ht="28.5" customHeight="1" thickBot="1">
      <c r="A3" s="863" t="s">
        <v>610</v>
      </c>
      <c r="B3" s="863"/>
      <c r="C3" s="863"/>
      <c r="D3" s="863"/>
      <c r="E3" s="863"/>
      <c r="F3" s="863"/>
      <c r="G3" s="863"/>
      <c r="H3" s="863"/>
      <c r="I3" s="863"/>
      <c r="J3" s="150"/>
    </row>
    <row r="4" spans="1:13" ht="21" customHeight="1" thickBot="1">
      <c r="A4" s="864" t="s">
        <v>13</v>
      </c>
      <c r="B4" s="867" t="s">
        <v>604</v>
      </c>
      <c r="C4" s="868"/>
      <c r="D4" s="867" t="s">
        <v>622</v>
      </c>
      <c r="E4" s="873"/>
      <c r="F4" s="873"/>
      <c r="G4" s="873"/>
      <c r="H4" s="873"/>
      <c r="I4" s="868"/>
    </row>
    <row r="5" spans="1:13" ht="18" customHeight="1" thickBot="1">
      <c r="A5" s="865"/>
      <c r="B5" s="869" t="s">
        <v>608</v>
      </c>
      <c r="C5" s="869" t="s">
        <v>609</v>
      </c>
      <c r="D5" s="869" t="s">
        <v>512</v>
      </c>
      <c r="E5" s="869" t="s">
        <v>608</v>
      </c>
      <c r="F5" s="871" t="s">
        <v>609</v>
      </c>
      <c r="G5" s="860" t="s">
        <v>14</v>
      </c>
      <c r="H5" s="861"/>
      <c r="I5" s="862"/>
    </row>
    <row r="6" spans="1:13" ht="70.5" customHeight="1" thickBot="1">
      <c r="A6" s="866"/>
      <c r="B6" s="870"/>
      <c r="C6" s="870"/>
      <c r="D6" s="870"/>
      <c r="E6" s="870"/>
      <c r="F6" s="872"/>
      <c r="G6" s="245" t="s">
        <v>641</v>
      </c>
      <c r="H6" s="245" t="s">
        <v>623</v>
      </c>
      <c r="I6" s="245" t="s">
        <v>642</v>
      </c>
    </row>
    <row r="7" spans="1:13" ht="21" customHeight="1" thickBot="1">
      <c r="A7" s="874" t="s">
        <v>68</v>
      </c>
      <c r="B7" s="875"/>
      <c r="C7" s="875"/>
      <c r="D7" s="875"/>
      <c r="E7" s="875"/>
      <c r="F7" s="875"/>
      <c r="G7" s="875"/>
      <c r="H7" s="875"/>
      <c r="I7" s="876"/>
    </row>
    <row r="8" spans="1:13" ht="21" customHeight="1">
      <c r="A8" s="192" t="s">
        <v>401</v>
      </c>
      <c r="B8" s="231">
        <v>622577</v>
      </c>
      <c r="C8" s="232">
        <v>622715</v>
      </c>
      <c r="D8" s="231">
        <v>618193</v>
      </c>
      <c r="E8" s="250">
        <v>615543</v>
      </c>
      <c r="F8" s="212">
        <v>616868</v>
      </c>
      <c r="G8" s="233">
        <f>E8/D8-1</f>
        <v>-4.2866871672762041E-3</v>
      </c>
      <c r="H8" s="195">
        <f>E8/B8-1</f>
        <v>-1.1298200865113905E-2</v>
      </c>
      <c r="I8" s="196">
        <f>F8/C8-1</f>
        <v>-9.3895281147876597E-3</v>
      </c>
      <c r="J8" s="138"/>
      <c r="K8" s="138"/>
      <c r="L8" s="138"/>
    </row>
    <row r="9" spans="1:13" ht="21" customHeight="1" thickBot="1">
      <c r="A9" s="228" t="s">
        <v>76</v>
      </c>
      <c r="B9" s="229">
        <v>256155743.44</v>
      </c>
      <c r="C9" s="257">
        <v>493886374.92000002</v>
      </c>
      <c r="D9" s="229">
        <v>259430315.56999999</v>
      </c>
      <c r="E9" s="258">
        <v>268017596.96000001</v>
      </c>
      <c r="F9" s="222">
        <v>527447912.52999997</v>
      </c>
      <c r="G9" s="238">
        <f>E9/D9-1</f>
        <v>3.3100531721332205E-2</v>
      </c>
      <c r="H9" s="209">
        <f>E9/B9-1</f>
        <v>4.6307193275088254E-2</v>
      </c>
      <c r="I9" s="210">
        <f>F9/C9-1</f>
        <v>6.7953965353744206E-2</v>
      </c>
      <c r="J9" s="138"/>
      <c r="K9" s="138"/>
      <c r="L9" s="138"/>
      <c r="M9" s="174"/>
    </row>
    <row r="10" spans="1:13" ht="21" customHeight="1" thickBot="1">
      <c r="A10" s="841" t="s">
        <v>103</v>
      </c>
      <c r="B10" s="842"/>
      <c r="C10" s="842"/>
      <c r="D10" s="842"/>
      <c r="E10" s="842"/>
      <c r="F10" s="842"/>
      <c r="G10" s="842"/>
      <c r="H10" s="842"/>
      <c r="I10" s="843"/>
      <c r="J10" s="138"/>
      <c r="K10" s="138"/>
      <c r="L10" s="138"/>
    </row>
    <row r="11" spans="1:13" ht="21" customHeight="1">
      <c r="A11" s="192" t="s">
        <v>87</v>
      </c>
      <c r="B11" s="231">
        <v>510551</v>
      </c>
      <c r="C11" s="231">
        <v>510340</v>
      </c>
      <c r="D11" s="231">
        <v>508653</v>
      </c>
      <c r="E11" s="212">
        <v>506295</v>
      </c>
      <c r="F11" s="212">
        <v>507474</v>
      </c>
      <c r="G11" s="195">
        <f t="shared" ref="G11:G12" si="0">E11/D11-1</f>
        <v>-4.6357733071464846E-3</v>
      </c>
      <c r="H11" s="195">
        <f t="shared" ref="H11:H12" si="1">E11/B11-1</f>
        <v>-8.3360917910257903E-3</v>
      </c>
      <c r="I11" s="195">
        <f t="shared" ref="I11:I12" si="2">F11/C11-1</f>
        <v>-5.6158639338480532E-3</v>
      </c>
      <c r="J11" s="138"/>
      <c r="K11" s="138"/>
      <c r="L11" s="138"/>
    </row>
    <row r="12" spans="1:13" ht="21" customHeight="1" thickBot="1">
      <c r="A12" s="228" t="s">
        <v>76</v>
      </c>
      <c r="B12" s="259">
        <v>231682937.5</v>
      </c>
      <c r="C12" s="259">
        <v>446452928.05000001</v>
      </c>
      <c r="D12" s="259">
        <v>235185637.13999999</v>
      </c>
      <c r="E12" s="222">
        <v>242879972.53999999</v>
      </c>
      <c r="F12" s="222">
        <v>478065609.67999995</v>
      </c>
      <c r="G12" s="209">
        <f t="shared" si="0"/>
        <v>3.2716008909250638E-2</v>
      </c>
      <c r="H12" s="209">
        <f t="shared" si="1"/>
        <v>4.8329131013370441E-2</v>
      </c>
      <c r="I12" s="209">
        <f t="shared" si="2"/>
        <v>7.0808543619764297E-2</v>
      </c>
      <c r="J12" s="138"/>
      <c r="K12" s="138"/>
      <c r="L12" s="138"/>
      <c r="M12" s="174"/>
    </row>
    <row r="13" spans="1:13" ht="21" customHeight="1" thickBot="1">
      <c r="A13" s="841" t="s">
        <v>101</v>
      </c>
      <c r="B13" s="842"/>
      <c r="C13" s="842"/>
      <c r="D13" s="842"/>
      <c r="E13" s="842"/>
      <c r="F13" s="842"/>
      <c r="G13" s="842"/>
      <c r="H13" s="842"/>
      <c r="I13" s="843"/>
      <c r="J13" s="138"/>
      <c r="K13" s="138"/>
      <c r="L13" s="138"/>
    </row>
    <row r="14" spans="1:13" ht="21" customHeight="1">
      <c r="A14" s="192" t="s">
        <v>87</v>
      </c>
      <c r="B14" s="231">
        <v>8125</v>
      </c>
      <c r="C14" s="231">
        <v>8206</v>
      </c>
      <c r="D14" s="232">
        <v>7648</v>
      </c>
      <c r="E14" s="212">
        <v>7397</v>
      </c>
      <c r="F14" s="250">
        <v>7523</v>
      </c>
      <c r="G14" s="195">
        <f t="shared" ref="G14:G15" si="3">E14/D14-1</f>
        <v>-3.2819037656903749E-2</v>
      </c>
      <c r="H14" s="233">
        <f t="shared" ref="H14:H15" si="4">E14/B14-1</f>
        <v>-8.9600000000000013E-2</v>
      </c>
      <c r="I14" s="195">
        <f t="shared" ref="I14:I15" si="5">F14/C14-1</f>
        <v>-8.323178162320255E-2</v>
      </c>
      <c r="J14" s="138"/>
      <c r="K14" s="138"/>
      <c r="L14" s="138"/>
    </row>
    <row r="15" spans="1:13" ht="21" customHeight="1" thickBot="1">
      <c r="A15" s="228" t="s">
        <v>76</v>
      </c>
      <c r="B15" s="229">
        <v>3204232.05</v>
      </c>
      <c r="C15" s="229">
        <v>6265558.5800000001</v>
      </c>
      <c r="D15" s="257">
        <v>2960748.78</v>
      </c>
      <c r="E15" s="222">
        <v>2921822.07</v>
      </c>
      <c r="F15" s="258">
        <v>5882570.8499999996</v>
      </c>
      <c r="G15" s="209">
        <f t="shared" si="3"/>
        <v>-1.3147589644535773E-2</v>
      </c>
      <c r="H15" s="238">
        <f t="shared" si="4"/>
        <v>-8.8136556776529318E-2</v>
      </c>
      <c r="I15" s="209">
        <f t="shared" si="5"/>
        <v>-6.1125871717570113E-2</v>
      </c>
      <c r="J15" s="138"/>
      <c r="K15" s="138"/>
      <c r="L15" s="138"/>
      <c r="M15" s="174"/>
    </row>
    <row r="16" spans="1:13" ht="21" customHeight="1" thickBot="1">
      <c r="A16" s="841" t="s">
        <v>104</v>
      </c>
      <c r="B16" s="842"/>
      <c r="C16" s="842"/>
      <c r="D16" s="842"/>
      <c r="E16" s="842"/>
      <c r="F16" s="842"/>
      <c r="G16" s="842"/>
      <c r="H16" s="842"/>
      <c r="I16" s="843"/>
      <c r="J16" s="138"/>
      <c r="K16" s="138"/>
      <c r="L16" s="138"/>
    </row>
    <row r="17" spans="1:13" ht="21" customHeight="1">
      <c r="A17" s="192" t="s">
        <v>87</v>
      </c>
      <c r="B17" s="231">
        <v>103901</v>
      </c>
      <c r="C17" s="231">
        <v>104169</v>
      </c>
      <c r="D17" s="231">
        <v>101892</v>
      </c>
      <c r="E17" s="231">
        <v>101852</v>
      </c>
      <c r="F17" s="231">
        <v>101872</v>
      </c>
      <c r="G17" s="260">
        <f t="shared" ref="G17:G18" si="6">E17/D17-1</f>
        <v>-3.9257252777447071E-4</v>
      </c>
      <c r="H17" s="195">
        <f t="shared" ref="H17:H18" si="7">E17/B17-1</f>
        <v>-1.9720695662216903E-2</v>
      </c>
      <c r="I17" s="242">
        <f t="shared" ref="I17:I18" si="8">F17/C17-1</f>
        <v>-2.2050706064184133E-2</v>
      </c>
      <c r="J17" s="138"/>
      <c r="K17" s="138"/>
      <c r="L17" s="138"/>
    </row>
    <row r="18" spans="1:13" ht="21" customHeight="1" thickBot="1">
      <c r="A18" s="228" t="s">
        <v>76</v>
      </c>
      <c r="B18" s="230">
        <v>21268573.890000001</v>
      </c>
      <c r="C18" s="230">
        <v>41167888.289999999</v>
      </c>
      <c r="D18" s="230">
        <v>21283929.649999999</v>
      </c>
      <c r="E18" s="230">
        <v>22215802.350000001</v>
      </c>
      <c r="F18" s="230">
        <v>43499732</v>
      </c>
      <c r="G18" s="209">
        <f t="shared" si="6"/>
        <v>4.3782925208080803E-2</v>
      </c>
      <c r="H18" s="209">
        <f t="shared" si="7"/>
        <v>4.4536529101528721E-2</v>
      </c>
      <c r="I18" s="243">
        <f t="shared" si="8"/>
        <v>5.6642295897562978E-2</v>
      </c>
      <c r="J18" s="138"/>
      <c r="K18" s="138"/>
      <c r="L18" s="138"/>
      <c r="M18" s="174"/>
    </row>
    <row r="19" spans="1:13" s="49" customFormat="1" ht="30.75" customHeight="1">
      <c r="A19" s="42"/>
      <c r="B19" s="48"/>
      <c r="C19" s="48"/>
      <c r="D19" s="48"/>
      <c r="E19" s="48"/>
      <c r="F19" s="48"/>
    </row>
    <row r="20" spans="1:13" ht="25.5" customHeight="1" thickBot="1">
      <c r="A20" s="881" t="s">
        <v>516</v>
      </c>
      <c r="B20" s="881"/>
      <c r="C20" s="881"/>
      <c r="D20" s="881"/>
      <c r="E20" s="881"/>
      <c r="F20" s="881"/>
      <c r="G20" s="881"/>
      <c r="H20" s="881"/>
      <c r="I20" s="881"/>
    </row>
    <row r="21" spans="1:13" ht="22.5" customHeight="1" thickBot="1">
      <c r="A21" s="860" t="s">
        <v>13</v>
      </c>
      <c r="B21" s="879" t="s">
        <v>520</v>
      </c>
      <c r="C21" s="882" t="s">
        <v>517</v>
      </c>
      <c r="D21" s="883"/>
      <c r="E21" s="849" t="s">
        <v>521</v>
      </c>
      <c r="F21" s="862" t="s">
        <v>519</v>
      </c>
      <c r="G21" s="884"/>
      <c r="H21" s="884"/>
      <c r="I21" s="884"/>
    </row>
    <row r="22" spans="1:13" ht="40.5" customHeight="1" thickBot="1">
      <c r="A22" s="877"/>
      <c r="B22" s="880"/>
      <c r="C22" s="245" t="s">
        <v>105</v>
      </c>
      <c r="D22" s="265" t="s">
        <v>518</v>
      </c>
      <c r="E22" s="850"/>
      <c r="F22" s="885"/>
      <c r="G22" s="884"/>
      <c r="H22" s="884"/>
      <c r="I22" s="884"/>
    </row>
    <row r="23" spans="1:13" ht="21" customHeight="1" thickBot="1">
      <c r="A23" s="878"/>
      <c r="B23" s="867" t="s">
        <v>625</v>
      </c>
      <c r="C23" s="873"/>
      <c r="D23" s="873"/>
      <c r="E23" s="873"/>
      <c r="F23" s="868"/>
      <c r="G23" s="148"/>
      <c r="H23" s="148"/>
      <c r="I23" s="148"/>
    </row>
    <row r="24" spans="1:13" ht="18" customHeight="1">
      <c r="A24" s="262" t="s">
        <v>68</v>
      </c>
      <c r="B24" s="267">
        <f>SUM(B25:B40)</f>
        <v>95</v>
      </c>
      <c r="C24" s="104">
        <f>SUM(C25:C40)</f>
        <v>80</v>
      </c>
      <c r="D24" s="272">
        <f>SUM(D25:D40)</f>
        <v>0</v>
      </c>
      <c r="E24" s="104">
        <f>SUM(E25:E40)</f>
        <v>34</v>
      </c>
      <c r="F24" s="267">
        <f>SUM(F25:F40)</f>
        <v>44</v>
      </c>
      <c r="G24" s="104"/>
      <c r="H24" s="104"/>
      <c r="I24" s="104"/>
    </row>
    <row r="25" spans="1:13" ht="18" customHeight="1">
      <c r="A25" s="263" t="s">
        <v>42</v>
      </c>
      <c r="B25" s="268">
        <v>3</v>
      </c>
      <c r="C25" s="270">
        <v>2</v>
      </c>
      <c r="D25" s="273">
        <v>0</v>
      </c>
      <c r="E25" s="273">
        <v>0</v>
      </c>
      <c r="F25" s="275">
        <v>2</v>
      </c>
      <c r="G25" s="163"/>
      <c r="H25" s="163"/>
      <c r="I25" s="163"/>
    </row>
    <row r="26" spans="1:13" ht="18" customHeight="1">
      <c r="A26" s="263" t="s">
        <v>43</v>
      </c>
      <c r="B26" s="268">
        <v>2</v>
      </c>
      <c r="C26" s="270">
        <v>4</v>
      </c>
      <c r="D26" s="273">
        <v>0</v>
      </c>
      <c r="E26" s="270">
        <v>1</v>
      </c>
      <c r="F26" s="275">
        <v>3</v>
      </c>
      <c r="G26" s="163"/>
      <c r="H26" s="163"/>
      <c r="I26" s="163"/>
    </row>
    <row r="27" spans="1:13" ht="18" customHeight="1">
      <c r="A27" s="263" t="s">
        <v>44</v>
      </c>
      <c r="B27" s="268">
        <v>12</v>
      </c>
      <c r="C27" s="270">
        <v>13</v>
      </c>
      <c r="D27" s="273">
        <v>0</v>
      </c>
      <c r="E27" s="270">
        <v>8</v>
      </c>
      <c r="F27" s="275">
        <v>5</v>
      </c>
      <c r="G27" s="163"/>
      <c r="H27" s="163"/>
      <c r="I27" s="163"/>
    </row>
    <row r="28" spans="1:13" ht="18" customHeight="1">
      <c r="A28" s="263" t="s">
        <v>45</v>
      </c>
      <c r="B28" s="268">
        <v>2</v>
      </c>
      <c r="C28" s="270">
        <v>1</v>
      </c>
      <c r="D28" s="273">
        <v>0</v>
      </c>
      <c r="E28" s="273">
        <v>0</v>
      </c>
      <c r="F28" s="273">
        <v>0</v>
      </c>
      <c r="G28" s="261"/>
      <c r="H28" s="163"/>
      <c r="I28" s="163"/>
    </row>
    <row r="29" spans="1:13" ht="18" customHeight="1">
      <c r="A29" s="263" t="s">
        <v>46</v>
      </c>
      <c r="B29" s="268">
        <v>3</v>
      </c>
      <c r="C29" s="270">
        <v>4</v>
      </c>
      <c r="D29" s="273">
        <v>0</v>
      </c>
      <c r="E29" s="270">
        <v>2</v>
      </c>
      <c r="F29" s="275">
        <v>2</v>
      </c>
      <c r="G29" s="163"/>
      <c r="H29" s="163"/>
      <c r="I29" s="163"/>
    </row>
    <row r="30" spans="1:13" ht="18" customHeight="1">
      <c r="A30" s="263" t="s">
        <v>47</v>
      </c>
      <c r="B30" s="268">
        <v>18</v>
      </c>
      <c r="C30" s="270">
        <v>12</v>
      </c>
      <c r="D30" s="273">
        <v>0</v>
      </c>
      <c r="E30" s="270">
        <v>10</v>
      </c>
      <c r="F30" s="275">
        <v>2</v>
      </c>
      <c r="G30" s="163"/>
      <c r="H30" s="163"/>
      <c r="I30" s="163"/>
    </row>
    <row r="31" spans="1:13" ht="18" customHeight="1">
      <c r="A31" s="263" t="s">
        <v>48</v>
      </c>
      <c r="B31" s="268">
        <v>7</v>
      </c>
      <c r="C31" s="270">
        <v>5</v>
      </c>
      <c r="D31" s="273">
        <v>0</v>
      </c>
      <c r="E31" s="273">
        <v>0</v>
      </c>
      <c r="F31" s="275">
        <v>5</v>
      </c>
      <c r="G31" s="163"/>
      <c r="H31" s="163"/>
      <c r="I31" s="163"/>
    </row>
    <row r="32" spans="1:13" ht="18" customHeight="1">
      <c r="A32" s="263" t="s">
        <v>49</v>
      </c>
      <c r="B32" s="268">
        <v>2</v>
      </c>
      <c r="C32" s="270">
        <v>2</v>
      </c>
      <c r="D32" s="273">
        <v>0</v>
      </c>
      <c r="E32" s="270">
        <v>1</v>
      </c>
      <c r="F32" s="276">
        <v>1</v>
      </c>
      <c r="G32" s="261"/>
      <c r="H32" s="163"/>
      <c r="I32" s="163"/>
    </row>
    <row r="33" spans="1:9" ht="18" customHeight="1">
      <c r="A33" s="263" t="s">
        <v>50</v>
      </c>
      <c r="B33" s="268">
        <v>10</v>
      </c>
      <c r="C33" s="270">
        <v>7</v>
      </c>
      <c r="D33" s="273">
        <v>0</v>
      </c>
      <c r="E33" s="270">
        <v>3</v>
      </c>
      <c r="F33" s="275">
        <v>3</v>
      </c>
      <c r="G33" s="163"/>
      <c r="H33" s="163"/>
      <c r="I33" s="163"/>
    </row>
    <row r="34" spans="1:9" ht="18" customHeight="1">
      <c r="A34" s="263" t="s">
        <v>51</v>
      </c>
      <c r="B34" s="268">
        <v>2</v>
      </c>
      <c r="C34" s="270">
        <v>1</v>
      </c>
      <c r="D34" s="273">
        <v>0</v>
      </c>
      <c r="E34" s="273">
        <v>0</v>
      </c>
      <c r="F34" s="275">
        <v>1</v>
      </c>
      <c r="G34" s="163"/>
      <c r="H34" s="163"/>
      <c r="I34" s="163"/>
    </row>
    <row r="35" spans="1:9" ht="18" customHeight="1">
      <c r="A35" s="263" t="s">
        <v>52</v>
      </c>
      <c r="B35" s="268">
        <v>1</v>
      </c>
      <c r="C35" s="273">
        <v>0</v>
      </c>
      <c r="D35" s="273">
        <v>0</v>
      </c>
      <c r="E35" s="273">
        <v>0</v>
      </c>
      <c r="F35" s="273">
        <v>0</v>
      </c>
      <c r="G35" s="163"/>
      <c r="H35" s="163"/>
      <c r="I35" s="163"/>
    </row>
    <row r="36" spans="1:9" ht="18" customHeight="1">
      <c r="A36" s="263" t="s">
        <v>53</v>
      </c>
      <c r="B36" s="268">
        <v>10</v>
      </c>
      <c r="C36" s="270">
        <v>7</v>
      </c>
      <c r="D36" s="273">
        <v>0</v>
      </c>
      <c r="E36" s="270">
        <v>2</v>
      </c>
      <c r="F36" s="275">
        <v>5</v>
      </c>
      <c r="G36" s="163"/>
      <c r="H36" s="163"/>
      <c r="I36" s="163"/>
    </row>
    <row r="37" spans="1:9" ht="18" customHeight="1">
      <c r="A37" s="263" t="s">
        <v>54</v>
      </c>
      <c r="B37" s="268">
        <v>6</v>
      </c>
      <c r="C37" s="270">
        <v>4</v>
      </c>
      <c r="D37" s="273">
        <v>0</v>
      </c>
      <c r="E37" s="270">
        <v>2</v>
      </c>
      <c r="F37" s="275">
        <v>2</v>
      </c>
      <c r="G37" s="163"/>
      <c r="H37" s="163"/>
      <c r="I37" s="163"/>
    </row>
    <row r="38" spans="1:9" ht="18" customHeight="1">
      <c r="A38" s="263" t="s">
        <v>55</v>
      </c>
      <c r="B38" s="268">
        <v>5</v>
      </c>
      <c r="C38" s="270">
        <v>4</v>
      </c>
      <c r="D38" s="273">
        <v>0</v>
      </c>
      <c r="E38" s="270">
        <v>1</v>
      </c>
      <c r="F38" s="275">
        <v>3</v>
      </c>
      <c r="G38" s="163"/>
      <c r="H38" s="163"/>
      <c r="I38" s="163"/>
    </row>
    <row r="39" spans="1:9" ht="18" customHeight="1">
      <c r="A39" s="263" t="s">
        <v>56</v>
      </c>
      <c r="B39" s="268">
        <v>10</v>
      </c>
      <c r="C39" s="270">
        <v>11</v>
      </c>
      <c r="D39" s="273">
        <v>0</v>
      </c>
      <c r="E39" s="270">
        <v>3</v>
      </c>
      <c r="F39" s="275">
        <v>8</v>
      </c>
      <c r="G39" s="163"/>
      <c r="H39" s="163"/>
      <c r="I39" s="163"/>
    </row>
    <row r="40" spans="1:9" ht="18" customHeight="1" thickBot="1">
      <c r="A40" s="264" t="s">
        <v>57</v>
      </c>
      <c r="B40" s="269">
        <v>2</v>
      </c>
      <c r="C40" s="271">
        <v>3</v>
      </c>
      <c r="D40" s="274">
        <v>0</v>
      </c>
      <c r="E40" s="271">
        <v>1</v>
      </c>
      <c r="F40" s="277">
        <v>2</v>
      </c>
      <c r="G40" s="261"/>
      <c r="H40" s="163"/>
      <c r="I40" s="163"/>
    </row>
    <row r="43" spans="1:9">
      <c r="B43" s="138"/>
    </row>
  </sheetData>
  <mergeCells count="25">
    <mergeCell ref="A7:I7"/>
    <mergeCell ref="A10:I10"/>
    <mergeCell ref="A13:I13"/>
    <mergeCell ref="A16:I16"/>
    <mergeCell ref="A21:A23"/>
    <mergeCell ref="B21:B22"/>
    <mergeCell ref="A20:I20"/>
    <mergeCell ref="C21:D21"/>
    <mergeCell ref="G21:G22"/>
    <mergeCell ref="I21:I22"/>
    <mergeCell ref="H21:H22"/>
    <mergeCell ref="E21:E22"/>
    <mergeCell ref="F21:F22"/>
    <mergeCell ref="B23:F23"/>
    <mergeCell ref="G5:I5"/>
    <mergeCell ref="A1:I1"/>
    <mergeCell ref="A3:I3"/>
    <mergeCell ref="A4:A6"/>
    <mergeCell ref="B4:C4"/>
    <mergeCell ref="B5:B6"/>
    <mergeCell ref="C5:C6"/>
    <mergeCell ref="D5:D6"/>
    <mergeCell ref="E5:E6"/>
    <mergeCell ref="F5:F6"/>
    <mergeCell ref="D4:I4"/>
  </mergeCells>
  <hyperlinks>
    <hyperlink ref="J1" location="'Spis treści'!A1" display="Powrót do spisu" xr:uid="{7EAAFC28-0125-4DDB-8112-0D7FDA24FF0E}"/>
  </hyperlinks>
  <printOptions horizontalCentered="1"/>
  <pageMargins left="0.15748031496062992" right="0.15748031496062992" top="0.74803149606299213" bottom="0.59055118110236227" header="0.31496062992125984" footer="0.31496062992125984"/>
  <pageSetup paperSize="9" scale="86" orientation="portrait" r:id="rId1"/>
  <headerFooter differentFirst="1" alignWithMargins="0"/>
  <ignoredErrors>
    <ignoredError sqref="B24 D24 E24:F24 C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sheetPr>
    <tabColor rgb="FF92D050"/>
    <pageSetUpPr fitToPage="1"/>
  </sheetPr>
  <dimension ref="A1:G34"/>
  <sheetViews>
    <sheetView showGridLines="0" view="pageBreakPreview" topLeftCell="A10" zoomScale="90" zoomScaleNormal="100" zoomScaleSheetLayoutView="90" workbookViewId="0">
      <selection activeCell="I25" sqref="I25"/>
    </sheetView>
  </sheetViews>
  <sheetFormatPr defaultColWidth="8" defaultRowHeight="15"/>
  <cols>
    <col min="1" max="1" width="30.125" style="41" customWidth="1"/>
    <col min="2" max="2" width="11.125" style="41" customWidth="1"/>
    <col min="3" max="3" width="11.875" style="41" customWidth="1"/>
    <col min="4" max="5" width="11.125" style="41" customWidth="1"/>
    <col min="6" max="6" width="12.5" style="41" customWidth="1"/>
    <col min="7" max="7" width="9.625" style="41" customWidth="1"/>
    <col min="8" max="16374" width="8" style="41"/>
    <col min="16375" max="16375" width="0.5" style="41" customWidth="1"/>
    <col min="16376" max="16377" width="0.875" style="41" customWidth="1"/>
    <col min="16378" max="16384" width="0.625" style="41" customWidth="1"/>
  </cols>
  <sheetData>
    <row r="1" spans="1:7" ht="30" customHeight="1">
      <c r="A1" s="844" t="str">
        <f>'Tab 1 '!A1:I1</f>
        <v xml:space="preserve"> I. EMERYTURY I RENTY REALIZOWANE PRZEZ KRUS</v>
      </c>
      <c r="B1" s="844"/>
      <c r="C1" s="844"/>
      <c r="D1" s="844"/>
      <c r="E1" s="844"/>
      <c r="F1" s="844"/>
      <c r="G1" s="150" t="s">
        <v>501</v>
      </c>
    </row>
    <row r="2" spans="1:7" s="43" customFormat="1" ht="12.75">
      <c r="A2" s="42"/>
      <c r="B2" s="42"/>
      <c r="C2" s="42"/>
      <c r="D2" s="42"/>
    </row>
    <row r="3" spans="1:7" ht="30" customHeight="1" thickBot="1">
      <c r="A3" s="863" t="s">
        <v>522</v>
      </c>
      <c r="B3" s="863"/>
      <c r="C3" s="863"/>
      <c r="D3" s="863"/>
      <c r="E3" s="863"/>
      <c r="F3" s="863"/>
      <c r="G3" s="150"/>
    </row>
    <row r="4" spans="1:7" ht="21" customHeight="1" thickBot="1">
      <c r="A4" s="889" t="s">
        <v>13</v>
      </c>
      <c r="B4" s="864" t="s">
        <v>524</v>
      </c>
      <c r="C4" s="892" t="s">
        <v>525</v>
      </c>
      <c r="D4" s="894" t="s">
        <v>526</v>
      </c>
      <c r="E4" s="895"/>
      <c r="F4" s="846" t="s">
        <v>527</v>
      </c>
    </row>
    <row r="5" spans="1:7" ht="48" customHeight="1" thickBot="1">
      <c r="A5" s="890"/>
      <c r="B5" s="866"/>
      <c r="C5" s="893"/>
      <c r="D5" s="279" t="s">
        <v>105</v>
      </c>
      <c r="E5" s="278" t="s">
        <v>106</v>
      </c>
      <c r="F5" s="848"/>
    </row>
    <row r="6" spans="1:7" ht="21" customHeight="1" thickBot="1">
      <c r="A6" s="891"/>
      <c r="B6" s="886" t="str">
        <f>'Tab 2 i 3'!B23:I23</f>
        <v>II KWARTAŁ 2025 R.</v>
      </c>
      <c r="C6" s="887"/>
      <c r="D6" s="887"/>
      <c r="E6" s="887"/>
      <c r="F6" s="888"/>
    </row>
    <row r="7" spans="1:7" ht="21" customHeight="1">
      <c r="A7" s="280" t="s">
        <v>68</v>
      </c>
      <c r="B7" s="283">
        <f>B8+B9</f>
        <v>23246</v>
      </c>
      <c r="C7" s="283">
        <f>C8+C9</f>
        <v>70860</v>
      </c>
      <c r="D7" s="286">
        <f>D8+D9</f>
        <v>76807</v>
      </c>
      <c r="E7" s="293">
        <f>E8+E9</f>
        <v>0</v>
      </c>
      <c r="F7" s="289">
        <f>F8+F9</f>
        <v>17299</v>
      </c>
    </row>
    <row r="8" spans="1:7" ht="21" customHeight="1">
      <c r="A8" s="281" t="s">
        <v>107</v>
      </c>
      <c r="B8" s="284">
        <v>3020</v>
      </c>
      <c r="C8" s="284">
        <v>9058</v>
      </c>
      <c r="D8" s="287">
        <v>9565</v>
      </c>
      <c r="E8" s="294">
        <v>0</v>
      </c>
      <c r="F8" s="290">
        <v>2513</v>
      </c>
    </row>
    <row r="9" spans="1:7" ht="21" customHeight="1">
      <c r="A9" s="281" t="s">
        <v>108</v>
      </c>
      <c r="B9" s="226">
        <f>B10+B12</f>
        <v>20226</v>
      </c>
      <c r="C9" s="226">
        <f t="shared" ref="C9:F9" si="0">C10+C12</f>
        <v>61802</v>
      </c>
      <c r="D9" s="251">
        <f t="shared" si="0"/>
        <v>67242</v>
      </c>
      <c r="E9" s="295">
        <v>0</v>
      </c>
      <c r="F9" s="291">
        <f t="shared" si="0"/>
        <v>14786</v>
      </c>
    </row>
    <row r="10" spans="1:7" ht="21" customHeight="1">
      <c r="A10" s="281" t="s">
        <v>465</v>
      </c>
      <c r="B10" s="226">
        <v>8597</v>
      </c>
      <c r="C10" s="226">
        <v>12454</v>
      </c>
      <c r="D10" s="251">
        <v>11951</v>
      </c>
      <c r="E10" s="295">
        <v>0</v>
      </c>
      <c r="F10" s="291">
        <v>9100</v>
      </c>
    </row>
    <row r="11" spans="1:7" ht="22.5" customHeight="1">
      <c r="A11" s="281" t="s">
        <v>492</v>
      </c>
      <c r="B11" s="284">
        <v>385</v>
      </c>
      <c r="C11" s="284">
        <v>448</v>
      </c>
      <c r="D11" s="287">
        <v>494</v>
      </c>
      <c r="E11" s="295">
        <v>0</v>
      </c>
      <c r="F11" s="290">
        <v>339</v>
      </c>
    </row>
    <row r="12" spans="1:7" ht="21" customHeight="1" thickBot="1">
      <c r="A12" s="282" t="s">
        <v>111</v>
      </c>
      <c r="B12" s="285">
        <v>11629</v>
      </c>
      <c r="C12" s="285">
        <v>49348</v>
      </c>
      <c r="D12" s="288">
        <v>55291</v>
      </c>
      <c r="E12" s="296">
        <v>0</v>
      </c>
      <c r="F12" s="292">
        <v>5686</v>
      </c>
    </row>
    <row r="13" spans="1:7" ht="21" customHeight="1">
      <c r="B13" s="175"/>
      <c r="C13" s="175"/>
      <c r="D13" s="175"/>
      <c r="E13" s="175"/>
      <c r="F13" s="175"/>
    </row>
    <row r="14" spans="1:7" ht="21.75" customHeight="1" thickBot="1">
      <c r="A14" s="881" t="s">
        <v>523</v>
      </c>
      <c r="B14" s="881"/>
      <c r="C14" s="881"/>
      <c r="D14" s="881"/>
      <c r="E14" s="881"/>
      <c r="F14" s="881"/>
    </row>
    <row r="15" spans="1:7" ht="21" customHeight="1" thickBot="1">
      <c r="A15" s="889" t="s">
        <v>13</v>
      </c>
      <c r="B15" s="864" t="s">
        <v>524</v>
      </c>
      <c r="C15" s="892" t="s">
        <v>525</v>
      </c>
      <c r="D15" s="895" t="s">
        <v>526</v>
      </c>
      <c r="E15" s="895"/>
      <c r="F15" s="846" t="s">
        <v>527</v>
      </c>
    </row>
    <row r="16" spans="1:7" ht="51.75" customHeight="1" thickBot="1">
      <c r="A16" s="890"/>
      <c r="B16" s="866"/>
      <c r="C16" s="893"/>
      <c r="D16" s="279" t="s">
        <v>105</v>
      </c>
      <c r="E16" s="278" t="s">
        <v>106</v>
      </c>
      <c r="F16" s="848"/>
    </row>
    <row r="17" spans="1:6" ht="21" customHeight="1" thickBot="1">
      <c r="A17" s="891"/>
      <c r="B17" s="886" t="str">
        <f>B6</f>
        <v>II KWARTAŁ 2025 R.</v>
      </c>
      <c r="C17" s="887"/>
      <c r="D17" s="887"/>
      <c r="E17" s="887"/>
      <c r="F17" s="888"/>
    </row>
    <row r="18" spans="1:6" ht="18.75" customHeight="1">
      <c r="A18" s="262" t="s">
        <v>68</v>
      </c>
      <c r="B18" s="297">
        <f t="shared" ref="B18:F18" si="1">SUM(B19:B34)</f>
        <v>23246</v>
      </c>
      <c r="C18" s="298">
        <f t="shared" si="1"/>
        <v>70860</v>
      </c>
      <c r="D18" s="297">
        <f t="shared" si="1"/>
        <v>76807</v>
      </c>
      <c r="E18" s="299">
        <f t="shared" si="1"/>
        <v>0</v>
      </c>
      <c r="F18" s="297">
        <f t="shared" si="1"/>
        <v>17299</v>
      </c>
    </row>
    <row r="19" spans="1:6" ht="18.75" customHeight="1">
      <c r="A19" s="263" t="s">
        <v>42</v>
      </c>
      <c r="B19" s="268">
        <v>328</v>
      </c>
      <c r="C19" s="270">
        <v>2316</v>
      </c>
      <c r="D19" s="268">
        <v>2320</v>
      </c>
      <c r="E19" s="299">
        <v>0</v>
      </c>
      <c r="F19" s="268">
        <v>324</v>
      </c>
    </row>
    <row r="20" spans="1:6" ht="18.75" customHeight="1">
      <c r="A20" s="263" t="s">
        <v>43</v>
      </c>
      <c r="B20" s="268">
        <v>2308</v>
      </c>
      <c r="C20" s="270">
        <v>5006</v>
      </c>
      <c r="D20" s="268">
        <v>5743</v>
      </c>
      <c r="E20" s="299">
        <v>0</v>
      </c>
      <c r="F20" s="268">
        <v>1571</v>
      </c>
    </row>
    <row r="21" spans="1:6" ht="18.75" customHeight="1">
      <c r="A21" s="263" t="s">
        <v>44</v>
      </c>
      <c r="B21" s="268">
        <v>2548</v>
      </c>
      <c r="C21" s="270">
        <v>10110</v>
      </c>
      <c r="D21" s="268">
        <v>10441</v>
      </c>
      <c r="E21" s="299">
        <v>0</v>
      </c>
      <c r="F21" s="268">
        <v>2217</v>
      </c>
    </row>
    <row r="22" spans="1:6" ht="18.75" customHeight="1">
      <c r="A22" s="263" t="s">
        <v>45</v>
      </c>
      <c r="B22" s="268">
        <v>158</v>
      </c>
      <c r="C22" s="270">
        <v>695</v>
      </c>
      <c r="D22" s="268">
        <v>733</v>
      </c>
      <c r="E22" s="299">
        <v>0</v>
      </c>
      <c r="F22" s="268">
        <v>120</v>
      </c>
    </row>
    <row r="23" spans="1:6" ht="18.75" customHeight="1">
      <c r="A23" s="263" t="s">
        <v>46</v>
      </c>
      <c r="B23" s="268">
        <v>2492</v>
      </c>
      <c r="C23" s="270">
        <v>6011</v>
      </c>
      <c r="D23" s="268">
        <v>6867</v>
      </c>
      <c r="E23" s="299">
        <v>0</v>
      </c>
      <c r="F23" s="268">
        <v>1636</v>
      </c>
    </row>
    <row r="24" spans="1:6" ht="18.75" customHeight="1">
      <c r="A24" s="263" t="s">
        <v>47</v>
      </c>
      <c r="B24" s="268">
        <v>1936</v>
      </c>
      <c r="C24" s="270">
        <v>5395</v>
      </c>
      <c r="D24" s="268">
        <v>5514</v>
      </c>
      <c r="E24" s="299">
        <v>0</v>
      </c>
      <c r="F24" s="268">
        <v>1817</v>
      </c>
    </row>
    <row r="25" spans="1:6" ht="18.75" customHeight="1">
      <c r="A25" s="263" t="s">
        <v>48</v>
      </c>
      <c r="B25" s="268">
        <v>3834</v>
      </c>
      <c r="C25" s="270">
        <v>11657</v>
      </c>
      <c r="D25" s="268">
        <v>12826</v>
      </c>
      <c r="E25" s="299">
        <v>0</v>
      </c>
      <c r="F25" s="268">
        <v>2665</v>
      </c>
    </row>
    <row r="26" spans="1:6" ht="18.75" customHeight="1">
      <c r="A26" s="263" t="s">
        <v>49</v>
      </c>
      <c r="B26" s="268">
        <v>519</v>
      </c>
      <c r="C26" s="270">
        <v>1274</v>
      </c>
      <c r="D26" s="268">
        <v>1423</v>
      </c>
      <c r="E26" s="299">
        <v>0</v>
      </c>
      <c r="F26" s="268">
        <v>370</v>
      </c>
    </row>
    <row r="27" spans="1:6" ht="18.75" customHeight="1">
      <c r="A27" s="263" t="s">
        <v>50</v>
      </c>
      <c r="B27" s="268">
        <v>1317</v>
      </c>
      <c r="C27" s="270">
        <v>3561</v>
      </c>
      <c r="D27" s="268">
        <v>3696</v>
      </c>
      <c r="E27" s="299">
        <v>0</v>
      </c>
      <c r="F27" s="268">
        <v>1182</v>
      </c>
    </row>
    <row r="28" spans="1:6" ht="18.75" customHeight="1">
      <c r="A28" s="263" t="s">
        <v>51</v>
      </c>
      <c r="B28" s="268">
        <v>1560</v>
      </c>
      <c r="C28" s="270">
        <v>5141</v>
      </c>
      <c r="D28" s="268">
        <v>5585</v>
      </c>
      <c r="E28" s="299">
        <v>0</v>
      </c>
      <c r="F28" s="268">
        <v>1116</v>
      </c>
    </row>
    <row r="29" spans="1:6" ht="18.75" customHeight="1">
      <c r="A29" s="263" t="s">
        <v>52</v>
      </c>
      <c r="B29" s="268">
        <v>1025</v>
      </c>
      <c r="C29" s="270">
        <v>2637</v>
      </c>
      <c r="D29" s="268">
        <v>2872</v>
      </c>
      <c r="E29" s="299">
        <v>0</v>
      </c>
      <c r="F29" s="268">
        <v>790</v>
      </c>
    </row>
    <row r="30" spans="1:6" ht="18.75" customHeight="1">
      <c r="A30" s="263" t="s">
        <v>53</v>
      </c>
      <c r="B30" s="268">
        <v>475</v>
      </c>
      <c r="C30" s="270">
        <v>1596</v>
      </c>
      <c r="D30" s="268">
        <v>1734</v>
      </c>
      <c r="E30" s="299">
        <v>0</v>
      </c>
      <c r="F30" s="268">
        <v>337</v>
      </c>
    </row>
    <row r="31" spans="1:6" ht="18.75" customHeight="1">
      <c r="A31" s="263" t="s">
        <v>54</v>
      </c>
      <c r="B31" s="268">
        <v>1366</v>
      </c>
      <c r="C31" s="270">
        <v>4801</v>
      </c>
      <c r="D31" s="268">
        <v>5317</v>
      </c>
      <c r="E31" s="299">
        <v>0</v>
      </c>
      <c r="F31" s="268">
        <v>850</v>
      </c>
    </row>
    <row r="32" spans="1:6" ht="18.75" customHeight="1">
      <c r="A32" s="263" t="s">
        <v>55</v>
      </c>
      <c r="B32" s="268">
        <v>741</v>
      </c>
      <c r="C32" s="270">
        <v>2555</v>
      </c>
      <c r="D32" s="268">
        <v>2753</v>
      </c>
      <c r="E32" s="299">
        <v>0</v>
      </c>
      <c r="F32" s="268">
        <v>543</v>
      </c>
    </row>
    <row r="33" spans="1:6" ht="18.75" customHeight="1">
      <c r="A33" s="263" t="s">
        <v>56</v>
      </c>
      <c r="B33" s="268">
        <v>2107</v>
      </c>
      <c r="C33" s="270">
        <v>6661</v>
      </c>
      <c r="D33" s="268">
        <v>7320</v>
      </c>
      <c r="E33" s="299">
        <v>0</v>
      </c>
      <c r="F33" s="268">
        <v>1448</v>
      </c>
    </row>
    <row r="34" spans="1:6" ht="18.75" customHeight="1" thickBot="1">
      <c r="A34" s="264" t="s">
        <v>57</v>
      </c>
      <c r="B34" s="269">
        <v>532</v>
      </c>
      <c r="C34" s="271">
        <v>1444</v>
      </c>
      <c r="D34" s="269">
        <v>1663</v>
      </c>
      <c r="E34" s="300">
        <v>0</v>
      </c>
      <c r="F34" s="269">
        <v>313</v>
      </c>
    </row>
  </sheetData>
  <mergeCells count="15">
    <mergeCell ref="A15:A17"/>
    <mergeCell ref="B15:B16"/>
    <mergeCell ref="F15:F16"/>
    <mergeCell ref="B17:F17"/>
    <mergeCell ref="C15:C16"/>
    <mergeCell ref="D15:E15"/>
    <mergeCell ref="A1:F1"/>
    <mergeCell ref="A3:F3"/>
    <mergeCell ref="B6:F6"/>
    <mergeCell ref="A14:F14"/>
    <mergeCell ref="A4:A6"/>
    <mergeCell ref="B4:B5"/>
    <mergeCell ref="C4:C5"/>
    <mergeCell ref="D4:E4"/>
    <mergeCell ref="F4:F5"/>
  </mergeCells>
  <hyperlinks>
    <hyperlink ref="G1" location="'Spis treści'!A1" display="Powrót do spisu" xr:uid="{FC9E0368-6780-4E8E-98A5-CF18527B7F1A}"/>
  </hyperlinks>
  <printOptions horizontalCentered="1"/>
  <pageMargins left="0.15748031496062992" right="0.15748031496062992" top="0.74803149606299213" bottom="0.59055118110236227" header="0.31496062992125984" footer="0.31496062992125984"/>
  <pageSetup paperSize="9" orientation="portrait" r:id="rId1"/>
  <headerFooter differentFirst="1" alignWithMargins="0"/>
  <ignoredErrors>
    <ignoredError sqref="E7 B18:F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tabColor rgb="FF92D050"/>
    <pageSetUpPr fitToPage="1"/>
  </sheetPr>
  <dimension ref="A1:L38"/>
  <sheetViews>
    <sheetView showGridLines="0" view="pageBreakPreview" topLeftCell="A22" zoomScale="90" zoomScaleNormal="100" zoomScaleSheetLayoutView="90" workbookViewId="0">
      <selection activeCell="K22" sqref="K22"/>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57" customWidth="1"/>
    <col min="7" max="7" width="10.875" style="1" customWidth="1"/>
    <col min="8" max="8" width="10" style="1" customWidth="1"/>
    <col min="9" max="16383" width="8" style="1"/>
    <col min="16384" max="16384" width="2.5" style="1" customWidth="1"/>
  </cols>
  <sheetData>
    <row r="1" spans="1:12" ht="30" customHeight="1">
      <c r="A1" s="896" t="str">
        <f>'Tab 2 i 3'!A1:D1</f>
        <v xml:space="preserve"> I. EMERYTURY I RENTY REALIZOWANE PRZEZ KRUS</v>
      </c>
      <c r="B1" s="896"/>
      <c r="C1" s="896"/>
      <c r="D1" s="896"/>
      <c r="E1" s="896"/>
      <c r="F1" s="896"/>
      <c r="G1" s="896"/>
      <c r="H1" s="150" t="s">
        <v>501</v>
      </c>
    </row>
    <row r="2" spans="1:12" ht="42.75" customHeight="1" thickBot="1">
      <c r="A2" s="897" t="s">
        <v>529</v>
      </c>
      <c r="B2" s="897"/>
      <c r="C2" s="897"/>
      <c r="D2" s="897"/>
      <c r="E2" s="897"/>
      <c r="F2" s="897"/>
      <c r="G2" s="897"/>
      <c r="H2" s="150"/>
    </row>
    <row r="3" spans="1:12" ht="21" customHeight="1" thickBot="1">
      <c r="A3" s="860" t="s">
        <v>13</v>
      </c>
      <c r="B3" s="879" t="s">
        <v>112</v>
      </c>
      <c r="C3" s="882" t="s">
        <v>113</v>
      </c>
      <c r="D3" s="898"/>
      <c r="E3" s="898"/>
      <c r="F3" s="898"/>
      <c r="G3" s="899" t="s">
        <v>114</v>
      </c>
      <c r="H3" s="24"/>
    </row>
    <row r="4" spans="1:12" ht="73.5" customHeight="1" thickBot="1">
      <c r="A4" s="877"/>
      <c r="B4" s="880"/>
      <c r="C4" s="302" t="s">
        <v>115</v>
      </c>
      <c r="D4" s="302" t="s">
        <v>116</v>
      </c>
      <c r="E4" s="303" t="s">
        <v>117</v>
      </c>
      <c r="F4" s="302" t="s">
        <v>118</v>
      </c>
      <c r="G4" s="900"/>
      <c r="H4" s="24"/>
    </row>
    <row r="5" spans="1:12" ht="21" customHeight="1" thickBot="1">
      <c r="A5" s="878"/>
      <c r="B5" s="867" t="str">
        <f>'Tab 4 i 5'!B6:F6</f>
        <v>II KWARTAŁ 2025 R.</v>
      </c>
      <c r="C5" s="873"/>
      <c r="D5" s="873"/>
      <c r="E5" s="873"/>
      <c r="F5" s="873"/>
      <c r="G5" s="868"/>
      <c r="H5" s="24"/>
    </row>
    <row r="6" spans="1:12" ht="21" customHeight="1">
      <c r="A6" s="301" t="s">
        <v>68</v>
      </c>
      <c r="B6" s="304">
        <f>C6+G6</f>
        <v>76807</v>
      </c>
      <c r="C6" s="304">
        <f>D6+E6</f>
        <v>75864</v>
      </c>
      <c r="D6" s="304">
        <f>D7+D8</f>
        <v>74070</v>
      </c>
      <c r="E6" s="104">
        <f>E7+E8</f>
        <v>1794</v>
      </c>
      <c r="F6" s="311">
        <f>E6/C6</f>
        <v>2.3647579879784879E-2</v>
      </c>
      <c r="G6" s="307">
        <f>G7+G8</f>
        <v>943</v>
      </c>
      <c r="H6" s="50"/>
    </row>
    <row r="7" spans="1:12" ht="21" customHeight="1">
      <c r="A7" s="281" t="s">
        <v>107</v>
      </c>
      <c r="B7" s="305">
        <f t="shared" ref="B7:B11" si="0">C7+G7</f>
        <v>9565</v>
      </c>
      <c r="C7" s="707">
        <f t="shared" ref="C7:C11" si="1">D7+E7</f>
        <v>9445</v>
      </c>
      <c r="D7" s="275">
        <v>9024</v>
      </c>
      <c r="E7" s="270">
        <v>421</v>
      </c>
      <c r="F7" s="312">
        <f>E7/C7</f>
        <v>4.4573848597141343E-2</v>
      </c>
      <c r="G7" s="308">
        <v>120</v>
      </c>
      <c r="H7" s="37"/>
      <c r="I7" s="37"/>
      <c r="J7" s="37"/>
      <c r="K7" s="37"/>
      <c r="L7" s="37"/>
    </row>
    <row r="8" spans="1:12" ht="21" customHeight="1">
      <c r="A8" s="281" t="s">
        <v>108</v>
      </c>
      <c r="B8" s="305">
        <f>C8+G8</f>
        <v>67242</v>
      </c>
      <c r="C8" s="707">
        <f t="shared" si="1"/>
        <v>66419</v>
      </c>
      <c r="D8" s="275">
        <v>65046</v>
      </c>
      <c r="E8" s="270">
        <v>1373</v>
      </c>
      <c r="F8" s="312">
        <f t="shared" ref="F8:F11" si="2">E8/C8</f>
        <v>2.0671795721103902E-2</v>
      </c>
      <c r="G8" s="308">
        <v>823</v>
      </c>
      <c r="H8" s="37"/>
      <c r="I8" s="37"/>
      <c r="J8" s="37"/>
      <c r="K8" s="37"/>
      <c r="L8" s="37"/>
    </row>
    <row r="9" spans="1:12" ht="21" customHeight="1">
      <c r="A9" s="281" t="s">
        <v>109</v>
      </c>
      <c r="B9" s="305">
        <f t="shared" si="0"/>
        <v>11951</v>
      </c>
      <c r="C9" s="707">
        <f t="shared" si="1"/>
        <v>11797</v>
      </c>
      <c r="D9" s="268">
        <v>10588</v>
      </c>
      <c r="E9" s="178">
        <v>1209</v>
      </c>
      <c r="F9" s="312">
        <f t="shared" si="2"/>
        <v>0.10248368229210816</v>
      </c>
      <c r="G9" s="309">
        <v>154</v>
      </c>
      <c r="H9" s="37"/>
      <c r="I9" s="37"/>
      <c r="J9" s="37"/>
      <c r="K9" s="37"/>
      <c r="L9" s="37"/>
    </row>
    <row r="10" spans="1:12" ht="24" customHeight="1">
      <c r="A10" s="281" t="s">
        <v>110</v>
      </c>
      <c r="B10" s="305">
        <f t="shared" si="0"/>
        <v>494</v>
      </c>
      <c r="C10" s="707">
        <f t="shared" si="1"/>
        <v>488</v>
      </c>
      <c r="D10" s="268">
        <v>403</v>
      </c>
      <c r="E10" s="178">
        <v>85</v>
      </c>
      <c r="F10" s="312">
        <f t="shared" si="2"/>
        <v>0.17418032786885246</v>
      </c>
      <c r="G10" s="308">
        <v>6</v>
      </c>
      <c r="H10" s="37"/>
      <c r="I10" s="37"/>
      <c r="J10" s="37"/>
      <c r="K10" s="37"/>
      <c r="L10" s="37"/>
    </row>
    <row r="11" spans="1:12" ht="21" customHeight="1" thickBot="1">
      <c r="A11" s="282" t="s">
        <v>111</v>
      </c>
      <c r="B11" s="306">
        <f t="shared" si="0"/>
        <v>55291</v>
      </c>
      <c r="C11" s="708">
        <f t="shared" si="1"/>
        <v>54622</v>
      </c>
      <c r="D11" s="277">
        <v>54458</v>
      </c>
      <c r="E11" s="271">
        <v>164</v>
      </c>
      <c r="F11" s="313">
        <f t="shared" si="2"/>
        <v>3.0024532239756874E-3</v>
      </c>
      <c r="G11" s="310">
        <v>669</v>
      </c>
      <c r="H11" s="37"/>
      <c r="I11" s="37"/>
      <c r="J11" s="37"/>
      <c r="K11" s="37"/>
      <c r="L11" s="37"/>
    </row>
    <row r="12" spans="1:12" ht="27.75" customHeight="1">
      <c r="A12" s="105"/>
      <c r="B12" s="176"/>
      <c r="C12" s="176"/>
      <c r="D12" s="177"/>
      <c r="E12" s="177"/>
      <c r="F12" s="177"/>
      <c r="G12" s="177"/>
      <c r="H12" s="24"/>
      <c r="K12" s="51"/>
    </row>
    <row r="13" spans="1:12" ht="30" customHeight="1" thickBot="1">
      <c r="A13" s="897" t="s">
        <v>528</v>
      </c>
      <c r="B13" s="897"/>
      <c r="C13" s="897"/>
      <c r="D13" s="897"/>
      <c r="E13" s="897"/>
      <c r="F13" s="897"/>
      <c r="G13" s="897"/>
      <c r="H13" s="7"/>
    </row>
    <row r="14" spans="1:12" s="52" customFormat="1" ht="18" customHeight="1" thickBot="1">
      <c r="A14" s="860" t="s">
        <v>13</v>
      </c>
      <c r="B14" s="901" t="s">
        <v>112</v>
      </c>
      <c r="C14" s="898" t="s">
        <v>113</v>
      </c>
      <c r="D14" s="898"/>
      <c r="E14" s="898"/>
      <c r="F14" s="883"/>
      <c r="G14" s="862" t="s">
        <v>114</v>
      </c>
    </row>
    <row r="15" spans="1:12" ht="73.5" customHeight="1" thickBot="1">
      <c r="A15" s="877"/>
      <c r="B15" s="902"/>
      <c r="C15" s="244" t="s">
        <v>115</v>
      </c>
      <c r="D15" s="245" t="s">
        <v>116</v>
      </c>
      <c r="E15" s="244" t="s">
        <v>117</v>
      </c>
      <c r="F15" s="302" t="s">
        <v>118</v>
      </c>
      <c r="G15" s="885"/>
    </row>
    <row r="16" spans="1:12" ht="20.25" customHeight="1" thickBot="1">
      <c r="A16" s="878"/>
      <c r="B16" s="867" t="str">
        <f>B5</f>
        <v>II KWARTAŁ 2025 R.</v>
      </c>
      <c r="C16" s="873"/>
      <c r="D16" s="873"/>
      <c r="E16" s="873"/>
      <c r="F16" s="873"/>
      <c r="G16" s="868"/>
    </row>
    <row r="17" spans="1:8" ht="21" customHeight="1">
      <c r="A17" s="262" t="s">
        <v>68</v>
      </c>
      <c r="B17" s="267">
        <f>SUM(B18:B33)</f>
        <v>76807</v>
      </c>
      <c r="C17" s="104">
        <f>SUM(C18:C33)</f>
        <v>75864</v>
      </c>
      <c r="D17" s="267">
        <f>SUM(D18:D33)</f>
        <v>74070</v>
      </c>
      <c r="E17" s="104">
        <f>SUM(E18:E33)</f>
        <v>1794</v>
      </c>
      <c r="F17" s="311">
        <f>E17/C17</f>
        <v>2.3647579879784879E-2</v>
      </c>
      <c r="G17" s="307">
        <f>SUM(G18:G33)</f>
        <v>943</v>
      </c>
      <c r="H17" s="53"/>
    </row>
    <row r="18" spans="1:8" ht="21" customHeight="1">
      <c r="A18" s="263" t="s">
        <v>42</v>
      </c>
      <c r="B18" s="315">
        <v>2320</v>
      </c>
      <c r="C18" s="317">
        <v>2296</v>
      </c>
      <c r="D18" s="268">
        <v>2235</v>
      </c>
      <c r="E18" s="178">
        <v>61</v>
      </c>
      <c r="F18" s="312">
        <f t="shared" ref="F18:F33" si="3">E18/C18</f>
        <v>2.656794425087108E-2</v>
      </c>
      <c r="G18" s="319">
        <v>24</v>
      </c>
      <c r="H18" s="53"/>
    </row>
    <row r="19" spans="1:8" ht="21" customHeight="1">
      <c r="A19" s="263" t="s">
        <v>43</v>
      </c>
      <c r="B19" s="315">
        <v>5743</v>
      </c>
      <c r="C19" s="317">
        <v>5664</v>
      </c>
      <c r="D19" s="268">
        <v>5567</v>
      </c>
      <c r="E19" s="178">
        <v>97</v>
      </c>
      <c r="F19" s="312">
        <f t="shared" si="3"/>
        <v>1.7125706214689264E-2</v>
      </c>
      <c r="G19" s="319">
        <v>79</v>
      </c>
      <c r="H19" s="53"/>
    </row>
    <row r="20" spans="1:8" ht="21" customHeight="1">
      <c r="A20" s="263" t="s">
        <v>44</v>
      </c>
      <c r="B20" s="315">
        <v>10441</v>
      </c>
      <c r="C20" s="317">
        <v>10308</v>
      </c>
      <c r="D20" s="268">
        <v>9971</v>
      </c>
      <c r="E20" s="178">
        <v>337</v>
      </c>
      <c r="F20" s="312">
        <f t="shared" si="3"/>
        <v>3.2693053938688398E-2</v>
      </c>
      <c r="G20" s="319">
        <v>133</v>
      </c>
      <c r="H20" s="53"/>
    </row>
    <row r="21" spans="1:8" ht="21" customHeight="1">
      <c r="A21" s="263" t="s">
        <v>45</v>
      </c>
      <c r="B21" s="315">
        <v>733</v>
      </c>
      <c r="C21" s="317">
        <v>727</v>
      </c>
      <c r="D21" s="268">
        <v>706</v>
      </c>
      <c r="E21" s="178">
        <v>21</v>
      </c>
      <c r="F21" s="312">
        <f t="shared" si="3"/>
        <v>2.8885832187070151E-2</v>
      </c>
      <c r="G21" s="319">
        <v>6</v>
      </c>
      <c r="H21" s="54"/>
    </row>
    <row r="22" spans="1:8" ht="21" customHeight="1">
      <c r="A22" s="263" t="s">
        <v>46</v>
      </c>
      <c r="B22" s="315">
        <v>6867</v>
      </c>
      <c r="C22" s="317">
        <v>6841</v>
      </c>
      <c r="D22" s="268">
        <v>6711</v>
      </c>
      <c r="E22" s="178">
        <v>130</v>
      </c>
      <c r="F22" s="312">
        <f t="shared" si="3"/>
        <v>1.9003069726648152E-2</v>
      </c>
      <c r="G22" s="319">
        <v>26</v>
      </c>
      <c r="H22" s="54"/>
    </row>
    <row r="23" spans="1:8" ht="21" customHeight="1">
      <c r="A23" s="263" t="s">
        <v>47</v>
      </c>
      <c r="B23" s="315">
        <v>5514</v>
      </c>
      <c r="C23" s="317">
        <v>5458</v>
      </c>
      <c r="D23" s="268">
        <v>5318</v>
      </c>
      <c r="E23" s="178">
        <v>140</v>
      </c>
      <c r="F23" s="312">
        <f t="shared" si="3"/>
        <v>2.5650421399780139E-2</v>
      </c>
      <c r="G23" s="319">
        <v>56</v>
      </c>
      <c r="H23" s="53"/>
    </row>
    <row r="24" spans="1:8" ht="21" customHeight="1">
      <c r="A24" s="263" t="s">
        <v>48</v>
      </c>
      <c r="B24" s="315">
        <v>12826</v>
      </c>
      <c r="C24" s="317">
        <v>12697</v>
      </c>
      <c r="D24" s="268">
        <v>12458</v>
      </c>
      <c r="E24" s="178">
        <v>239</v>
      </c>
      <c r="F24" s="312">
        <f t="shared" si="3"/>
        <v>1.8823344097030795E-2</v>
      </c>
      <c r="G24" s="319">
        <v>129</v>
      </c>
      <c r="H24" s="53"/>
    </row>
    <row r="25" spans="1:8" ht="21" customHeight="1">
      <c r="A25" s="263" t="s">
        <v>49</v>
      </c>
      <c r="B25" s="315">
        <v>1423</v>
      </c>
      <c r="C25" s="317">
        <v>1411</v>
      </c>
      <c r="D25" s="268">
        <v>1375</v>
      </c>
      <c r="E25" s="178">
        <v>36</v>
      </c>
      <c r="F25" s="312">
        <f t="shared" si="3"/>
        <v>2.5513819985825654E-2</v>
      </c>
      <c r="G25" s="319">
        <v>12</v>
      </c>
      <c r="H25" s="53"/>
    </row>
    <row r="26" spans="1:8" ht="21" customHeight="1">
      <c r="A26" s="263" t="s">
        <v>50</v>
      </c>
      <c r="B26" s="315">
        <v>3696</v>
      </c>
      <c r="C26" s="317">
        <v>3591</v>
      </c>
      <c r="D26" s="268">
        <v>3503</v>
      </c>
      <c r="E26" s="178">
        <v>88</v>
      </c>
      <c r="F26" s="312">
        <f t="shared" si="3"/>
        <v>2.4505708716235031E-2</v>
      </c>
      <c r="G26" s="319">
        <v>105</v>
      </c>
      <c r="H26" s="53"/>
    </row>
    <row r="27" spans="1:8" ht="21" customHeight="1">
      <c r="A27" s="263" t="s">
        <v>51</v>
      </c>
      <c r="B27" s="315">
        <v>5585</v>
      </c>
      <c r="C27" s="317">
        <v>5494</v>
      </c>
      <c r="D27" s="268">
        <v>5333</v>
      </c>
      <c r="E27" s="178">
        <v>161</v>
      </c>
      <c r="F27" s="312">
        <f t="shared" si="3"/>
        <v>2.9304696032034946E-2</v>
      </c>
      <c r="G27" s="319">
        <v>91</v>
      </c>
      <c r="H27" s="53"/>
    </row>
    <row r="28" spans="1:8" ht="21" customHeight="1">
      <c r="A28" s="263" t="s">
        <v>52</v>
      </c>
      <c r="B28" s="315">
        <v>2872</v>
      </c>
      <c r="C28" s="317">
        <v>2835</v>
      </c>
      <c r="D28" s="268">
        <v>2783</v>
      </c>
      <c r="E28" s="178">
        <v>52</v>
      </c>
      <c r="F28" s="312">
        <f t="shared" si="3"/>
        <v>1.8342151675485009E-2</v>
      </c>
      <c r="G28" s="319">
        <v>37</v>
      </c>
      <c r="H28" s="53"/>
    </row>
    <row r="29" spans="1:8" ht="21" customHeight="1">
      <c r="A29" s="263" t="s">
        <v>53</v>
      </c>
      <c r="B29" s="315">
        <v>1734</v>
      </c>
      <c r="C29" s="317">
        <v>1729</v>
      </c>
      <c r="D29" s="268">
        <v>1688</v>
      </c>
      <c r="E29" s="178">
        <v>41</v>
      </c>
      <c r="F29" s="312">
        <f t="shared" si="3"/>
        <v>2.3713128976286871E-2</v>
      </c>
      <c r="G29" s="319">
        <v>5</v>
      </c>
      <c r="H29" s="53"/>
    </row>
    <row r="30" spans="1:8" ht="21" customHeight="1">
      <c r="A30" s="263" t="s">
        <v>54</v>
      </c>
      <c r="B30" s="315">
        <v>5317</v>
      </c>
      <c r="C30" s="317">
        <v>5172</v>
      </c>
      <c r="D30" s="268">
        <v>5031</v>
      </c>
      <c r="E30" s="178">
        <v>141</v>
      </c>
      <c r="F30" s="312">
        <f t="shared" si="3"/>
        <v>2.7262180974477957E-2</v>
      </c>
      <c r="G30" s="319">
        <v>145</v>
      </c>
      <c r="H30" s="53"/>
    </row>
    <row r="31" spans="1:8" ht="21" customHeight="1">
      <c r="A31" s="263" t="s">
        <v>55</v>
      </c>
      <c r="B31" s="315">
        <v>2753</v>
      </c>
      <c r="C31" s="317">
        <v>2739</v>
      </c>
      <c r="D31" s="268">
        <v>2678</v>
      </c>
      <c r="E31" s="178">
        <v>61</v>
      </c>
      <c r="F31" s="312">
        <f t="shared" si="3"/>
        <v>2.227090178897408E-2</v>
      </c>
      <c r="G31" s="319">
        <v>14</v>
      </c>
      <c r="H31" s="53"/>
    </row>
    <row r="32" spans="1:8" ht="21" customHeight="1">
      <c r="A32" s="263" t="s">
        <v>56</v>
      </c>
      <c r="B32" s="315">
        <v>7320</v>
      </c>
      <c r="C32" s="317">
        <v>7267</v>
      </c>
      <c r="D32" s="268">
        <v>7108</v>
      </c>
      <c r="E32" s="178">
        <v>159</v>
      </c>
      <c r="F32" s="312">
        <f t="shared" si="3"/>
        <v>2.1879730287601488E-2</v>
      </c>
      <c r="G32" s="319">
        <v>53</v>
      </c>
      <c r="H32" s="53"/>
    </row>
    <row r="33" spans="1:8" ht="21" customHeight="1" thickBot="1">
      <c r="A33" s="264" t="s">
        <v>57</v>
      </c>
      <c r="B33" s="316">
        <v>1663</v>
      </c>
      <c r="C33" s="318">
        <v>1635</v>
      </c>
      <c r="D33" s="269">
        <v>1605</v>
      </c>
      <c r="E33" s="314">
        <v>30</v>
      </c>
      <c r="F33" s="313">
        <f t="shared" si="3"/>
        <v>1.834862385321101E-2</v>
      </c>
      <c r="G33" s="320">
        <v>28</v>
      </c>
      <c r="H33" s="53"/>
    </row>
    <row r="34" spans="1:8" ht="15">
      <c r="A34" s="3"/>
      <c r="B34" s="55"/>
      <c r="C34" s="55"/>
      <c r="D34" s="55"/>
      <c r="E34" s="55"/>
      <c r="F34" s="56"/>
      <c r="G34" s="55"/>
      <c r="H34" s="53"/>
    </row>
    <row r="35" spans="1:8">
      <c r="B35" s="11"/>
      <c r="C35" s="11"/>
      <c r="D35" s="11"/>
      <c r="E35" s="11"/>
      <c r="G35" s="11"/>
    </row>
    <row r="36" spans="1:8">
      <c r="B36" s="11"/>
      <c r="C36" s="11"/>
      <c r="D36" s="11"/>
      <c r="E36" s="11"/>
      <c r="G36" s="11"/>
    </row>
    <row r="38" spans="1:8">
      <c r="G38" s="141"/>
    </row>
  </sheetData>
  <mergeCells count="13">
    <mergeCell ref="A13:G13"/>
    <mergeCell ref="B14:B15"/>
    <mergeCell ref="C14:F14"/>
    <mergeCell ref="G14:G15"/>
    <mergeCell ref="A14:A16"/>
    <mergeCell ref="B16:G16"/>
    <mergeCell ref="A1:G1"/>
    <mergeCell ref="A2:G2"/>
    <mergeCell ref="B3:B4"/>
    <mergeCell ref="C3:F3"/>
    <mergeCell ref="G3:G4"/>
    <mergeCell ref="A3:A5"/>
    <mergeCell ref="B5:G5"/>
  </mergeCells>
  <hyperlinks>
    <hyperlink ref="H1" location="'Spis treści'!A1" display="Powrót do spisu" xr:uid="{B85FEE66-17EC-43BB-861D-287D6D49D997}"/>
  </hyperlinks>
  <printOptions horizontalCentered="1"/>
  <pageMargins left="0.15748031496062992" right="0.15748031496062992" top="0.74803149606299213" bottom="0.59055118110236227" header="0.31496062992125984" footer="0.31496062992125984"/>
  <pageSetup paperSize="9" scale="91" orientation="portrait" r:id="rId1"/>
  <headerFooter differentFirst="1" alignWithMargins="0"/>
  <ignoredErrors>
    <ignoredError sqref="E6 B17:E17 G17" unlockedFormula="1"/>
    <ignoredError sqref="F6" formula="1"/>
    <ignoredError sqref="G6 F17"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tabColor rgb="FF92D050"/>
    <pageSetUpPr fitToPage="1"/>
  </sheetPr>
  <dimension ref="A1:H38"/>
  <sheetViews>
    <sheetView showGridLines="0" view="pageBreakPreview" topLeftCell="A13" zoomScale="90" zoomScaleNormal="100" zoomScaleSheetLayoutView="90" workbookViewId="0">
      <selection activeCell="K20" sqref="K20"/>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896" t="str">
        <f>'Tab 6 i 7'!A1:G1</f>
        <v xml:space="preserve"> I. EMERYTURY I RENTY REALIZOWANE PRZEZ KRUS</v>
      </c>
      <c r="B1" s="896"/>
      <c r="C1" s="896"/>
      <c r="D1" s="896"/>
      <c r="E1" s="896"/>
      <c r="F1" s="896"/>
      <c r="G1" s="896"/>
      <c r="H1" s="150" t="s">
        <v>501</v>
      </c>
    </row>
    <row r="2" spans="1:8" ht="33" customHeight="1">
      <c r="H2" s="150"/>
    </row>
    <row r="3" spans="1:8" ht="39" customHeight="1" thickBot="1">
      <c r="A3" s="904" t="s">
        <v>510</v>
      </c>
      <c r="B3" s="904"/>
      <c r="C3" s="904"/>
      <c r="D3" s="904"/>
      <c r="E3" s="904"/>
      <c r="F3" s="904"/>
      <c r="G3" s="904"/>
    </row>
    <row r="4" spans="1:8" ht="75" customHeight="1" thickBot="1">
      <c r="A4" s="921" t="s">
        <v>13</v>
      </c>
      <c r="B4" s="321" t="s">
        <v>119</v>
      </c>
      <c r="C4" s="322" t="s">
        <v>120</v>
      </c>
      <c r="D4" s="323" t="s">
        <v>121</v>
      </c>
      <c r="E4" s="322" t="s">
        <v>122</v>
      </c>
      <c r="F4" s="324" t="s">
        <v>123</v>
      </c>
    </row>
    <row r="5" spans="1:8" ht="15" customHeight="1" thickBot="1">
      <c r="A5" s="922"/>
      <c r="B5" s="923" t="str">
        <f>'Tab 6 i 7'!B5:G5</f>
        <v>II KWARTAŁ 2025 R.</v>
      </c>
      <c r="C5" s="924"/>
      <c r="D5" s="924"/>
      <c r="E5" s="924"/>
      <c r="F5" s="925"/>
    </row>
    <row r="6" spans="1:8" ht="21" customHeight="1">
      <c r="A6" s="325" t="s">
        <v>68</v>
      </c>
      <c r="B6" s="329">
        <f>B7+B8</f>
        <v>1290</v>
      </c>
      <c r="C6" s="333">
        <f>C7+C8</f>
        <v>1202</v>
      </c>
      <c r="D6" s="329">
        <f>D7+D8</f>
        <v>374</v>
      </c>
      <c r="E6" s="333">
        <f>E7+E8</f>
        <v>1339</v>
      </c>
      <c r="F6" s="329">
        <f>F7+F8</f>
        <v>1341</v>
      </c>
    </row>
    <row r="7" spans="1:8" ht="21" customHeight="1">
      <c r="A7" s="326" t="s">
        <v>107</v>
      </c>
      <c r="B7" s="330">
        <v>529</v>
      </c>
      <c r="C7" s="334">
        <v>492</v>
      </c>
      <c r="D7" s="330">
        <v>151</v>
      </c>
      <c r="E7" s="334">
        <v>560</v>
      </c>
      <c r="F7" s="330">
        <v>562</v>
      </c>
    </row>
    <row r="8" spans="1:8" ht="21" customHeight="1">
      <c r="A8" s="326" t="s">
        <v>108</v>
      </c>
      <c r="B8" s="331">
        <f>B9+B11</f>
        <v>761</v>
      </c>
      <c r="C8" s="335">
        <f>C9+C11</f>
        <v>710</v>
      </c>
      <c r="D8" s="337">
        <f>D9+D11</f>
        <v>223</v>
      </c>
      <c r="E8" s="338">
        <f>E9+E11</f>
        <v>779</v>
      </c>
      <c r="F8" s="337">
        <f>F9+F11</f>
        <v>779</v>
      </c>
    </row>
    <row r="9" spans="1:8" ht="21" customHeight="1">
      <c r="A9" s="326" t="s">
        <v>109</v>
      </c>
      <c r="B9" s="330">
        <v>621</v>
      </c>
      <c r="C9" s="334">
        <v>465</v>
      </c>
      <c r="D9" s="330">
        <v>164</v>
      </c>
      <c r="E9" s="334">
        <v>537</v>
      </c>
      <c r="F9" s="330">
        <v>625</v>
      </c>
    </row>
    <row r="10" spans="1:8" ht="27.75" customHeight="1">
      <c r="A10" s="327" t="s">
        <v>110</v>
      </c>
      <c r="B10" s="330">
        <v>14</v>
      </c>
      <c r="C10" s="334">
        <v>17</v>
      </c>
      <c r="D10" s="330">
        <v>4</v>
      </c>
      <c r="E10" s="334">
        <v>13</v>
      </c>
      <c r="F10" s="330">
        <v>19</v>
      </c>
    </row>
    <row r="11" spans="1:8" ht="21" customHeight="1" thickBot="1">
      <c r="A11" s="328" t="s">
        <v>111</v>
      </c>
      <c r="B11" s="332">
        <v>140</v>
      </c>
      <c r="C11" s="336">
        <v>245</v>
      </c>
      <c r="D11" s="332">
        <v>59</v>
      </c>
      <c r="E11" s="336">
        <v>242</v>
      </c>
      <c r="F11" s="332">
        <v>154</v>
      </c>
    </row>
    <row r="12" spans="1:8" ht="39.75" customHeight="1"/>
    <row r="13" spans="1:8" ht="36" customHeight="1" thickBot="1">
      <c r="A13" s="920" t="s">
        <v>511</v>
      </c>
      <c r="B13" s="920"/>
      <c r="C13" s="920"/>
      <c r="D13" s="920"/>
      <c r="E13" s="920"/>
      <c r="F13" s="920"/>
      <c r="G13" s="920"/>
    </row>
    <row r="14" spans="1:8" ht="21" customHeight="1" thickBot="1">
      <c r="A14" s="921" t="s">
        <v>13</v>
      </c>
      <c r="B14" s="905" t="s">
        <v>113</v>
      </c>
      <c r="C14" s="906"/>
      <c r="D14" s="906"/>
      <c r="E14" s="906"/>
      <c r="F14" s="906"/>
      <c r="G14" s="907"/>
    </row>
    <row r="15" spans="1:8" ht="21" customHeight="1" thickBot="1">
      <c r="A15" s="926"/>
      <c r="B15" s="908" t="s">
        <v>115</v>
      </c>
      <c r="C15" s="911" t="s">
        <v>71</v>
      </c>
      <c r="D15" s="912"/>
      <c r="E15" s="912"/>
      <c r="F15" s="913"/>
      <c r="G15" s="914" t="s">
        <v>124</v>
      </c>
    </row>
    <row r="16" spans="1:8" ht="21" customHeight="1" thickBot="1">
      <c r="A16" s="926"/>
      <c r="B16" s="909"/>
      <c r="C16" s="917" t="s">
        <v>125</v>
      </c>
      <c r="D16" s="918"/>
      <c r="E16" s="919"/>
      <c r="F16" s="914" t="s">
        <v>126</v>
      </c>
      <c r="G16" s="915"/>
    </row>
    <row r="17" spans="1:7" ht="72" customHeight="1" thickBot="1">
      <c r="A17" s="926"/>
      <c r="B17" s="910"/>
      <c r="C17" s="322" t="s">
        <v>105</v>
      </c>
      <c r="D17" s="322" t="s">
        <v>402</v>
      </c>
      <c r="E17" s="322" t="s">
        <v>127</v>
      </c>
      <c r="F17" s="916"/>
      <c r="G17" s="916"/>
    </row>
    <row r="18" spans="1:7" ht="19.5" customHeight="1" thickBot="1">
      <c r="A18" s="922"/>
      <c r="B18" s="927" t="str">
        <f>B5</f>
        <v>II KWARTAŁ 2025 R.</v>
      </c>
      <c r="C18" s="928"/>
      <c r="D18" s="928"/>
      <c r="E18" s="928"/>
      <c r="F18" s="928"/>
      <c r="G18" s="929"/>
    </row>
    <row r="19" spans="1:7" ht="21" customHeight="1">
      <c r="A19" s="325" t="s">
        <v>68</v>
      </c>
      <c r="B19" s="339">
        <f>C19+F19+G19</f>
        <v>1233</v>
      </c>
      <c r="C19" s="345">
        <f>SUM(D19:E19)</f>
        <v>878</v>
      </c>
      <c r="D19" s="339">
        <f>D20+D21</f>
        <v>314</v>
      </c>
      <c r="E19" s="345">
        <f>E20+E21</f>
        <v>564</v>
      </c>
      <c r="F19" s="339">
        <f>F20+F21</f>
        <v>232</v>
      </c>
      <c r="G19" s="341">
        <f>G20+G21</f>
        <v>123</v>
      </c>
    </row>
    <row r="20" spans="1:7" ht="21" customHeight="1">
      <c r="A20" s="326" t="s">
        <v>107</v>
      </c>
      <c r="B20" s="331">
        <f>C20+F20+G20</f>
        <v>508</v>
      </c>
      <c r="C20" s="335">
        <f>SUM(D20:E20)</f>
        <v>311</v>
      </c>
      <c r="D20" s="331">
        <v>153</v>
      </c>
      <c r="E20" s="335">
        <v>158</v>
      </c>
      <c r="F20" s="331">
        <v>124</v>
      </c>
      <c r="G20" s="342">
        <v>73</v>
      </c>
    </row>
    <row r="21" spans="1:7" ht="21" customHeight="1">
      <c r="A21" s="326" t="s">
        <v>108</v>
      </c>
      <c r="B21" s="331">
        <f t="shared" ref="B21:B24" si="0">C21+F21+G21</f>
        <v>725</v>
      </c>
      <c r="C21" s="335">
        <f>SUM(D21:E21)</f>
        <v>567</v>
      </c>
      <c r="D21" s="331">
        <f>D22+D24</f>
        <v>161</v>
      </c>
      <c r="E21" s="335">
        <f>E22+E24</f>
        <v>406</v>
      </c>
      <c r="F21" s="331">
        <f>F22+F24</f>
        <v>108</v>
      </c>
      <c r="G21" s="342">
        <f>G22+G24</f>
        <v>50</v>
      </c>
    </row>
    <row r="22" spans="1:7" ht="21" customHeight="1">
      <c r="A22" s="326" t="s">
        <v>109</v>
      </c>
      <c r="B22" s="331">
        <f>C22+F22+G22</f>
        <v>511</v>
      </c>
      <c r="C22" s="335">
        <f t="shared" ref="C22:C24" si="1">SUM(D22:E22)</f>
        <v>377</v>
      </c>
      <c r="D22" s="330">
        <v>126</v>
      </c>
      <c r="E22" s="334">
        <v>251</v>
      </c>
      <c r="F22" s="330">
        <v>87</v>
      </c>
      <c r="G22" s="343">
        <v>47</v>
      </c>
    </row>
    <row r="23" spans="1:7" ht="24" customHeight="1">
      <c r="A23" s="327" t="s">
        <v>110</v>
      </c>
      <c r="B23" s="331">
        <f t="shared" si="0"/>
        <v>11</v>
      </c>
      <c r="C23" s="335">
        <f t="shared" si="1"/>
        <v>6</v>
      </c>
      <c r="D23" s="347">
        <v>0</v>
      </c>
      <c r="E23" s="334">
        <v>6</v>
      </c>
      <c r="F23" s="330">
        <v>3</v>
      </c>
      <c r="G23" s="343">
        <v>2</v>
      </c>
    </row>
    <row r="24" spans="1:7" ht="23.25" customHeight="1" thickBot="1">
      <c r="A24" s="328" t="s">
        <v>111</v>
      </c>
      <c r="B24" s="340">
        <f t="shared" si="0"/>
        <v>214</v>
      </c>
      <c r="C24" s="346">
        <f t="shared" si="1"/>
        <v>190</v>
      </c>
      <c r="D24" s="332">
        <v>35</v>
      </c>
      <c r="E24" s="336">
        <v>155</v>
      </c>
      <c r="F24" s="332">
        <v>21</v>
      </c>
      <c r="G24" s="344">
        <v>3</v>
      </c>
    </row>
    <row r="25" spans="1:7" ht="40.5" customHeight="1">
      <c r="A25" s="903" t="s">
        <v>244</v>
      </c>
      <c r="B25" s="903"/>
      <c r="C25" s="903"/>
      <c r="D25" s="903"/>
      <c r="E25" s="903"/>
      <c r="F25" s="903"/>
      <c r="G25" s="903"/>
    </row>
    <row r="38" spans="7:7">
      <c r="G38" s="143"/>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1" location="'Spis treści'!A1" display="Powrót do spisu" xr:uid="{D9B40D89-DB33-4E9F-9424-178A4F12C65B}"/>
  </hyperlinks>
  <printOptions horizontalCentered="1"/>
  <pageMargins left="0.15748031496062992" right="0.15748031496062992" top="0.74803149606299213" bottom="0.59055118110236227" header="0.31496062992125984" footer="0.31496062992125984"/>
  <pageSetup paperSize="9" scale="98" orientation="portrait" r:id="rId1"/>
  <headerFooter differentFirst="1" alignWithMargins="0"/>
  <ignoredErrors>
    <ignoredError sqref="B8:F8" unlockedFormula="1"/>
    <ignoredError sqref="C20: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33</vt:i4>
      </vt:variant>
    </vt:vector>
  </HeadingPairs>
  <TitlesOfParts>
    <vt:vector size="67" baseType="lpstr">
      <vt:lpstr>Strona tytułowa</vt:lpstr>
      <vt:lpstr>Spis treści </vt:lpstr>
      <vt:lpstr>Uwagi wstępne </vt:lpstr>
      <vt:lpstr>Objaśnienia i skróty </vt:lpstr>
      <vt:lpstr>Tab 1 </vt:lpstr>
      <vt:lpstr>Tab 2 i 3</vt:lpstr>
      <vt:lpstr>Tab 4 i 5</vt:lpstr>
      <vt:lpstr>Tab 6 i 7</vt:lpstr>
      <vt:lpstr>Tab 8 i 9</vt:lpstr>
      <vt:lpstr>Tab 10 i 11 </vt:lpstr>
      <vt:lpstr>Tab 12</vt:lpstr>
      <vt:lpstr>Tab 1(13)</vt:lpstr>
      <vt:lpstr>Tab 2 (14) i wykres 1</vt:lpstr>
      <vt:lpstr>Tab 3 (15) i wykres 2</vt:lpstr>
      <vt:lpstr>Tab 4 (16) </vt:lpstr>
      <vt:lpstr>Tab 5(17)</vt:lpstr>
      <vt:lpstr>Wykres 3</vt:lpstr>
      <vt:lpstr>Tab 6 (18)</vt:lpstr>
      <vt:lpstr>Tab 7 (19)</vt:lpstr>
      <vt:lpstr>Tab 8(20)</vt:lpstr>
      <vt:lpstr>Tab 9 (21) i 10 (22)</vt:lpstr>
      <vt:lpstr>Tab 11 (23) i 12 (24) </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 </vt:lpstr>
      <vt:lpstr>Strona końcowa</vt:lpstr>
      <vt:lpstr>'Objaśnienia i skróty '!Obszar_wydruku</vt:lpstr>
      <vt:lpstr>'Spis treści '!Obszar_wydruku</vt:lpstr>
      <vt:lpstr>'Strona końcowa'!Obszar_wydruku</vt:lpstr>
      <vt:lpstr>'Strona tytułowa'!Obszar_wydruku</vt:lpstr>
      <vt:lpstr>'Tab 1 '!Obszar_wydruku</vt:lpstr>
      <vt:lpstr>'Tab 1 (25)'!Obszar_wydruku</vt:lpstr>
      <vt:lpstr>'Tab 1 (26) i 2 (27)'!Obszar_wydruku</vt:lpstr>
      <vt:lpstr>'Tab 1 (30)'!Obszar_wydruku</vt:lpstr>
      <vt:lpstr>'Tab 1 (38) i 2 (39) '!Obszar_wydruku</vt:lpstr>
      <vt:lpstr>'Tab 1(13)'!Obszar_wydruku</vt:lpstr>
      <vt:lpstr>'Tab 10 i 11 '!Obszar_wydruku</vt:lpstr>
      <vt:lpstr>'Tab 11 (23) i 12 (24) '!Obszar_wydruku</vt:lpstr>
      <vt:lpstr>'Tab 2 (14) i wykres 1'!Obszar_wydruku</vt:lpstr>
      <vt:lpstr>'Tab 2 (31) i 3 (32)'!Obszar_wydruku</vt:lpstr>
      <vt:lpstr>'Tab 2 i 3'!Obszar_wydruku</vt:lpstr>
      <vt:lpstr>'Tab 3 (15) i wykres 2'!Obszar_wydruku</vt:lpstr>
      <vt:lpstr>'Tab 3 (28) i 4 (29)'!Obszar_wydruku</vt:lpstr>
      <vt:lpstr>'Tab 4 (16) '!Obszar_wydruku</vt:lpstr>
      <vt:lpstr>'Tab 4 (33)'!Obszar_wydruku</vt:lpstr>
      <vt:lpstr>'Tab 4 i 5'!Obszar_wydruku</vt:lpstr>
      <vt:lpstr>'Tab 5 (34) i 6 (35)'!Obszar_wydruku</vt:lpstr>
      <vt:lpstr>'Tab 5(17)'!Obszar_wydruku</vt:lpstr>
      <vt:lpstr>'Tab 6 (18)'!Obszar_wydruku</vt:lpstr>
      <vt:lpstr>'Tab 6 i 7'!Obszar_wydruku</vt:lpstr>
      <vt:lpstr>'Tab 7 (19)'!Obszar_wydruku</vt:lpstr>
      <vt:lpstr>'Tab 7 (36) i 8 (37)'!Obszar_wydruku</vt:lpstr>
      <vt:lpstr>'Tab 8 i 9'!Obszar_wydruku</vt:lpstr>
      <vt:lpstr>'Tab 8(20)'!Obszar_wydruku</vt:lpstr>
      <vt:lpstr>'Tab 9 (21) i 10 (22)'!Obszar_wydruku</vt:lpstr>
      <vt:lpstr>'Uwagi wstępne '!Obszar_wydruku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2025-09-25T07:09:02Z</dcterms:modified>
</cp:coreProperties>
</file>