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F97F72D9-B869-45C5-ABCF-79B0BADF834A}"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_2024" sheetId="82" r:id="rId15"/>
    <sheet name="Eksport_I_2024" sheetId="81" r:id="rId16"/>
    <sheet name="Import_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C466" i="45"/>
  <c r="D465" i="45"/>
  <c r="E465" i="45"/>
  <c r="F465" i="45"/>
  <c r="G465" i="45"/>
  <c r="H465" i="45"/>
  <c r="I465" i="45"/>
  <c r="J465" i="45"/>
  <c r="K465" i="45"/>
  <c r="C465" i="45"/>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F26" i="82" l="1"/>
  <c r="D26" i="82"/>
  <c r="F13" i="82"/>
  <c r="D13" i="82"/>
  <c r="L197" i="36"/>
  <c r="F197" i="36"/>
  <c r="G196" i="36"/>
  <c r="C194" i="36"/>
  <c r="J19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<sst xmlns="http://schemas.openxmlformats.org/spreadsheetml/2006/main" count="4702" uniqueCount="538">
  <si>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</si>
  <si>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</si>
  <si>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</si>
  <si>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</si>
  <si>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</si>
  <si>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</si>
  <si>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</si>
  <si>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</si>
  <si>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</si>
  <si>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</si>
  <si>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</si>
  <si>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</si>
  <si>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</si>
  <si>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</si>
  <si>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</si>
  <si>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</si>
  <si>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</si>
  <si>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</si>
  <si>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</si>
  <si>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</si>
  <si>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</si>
  <si>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</si>
  <si>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</si>
  <si>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</si>
  <si>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</si>
  <si>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</si>
  <si>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</si>
  <si>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</si>
  <si>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</si>
  <si>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</si>
  <si>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</si>
  <si>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</si>
  <si>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</si>
  <si>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</si>
  <si>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</si>
  <si>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</si>
  <si>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</si>
  <si>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</si>
  <si>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</si>
  <si>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</si>
  <si>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</si>
  <si>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</si>
  <si>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</si>
  <si>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</si>
  <si>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</si>
  <si>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</si>
  <si>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</si>
  <si>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</si>
  <si>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</si>
  <si>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</si>
  <si>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</si>
  <si>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</si>
  <si>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</si>
  <si>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</si>
  <si>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</si>
  <si>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</si>
  <si>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</si>
  <si>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</si>
  <si>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</si>
  <si>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</si>
  <si>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</si>
  <si>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</si>
  <si>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</si>
  <si>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</si>
  <si>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</si>
  <si>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</si>
  <si>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</si>
  <si>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</si>
  <si>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</si>
  <si>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</si>
  <si>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</si>
  <si>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</si>
  <si>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</si>
  <si>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</si>
  <si>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</si>
  <si>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</si>
  <si>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</si>
  <si>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</si>
  <si>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</si>
  <si>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</si>
  <si>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</si>
  <si>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</si>
  <si>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</si>
  <si>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</si>
  <si>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</si>
  <si>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</si>
  <si>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</si>
  <si>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</si>
  <si>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</si>
  <si>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</si>
  <si>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</si>
  <si>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</si>
  <si>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</si>
  <si>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</si>
  <si>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</si>
  <si>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</si>
  <si>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</si>
  <si>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</si>
  <si>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</si>
  <si>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</si>
  <si>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</si>
  <si>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</si>
  <si>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</si>
  <si>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</si>
  <si>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</si>
  <si>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</si>
  <si>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</si>
  <si>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</si>
  <si>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</si>
  <si>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</si>
  <si>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</si>
  <si>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</si>
  <si>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</si>
  <si>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</si>
  <si>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</si>
  <si>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</si>
  <si>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</si>
  <si>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</si>
  <si>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</si>
  <si>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</si>
  <si>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</si>
  <si>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</si>
  <si>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</si>
  <si>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</si>
  <si>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</si>
  <si>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</si>
  <si>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</si>
  <si>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</si>
  <si>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</si>
  <si>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</si>
  <si>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</si>
  <si>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</si>
  <si>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</si>
  <si>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</si>
  <si>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</si>
  <si>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</si>
  <si>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</si>
  <si>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</si>
  <si>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</si>
  <si>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</si>
  <si>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</si>
  <si>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</si>
  <si>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</si>
  <si>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</si>
  <si>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</si>
  <si>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</si>
  <si>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</si>
  <si>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</si>
  <si>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</si>
  <si>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</si>
  <si>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</si>
  <si>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</si>
  <si>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</si>
  <si>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</si>
  <si>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</si>
  <si>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</si>
  <si>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</si>
  <si>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</si>
  <si>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</si>
  <si>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</si>
  <si>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</si>
  <si>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</si>
  <si>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</si>
  <si>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</si>
  <si>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</si>
  <si>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</si>
  <si>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</si>
  <si>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</si>
  <si>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</si>
  <si>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</si>
  <si>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</si>
  <si>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</si>
  <si>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</si>
  <si>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</si>
  <si>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</si>
  <si>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</si>
  <si>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</si>
  <si>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</si>
  <si>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</si>
  <si>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</si>
  <si>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</si>
  <si>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</si>
  <si>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</si>
  <si>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</si>
  <si>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</si>
  <si>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</si>
  <si>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</si>
  <si>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</si>
  <si>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</si>
  <si>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</si>
  <si>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</si>
  <si>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</si>
  <si>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</si>
  <si>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</si>
  <si>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</si>
  <si>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</si>
  <si>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</si>
  <si>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</si>
  <si>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</si>
  <si>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</si>
  <si>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</si>
  <si>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</si>
  <si>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</si>
  <si>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</si>
  <si>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</si>
  <si>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</si>
  <si>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</si>
  <si>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</si>
  <si>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</si>
  <si>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</si>
  <si>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</si>
  <si>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</si>
  <si>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</si>
  <si>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</si>
  <si>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</si>
  <si>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</si>
  <si>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</si>
  <si>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</si>
  <si>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</si>
  <si>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</si>
  <si>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</si>
  <si>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</si>
  <si>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</si>
  <si>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</si>
  <si>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</si>
  <si>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</si>
  <si>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</si>
  <si>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</si>
  <si>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</si>
  <si>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</si>
  <si>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</si>
  <si>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</si>
  <si>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</si>
  <si>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</si>
  <si>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</si>
  <si>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</si>
  <si>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</si>
  <si>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</si>
  <si>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</si>
  <si>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</si>
  <si>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</si>
  <si>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</si>
  <si>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</si>
  <si>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</si>
  <si>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</si>
  <si>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</si>
  <si>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</si>
  <si>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</si>
  <si>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</si>
  <si>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</si>
  <si>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</si>
  <si>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</si>
  <si>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</si>
  <si>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</si>
  <si>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</si>
  <si>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</si>
  <si>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</si>
  <si>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</si>
  <si>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</si>
  <si>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</si>
  <si>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</si>
  <si>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</si>
  <si>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</si>
  <si>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</si>
  <si>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</si>
  <si>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</si>
  <si>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</si>
  <si>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</si>
  <si>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</si>
  <si>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</si>
  <si>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</si>
  <si>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</si>
  <si>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</si>
  <si>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</si>
  <si>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</si>
  <si>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</si>
  <si>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</si>
  <si>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</si>
  <si>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</si>
  <si>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</si>
  <si>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</si>
  <si>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</si>
  <si>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</si>
  <si>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</si>
  <si>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</si>
  <si>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</si>
  <si>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</si>
  <si>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</si>
  <si>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</si>
  <si>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</si>
  <si>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</si>
  <si>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</si>
  <si>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</si>
  <si>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</si>
  <si>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</si>
  <si>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</si>
  <si>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</si>
  <si>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</si>
  <si>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</si>
  <si>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</si>
  <si>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</si>
  <si>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</si>
  <si>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</si>
  <si>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</si>
  <si>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</si>
  <si>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</si>
  <si>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</si>
  <si>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</si>
  <si>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</si>
  <si>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</si>
  <si>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</si>
  <si>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</si>
  <si>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</si>
  <si>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</si>
  <si>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</si>
  <si>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</si>
  <si>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</si>
  <si>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</si>
  <si>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</si>
  <si>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</si>
  <si>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</si>
  <si>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</si>
  <si>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</si>
  <si>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</si>
  <si>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</si>
  <si>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</si>
  <si>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</si>
  <si>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</si>
  <si>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</si>
  <si>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</si>
  <si>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</si>
  <si>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</si>
  <si>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</si>
  <si>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</si>
  <si>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</si>
  <si>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</si>
  <si>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</si>
  <si>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</si>
  <si>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</si>
  <si>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</si>
  <si>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</si>
  <si>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</si>
  <si>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</si>
  <si>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</si>
  <si>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</si>
  <si>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</si>
  <si>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</si>
  <si>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</si>
  <si>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</si>
  <si>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</si>
  <si>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</si>
  <si>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</si>
  <si>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</si>
  <si>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</si>
  <si>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</si>
  <si>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</si>
  <si>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</si>
  <si>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</si>
  <si>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</si>
  <si>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</si>
  <si>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</si>
  <si>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</si>
  <si>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</si>
  <si>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</si>
  <si>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</si>
  <si>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</si>
  <si>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</si>
  <si>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</si>
  <si>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</si>
  <si>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</si>
  <si>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</si>
  <si>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</si>
  <si>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</si>
  <si>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</si>
  <si>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</si>
  <si>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</si>
  <si>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</si>
  <si>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</si>
  <si>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</si>
  <si>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</si>
  <si>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</si>
  <si>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</si>
  <si>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</si>
  <si>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</si>
  <si>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</si>
  <si>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</si>
  <si>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</si>
  <si>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</si>
  <si>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</si>
  <si>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</si>
  <si>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</si>
  <si>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</si>
  <si>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</si>
  <si>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</si>
  <si>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</si>
  <si>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</si>
  <si>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</si>
  <si>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</si>
  <si>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</si>
  <si>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</si>
  <si>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</si>
  <si>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</si>
  <si>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</si>
  <si>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</si>
  <si>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</si>
  <si>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</si>
  <si>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</si>
  <si>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</si>
  <si>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</si>
  <si>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</si>
  <si>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</si>
  <si>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</si>
  <si>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</si>
  <si>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</si>
  <si>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</si>
  <si>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</si>
  <si>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</si>
  <si>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</si>
  <si>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</si>
  <si>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</si>
  <si>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</si>
  <si>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</si>
  <si>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</si>
  <si>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</si>
  <si>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</si>
  <si>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</si>
  <si>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</si>
  <si>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</si>
  <si>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</si>
  <si>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</si>
  <si>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</si>
  <si>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</si>
  <si>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</si>
  <si>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</si>
  <si>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</si>
  <si>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</si>
  <si>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</si>
  <si>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</si>
  <si>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</si>
  <si>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</si>
  <si>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</si>
  <si>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</si>
  <si>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</si>
  <si>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</si>
  <si>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</si>
  <si>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</si>
  <si>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</si>
  <si>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</si>
  <si>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</si>
  <si>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</si>
  <si>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</si>
  <si>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</si>
  <si>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</si>
  <si>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</si>
  <si>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</si>
  <si>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</si>
  <si>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</si>
  <si>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</si>
  <si>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</si>
  <si>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</si>
  <si>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</si>
  <si>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</si>
  <si>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</si>
  <si>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</si>
  <si>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</si>
  <si>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</si>
  <si>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</si>
  <si>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</si>
  <si>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</si>
  <si>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</si>
  <si>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</si>
  <si>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</si>
  <si>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</si>
  <si>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</si>
  <si>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</si>
  <si>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</si>
  <si>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</si>
  <si>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</si>
  <si>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</si>
  <si>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</si>
  <si>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</si>
  <si>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</si>
  <si>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</si>
  <si>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</si>
  <si>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</si>
  <si>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</si>
  <si>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</si>
  <si>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</si>
  <si>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</si>
  <si>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</si>
  <si>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</si>
  <si>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</si>
  <si>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</si>
  <si>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</si>
  <si>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</si>
  <si>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</si>
  <si>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</si>
  <si>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</si>
  <si>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</si>
  <si>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</si>
  <si>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</si>
  <si>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</si>
  <si>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</si>
  <si>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</si>
  <si>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</si>
  <si>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</si>
  <si>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</si>
  <si>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</si>
  <si>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</si>
  <si>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</si>
  <si>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</si>
  <si>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14.03.2024</t>
  </si>
  <si>
    <t>Week 10</t>
  </si>
  <si>
    <t>24.03.2024</t>
  </si>
  <si>
    <t>*</t>
  </si>
  <si>
    <t>Uboje przemysłowe 2024</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</si>
  <si>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</si>
  <si>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OKRES: I 2024 r. (wstępne) - ważniejsze państwa</t>
  </si>
  <si>
    <t>I 2024 r. (wstępne)</t>
  </si>
  <si>
    <t>I 2023 r.</t>
  </si>
  <si>
    <t>zm. w stos. do  I 2023 r. (%)</t>
  </si>
  <si>
    <t>* - z uwagi na ustawowy wymóg nieidentyfikowalności danych, ceny nie podano</t>
  </si>
  <si>
    <t>31.03.2024</t>
  </si>
  <si>
    <r>
      <t>Tablica 6. Średnie ceny sprzedaży netto (bez VAT) elementów mięsa wołowego (kraj) wg makroregionów:</t>
    </r>
    <r>
      <rPr>
        <b/>
        <sz val="14"/>
        <color rgb="FF0000FF"/>
        <rFont val="Calibri"/>
        <family val="2"/>
        <charset val="238"/>
        <scheme val="minor"/>
      </rPr>
      <t xml:space="preserve"> 25.03 - 31.03.2024 r.</t>
    </r>
  </si>
  <si>
    <r>
      <t>Tablica 5. Średnie ceny sprzedaży netto (bez VAT) ćwierci wołowych (zagranica):</t>
    </r>
    <r>
      <rPr>
        <b/>
        <sz val="12"/>
        <color rgb="FF0000FF"/>
        <rFont val="Calibri"/>
        <family val="2"/>
        <charset val="238"/>
        <scheme val="minor"/>
      </rPr>
      <t xml:space="preserve"> 25.03 - 31.03.2024 r.</t>
    </r>
  </si>
  <si>
    <r>
      <t>Tablica 7. Średnie ceny sprzedaży netto (bez VAT) elementów mięsa wołowego (zagranica):</t>
    </r>
    <r>
      <rPr>
        <b/>
        <sz val="12"/>
        <color rgb="FF0000FF"/>
        <rFont val="Calibri"/>
        <family val="2"/>
        <charset val="238"/>
        <scheme val="minor"/>
      </rPr>
      <t xml:space="preserve"> 25.03 - 31.03.2024 r.</t>
    </r>
  </si>
  <si>
    <t>25.03.2024 - 31.03.2024</t>
  </si>
  <si>
    <r>
      <t>Tablica 9. Średnie ceny zakupu mięsa wołowego płacone przez podmioty handlu detalicznego w okresie:</t>
    </r>
    <r>
      <rPr>
        <b/>
        <sz val="16"/>
        <color rgb="FF0000FF"/>
        <rFont val="Calibri"/>
        <family val="2"/>
        <charset val="238"/>
        <scheme val="minor"/>
      </rPr>
      <t xml:space="preserve"> 25.03 - 31.03.2024 r.</t>
    </r>
  </si>
  <si>
    <t>NR 13/2024</t>
  </si>
  <si>
    <t>04 kwietnia 2024r.</t>
  </si>
  <si>
    <t>25.03 - 31.03.2024 r.</t>
  </si>
  <si>
    <t>* - niewystarczająca liczba danych do prezentacji.</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</si>
  <si>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- 14 491 sztuk.</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</si>
  <si>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2024 r. (dane wstępne) </t>
    </r>
    <r>
      <rPr>
        <b/>
        <sz val="11"/>
        <rFont val="Calibri"/>
        <family val="2"/>
        <charset val="238"/>
        <scheme val="minor"/>
      </rPr>
      <t xml:space="preserve">w porównaniu do I 2023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</si>
  <si>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</si>
  <si>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I  2024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</si>
  <si>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2024 r. (dane wstępne)  </t>
    </r>
    <r>
      <rPr>
        <b/>
        <sz val="11"/>
        <rFont val="Calibri"/>
        <family val="2"/>
        <charset val="238"/>
        <scheme val="minor"/>
      </rPr>
      <t>w porównaniu do I 2023 r.  (</t>
    </r>
    <r>
      <rPr>
        <i/>
        <sz val="11"/>
        <rFont val="Calibri"/>
        <family val="2"/>
        <charset val="238"/>
        <scheme val="minor"/>
      </rPr>
      <t>wg wstępnych danych Min. Finansów</t>
    </r>
    <r>
      <rPr>
        <b/>
        <sz val="11"/>
        <rFont val="Calibri"/>
        <family val="2"/>
        <charset val="238"/>
        <scheme val="minor"/>
      </rPr>
      <t>).</t>
    </r>
  </si>
  <si>
    <t>zm. w stos. do I 2023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</si>
</sst>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Calibri"/>
      <family val="2"/>
      <charset val="238"/>
      <scheme val="minor"/>
    </font>
    <font>
      <b/>
      <sz val="15"/>
      <name val="Calibri"/>
      <family val="2"/>
      <charset val="238"/>
      <scheme val="minor"/>
    </font>
    <font>
      <b/>
      <sz val="16"/>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48">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4" fontId="244" fillId="65" borderId="46" xfId="234" applyNumberFormat="1" applyFont="1" applyFill="1" applyBorder="1" applyAlignment="1">
      <alignment horizontal="right"/>
    </xf>
    <xf numFmtId="4" fontId="244" fillId="66" borderId="46" xfId="234" applyNumberFormat="1" applyFont="1" applyFill="1" applyBorder="1" applyAlignment="1">
      <alignment horizontal="right"/>
    </xf>
    <xf numFmtId="165" fontId="245" fillId="0" borderId="58" xfId="234" quotePrefix="1" applyNumberFormat="1" applyFont="1" applyBorder="1" applyAlignment="1">
      <alignment horizontal="right"/>
    </xf>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165" fontId="72" fillId="0" borderId="64" xfId="51" applyNumberFormat="1" applyFont="1" applyBorder="1"/>
    <xf numFmtId="0" fontId="72" fillId="0" borderId="50" xfId="51" applyFont="1" applyBorder="1"/>
    <xf numFmtId="0" fontId="72" fillId="0" borderId="41" xfId="51" applyFont="1" applyBorder="1"/>
    <xf numFmtId="0" fontId="72" fillId="0" borderId="42"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3" fontId="156" fillId="0" borderId="65" xfId="188" applyNumberFormat="1" applyFont="1" applyBorder="1"/>
    <xf numFmtId="2" fontId="157" fillId="0" borderId="65" xfId="188" applyNumberFormat="1" applyFont="1" applyBorder="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50" fillId="67" borderId="0" xfId="174" applyFont="1" applyFill="1" applyAlignment="1">
      <alignment horizontal="center"/>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40"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38"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249" fillId="0" borderId="0" xfId="0" applyFont="1" applyAlignment="1">
      <alignment vertical="center"/>
    </xf>
    <xf numFmtId="0" fontId="165" fillId="0" borderId="0" xfId="0" applyFont="1" applyAlignment="1">
      <alignment vertical="center"/>
    </xf>
    <xf numFmtId="0" fontId="156" fillId="0" borderId="0" xfId="0" applyFont="1" applyAlignment="1">
      <alignment vertical="center"/>
    </xf>
    <xf numFmtId="0" fontId="250" fillId="0" borderId="0" xfId="0" applyFont="1" applyAlignment="1">
      <alignment vertical="center"/>
    </xf>
    <xf numFmtId="0" fontId="158" fillId="0" borderId="0" xfId="0" quotePrefix="1" applyFont="1" applyAlignment="1">
      <alignment vertical="center"/>
    </xf>
    <xf numFmtId="0" fontId="251"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75" fillId="0" borderId="5"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1" xfId="0" applyFont="1" applyBorder="1" applyAlignment="1">
      <alignment horizontal="centerContinuous" vertical="center"/>
    </xf>
    <xf numFmtId="0" fontId="175" fillId="0" borderId="7" xfId="0" applyFont="1" applyBorder="1" applyAlignment="1">
      <alignment horizontal="centerContinuous" vertical="center" wrapText="1"/>
    </xf>
    <xf numFmtId="0" fontId="175" fillId="0" borderId="32"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8" xfId="0" applyFont="1" applyBorder="1" applyAlignment="1">
      <alignment horizontal="centerContinuous" vertical="center"/>
    </xf>
    <xf numFmtId="0" fontId="175" fillId="0" borderId="8" xfId="0" applyFont="1" applyBorder="1" applyAlignment="1">
      <alignment horizontal="centerContinuous" vertical="center" wrapText="1"/>
    </xf>
    <xf numFmtId="0" fontId="175" fillId="0" borderId="9" xfId="0" applyFont="1" applyBorder="1" applyAlignment="1">
      <alignment horizontal="centerContinuous" vertical="center" wrapText="1"/>
    </xf>
    <xf numFmtId="0" fontId="156" fillId="0" borderId="10" xfId="0" applyFont="1" applyBorder="1" applyAlignment="1">
      <alignment horizontal="center" vertical="center" wrapText="1"/>
    </xf>
    <xf numFmtId="0" fontId="156" fillId="0" borderId="11" xfId="0" applyFont="1" applyBorder="1" applyAlignment="1">
      <alignment horizontal="center" vertical="center" wrapText="1"/>
    </xf>
    <xf numFmtId="0" fontId="175" fillId="0" borderId="12" xfId="0" applyFont="1" applyBorder="1" applyAlignment="1">
      <alignment horizontal="centerContinuous" vertical="center"/>
    </xf>
    <xf numFmtId="0" fontId="175" fillId="2" borderId="52" xfId="0" applyFont="1" applyFill="1" applyBorder="1" applyAlignment="1">
      <alignment horizontal="centerContinuous" vertical="center"/>
    </xf>
    <xf numFmtId="0" fontId="175" fillId="2" borderId="12" xfId="0" applyFont="1" applyFill="1" applyBorder="1" applyAlignment="1">
      <alignment horizontal="centerContinuous" vertical="center"/>
    </xf>
    <xf numFmtId="0" fontId="175" fillId="0" borderId="0" xfId="0" applyFont="1" applyAlignment="1">
      <alignment horizontal="center" vertical="center" wrapText="1"/>
    </xf>
    <xf numFmtId="0" fontId="175" fillId="0" borderId="66" xfId="0" applyFont="1" applyBorder="1" applyAlignment="1">
      <alignment horizontal="center" vertical="center" wrapText="1"/>
    </xf>
    <xf numFmtId="0" fontId="175" fillId="0" borderId="54" xfId="0" applyFont="1" applyBorder="1" applyAlignment="1">
      <alignment horizontal="center" vertical="center" wrapText="1"/>
    </xf>
    <xf numFmtId="0" fontId="175" fillId="0" borderId="52" xfId="0" applyFont="1" applyBorder="1" applyAlignment="1">
      <alignment horizontal="centerContinuous" vertical="center"/>
    </xf>
    <xf numFmtId="0" fontId="175" fillId="0" borderId="54" xfId="0" applyFont="1" applyBorder="1" applyAlignment="1">
      <alignment horizontal="centerContinuous" vertical="center" wrapText="1"/>
    </xf>
    <xf numFmtId="0" fontId="175" fillId="0" borderId="13" xfId="0" applyFont="1" applyBorder="1" applyAlignment="1">
      <alignment horizontal="centerContinuous" vertical="center" wrapText="1"/>
    </xf>
    <xf numFmtId="0" fontId="156" fillId="0" borderId="14" xfId="0" applyFont="1" applyBorder="1" applyAlignment="1">
      <alignment horizontal="center" vertical="center"/>
    </xf>
    <xf numFmtId="0" fontId="156" fillId="0" borderId="15" xfId="0" applyFont="1" applyBorder="1" applyAlignment="1">
      <alignment horizontal="center" vertical="center"/>
    </xf>
    <xf numFmtId="14" fontId="175" fillId="0" borderId="46" xfId="0" applyNumberFormat="1" applyFont="1" applyBorder="1" applyAlignment="1">
      <alignment horizontal="center" vertical="center" wrapText="1"/>
    </xf>
    <xf numFmtId="14" fontId="175" fillId="0" borderId="47" xfId="0" applyNumberFormat="1" applyFont="1" applyBorder="1" applyAlignment="1">
      <alignment horizontal="center" vertical="center" wrapText="1"/>
    </xf>
    <xf numFmtId="14" fontId="175" fillId="2" borderId="51" xfId="0" applyNumberFormat="1" applyFont="1" applyFill="1" applyBorder="1" applyAlignment="1">
      <alignment horizontal="center" vertical="center" wrapText="1"/>
    </xf>
    <xf numFmtId="14" fontId="175" fillId="2" borderId="21" xfId="0" applyNumberFormat="1" applyFont="1" applyFill="1" applyBorder="1" applyAlignment="1">
      <alignment horizontal="center" vertical="center" wrapText="1"/>
    </xf>
    <xf numFmtId="0" fontId="175" fillId="0" borderId="13" xfId="0" applyFont="1" applyBorder="1" applyAlignment="1">
      <alignment horizontal="center" vertical="center" wrapText="1"/>
    </xf>
    <xf numFmtId="0" fontId="175" fillId="0" borderId="53" xfId="0" applyFont="1" applyBorder="1" applyAlignment="1">
      <alignment horizontal="center" vertical="center" wrapText="1"/>
    </xf>
    <xf numFmtId="0" fontId="175" fillId="0" borderId="12" xfId="0" applyFont="1" applyBorder="1" applyAlignment="1">
      <alignment horizontal="center" vertical="center" wrapText="1"/>
    </xf>
    <xf numFmtId="14" fontId="175" fillId="0" borderId="12" xfId="0" applyNumberFormat="1" applyFont="1" applyBorder="1" applyAlignment="1">
      <alignment horizontal="center" vertical="center" wrapText="1"/>
    </xf>
    <xf numFmtId="14" fontId="175" fillId="0" borderId="29" xfId="0" applyNumberFormat="1" applyFont="1" applyBorder="1" applyAlignment="1">
      <alignment horizontal="center" vertical="center" wrapText="1"/>
    </xf>
    <xf numFmtId="0" fontId="174" fillId="0" borderId="16" xfId="0" applyFont="1" applyBorder="1"/>
    <xf numFmtId="0" fontId="174" fillId="0" borderId="17" xfId="0" applyFont="1" applyBorder="1" applyAlignment="1">
      <alignment horizontal="center"/>
    </xf>
    <xf numFmtId="3" fontId="175" fillId="0" borderId="55" xfId="0" applyNumberFormat="1" applyFont="1" applyBorder="1"/>
    <xf numFmtId="3" fontId="175" fillId="2" borderId="43" xfId="0" applyNumberFormat="1" applyFont="1" applyFill="1" applyBorder="1"/>
    <xf numFmtId="3" fontId="175" fillId="2" borderId="55" xfId="0" applyNumberFormat="1" applyFont="1" applyFill="1" applyBorder="1"/>
    <xf numFmtId="2" fontId="175" fillId="0" borderId="4" xfId="0" applyNumberFormat="1" applyFont="1" applyBorder="1"/>
    <xf numFmtId="165" fontId="175" fillId="0" borderId="56" xfId="0" applyNumberFormat="1" applyFont="1" applyBorder="1"/>
    <xf numFmtId="165" fontId="175" fillId="0" borderId="3" xfId="0" applyNumberFormat="1" applyFont="1" applyBorder="1"/>
    <xf numFmtId="165" fontId="175" fillId="0" borderId="27" xfId="0" applyNumberFormat="1" applyFont="1" applyBorder="1"/>
    <xf numFmtId="0" fontId="174" fillId="0" borderId="2" xfId="0" applyFont="1" applyBorder="1"/>
    <xf numFmtId="3" fontId="175" fillId="0" borderId="3" xfId="0" applyNumberFormat="1" applyFont="1" applyBorder="1"/>
    <xf numFmtId="2" fontId="175" fillId="0" borderId="3" xfId="0" applyNumberFormat="1" applyFont="1" applyBorder="1"/>
    <xf numFmtId="165" fontId="175" fillId="0" borderId="4" xfId="0" applyNumberFormat="1" applyFont="1" applyBorder="1"/>
    <xf numFmtId="0" fontId="173" fillId="0" borderId="18" xfId="0" applyFont="1" applyBorder="1"/>
    <xf numFmtId="0" fontId="173" fillId="0" borderId="19" xfId="0" applyFont="1" applyBorder="1" applyAlignment="1">
      <alignment horizontal="center"/>
    </xf>
    <xf numFmtId="3" fontId="165" fillId="0" borderId="1" xfId="0" applyNumberFormat="1" applyFont="1" applyBorder="1"/>
    <xf numFmtId="3" fontId="165" fillId="2" borderId="1" xfId="0" applyNumberFormat="1" applyFont="1" applyFill="1" applyBorder="1"/>
    <xf numFmtId="2" fontId="165" fillId="0" borderId="35" xfId="0" applyNumberFormat="1" applyFont="1" applyBorder="1"/>
    <xf numFmtId="165" fontId="165" fillId="0" borderId="57" xfId="0" applyNumberFormat="1" applyFont="1" applyBorder="1"/>
    <xf numFmtId="165" fontId="165" fillId="0" borderId="7" xfId="0" applyNumberFormat="1" applyFont="1" applyBorder="1"/>
    <xf numFmtId="0" fontId="173" fillId="0" borderId="15" xfId="0" applyFont="1" applyBorder="1" applyAlignment="1">
      <alignment horizontal="center"/>
    </xf>
    <xf numFmtId="3" fontId="165" fillId="0" borderId="12" xfId="0" applyNumberFormat="1" applyFont="1" applyBorder="1"/>
    <xf numFmtId="3" fontId="165" fillId="2" borderId="12" xfId="0" applyNumberFormat="1" applyFont="1" applyFill="1" applyBorder="1"/>
    <xf numFmtId="2" fontId="165" fillId="0" borderId="13" xfId="0" applyNumberFormat="1" applyFont="1" applyBorder="1"/>
    <xf numFmtId="165" fontId="165" fillId="0" borderId="53" xfId="0" applyNumberFormat="1" applyFont="1" applyBorder="1"/>
    <xf numFmtId="165" fontId="165" fillId="0" borderId="28" xfId="0" applyNumberFormat="1" applyFont="1" applyBorder="1"/>
    <xf numFmtId="0" fontId="173" fillId="0" borderId="21" xfId="0" applyFont="1" applyBorder="1" applyAlignment="1">
      <alignment horizontal="center"/>
    </xf>
    <xf numFmtId="3" fontId="165" fillId="0" borderId="46" xfId="0" applyNumberFormat="1" applyFont="1" applyBorder="1"/>
    <xf numFmtId="3" fontId="165" fillId="2" borderId="46" xfId="0" applyNumberFormat="1" applyFont="1" applyFill="1" applyBorder="1"/>
    <xf numFmtId="2" fontId="165" fillId="0" borderId="58" xfId="0" applyNumberFormat="1" applyFont="1" applyBorder="1"/>
    <xf numFmtId="165" fontId="165" fillId="0" borderId="47" xfId="0" applyNumberFormat="1" applyFont="1" applyBorder="1"/>
    <xf numFmtId="165" fontId="165" fillId="0" borderId="29" xfId="0" applyNumberFormat="1" applyFont="1" applyBorder="1"/>
    <xf numFmtId="0" fontId="173" fillId="0" borderId="22" xfId="0" applyFont="1" applyBorder="1"/>
    <xf numFmtId="0" fontId="173" fillId="0" borderId="23" xfId="0" applyFont="1" applyBorder="1" applyAlignment="1">
      <alignment horizontal="center"/>
    </xf>
    <xf numFmtId="3" fontId="165" fillId="0" borderId="51" xfId="0" applyNumberFormat="1" applyFont="1" applyBorder="1"/>
    <xf numFmtId="3" fontId="165" fillId="2" borderId="51" xfId="0" applyNumberFormat="1" applyFont="1" applyFill="1" applyBorder="1"/>
    <xf numFmtId="2" fontId="165" fillId="0" borderId="59" xfId="0" applyNumberFormat="1" applyFont="1" applyBorder="1"/>
    <xf numFmtId="165" fontId="165" fillId="0" borderId="60" xfId="0" applyNumberFormat="1" applyFont="1" applyBorder="1"/>
    <xf numFmtId="165" fontId="165" fillId="0" borderId="30" xfId="0" applyNumberFormat="1" applyFont="1" applyBorder="1"/>
    <xf numFmtId="0" fontId="174" fillId="0" borderId="3" xfId="0" applyFont="1" applyBorder="1"/>
    <xf numFmtId="0" fontId="174" fillId="0" borderId="15" xfId="0" applyFont="1" applyBorder="1"/>
    <xf numFmtId="3" fontId="175" fillId="0" borderId="12" xfId="0" applyNumberFormat="1" applyFont="1" applyBorder="1"/>
    <xf numFmtId="3" fontId="175" fillId="2" borderId="12" xfId="0" applyNumberFormat="1" applyFont="1" applyFill="1" applyBorder="1"/>
    <xf numFmtId="2" fontId="175" fillId="0" borderId="13" xfId="0" applyNumberFormat="1" applyFont="1" applyBorder="1"/>
    <xf numFmtId="165" fontId="175" fillId="0" borderId="53" xfId="0" applyNumberFormat="1" applyFont="1" applyBorder="1"/>
    <xf numFmtId="165" fontId="175" fillId="0" borderId="49" xfId="0" applyNumberFormat="1" applyFont="1" applyBorder="1"/>
    <xf numFmtId="165" fontId="175" fillId="0" borderId="37" xfId="0" applyNumberFormat="1" applyFont="1" applyBorder="1"/>
    <xf numFmtId="0" fontId="173" fillId="0" borderId="21" xfId="0" applyFont="1" applyBorder="1"/>
    <xf numFmtId="165" fontId="165" fillId="0" borderId="61" xfId="0" applyNumberFormat="1" applyFont="1" applyBorder="1"/>
    <xf numFmtId="165" fontId="165" fillId="0" borderId="62" xfId="0" applyNumberFormat="1" applyFont="1" applyBorder="1"/>
    <xf numFmtId="0" fontId="174" fillId="0" borderId="21" xfId="0" applyFont="1" applyBorder="1"/>
    <xf numFmtId="3" fontId="175" fillId="0" borderId="46" xfId="0" applyNumberFormat="1" applyFont="1" applyBorder="1"/>
    <xf numFmtId="3" fontId="175" fillId="2" borderId="46" xfId="0" applyNumberFormat="1" applyFont="1" applyFill="1" applyBorder="1"/>
    <xf numFmtId="2" fontId="175" fillId="0" borderId="58" xfId="0" applyNumberFormat="1" applyFont="1" applyBorder="1"/>
    <xf numFmtId="165" fontId="175" fillId="0" borderId="47" xfId="0" applyNumberFormat="1" applyFont="1" applyBorder="1"/>
    <xf numFmtId="165" fontId="175" fillId="0" borderId="61" xfId="0" applyNumberFormat="1" applyFont="1" applyBorder="1"/>
    <xf numFmtId="165" fontId="175" fillId="0" borderId="62" xfId="0" applyNumberFormat="1" applyFont="1" applyBorder="1"/>
    <xf numFmtId="0" fontId="173" fillId="0" borderId="10" xfId="0" applyFont="1" applyBorder="1"/>
    <xf numFmtId="0" fontId="173" fillId="0" borderId="24" xfId="0" applyFont="1" applyBorder="1"/>
    <xf numFmtId="3" fontId="165" fillId="0" borderId="48" xfId="0" applyNumberFormat="1" applyFont="1" applyBorder="1"/>
    <xf numFmtId="3" fontId="165" fillId="2" borderId="48" xfId="0" applyNumberFormat="1" applyFont="1" applyFill="1" applyBorder="1"/>
    <xf numFmtId="2" fontId="165" fillId="0" borderId="63" xfId="0" applyNumberFormat="1" applyFont="1" applyBorder="1"/>
    <xf numFmtId="0" fontId="173" fillId="0" borderId="2" xfId="0" applyFont="1" applyBorder="1"/>
    <xf numFmtId="3" fontId="165" fillId="0" borderId="3" xfId="0" applyNumberFormat="1" applyFont="1" applyBorder="1"/>
    <xf numFmtId="2" fontId="165" fillId="0" borderId="3" xfId="0" applyNumberFormat="1" applyFont="1" applyBorder="1"/>
    <xf numFmtId="165" fontId="165" fillId="0" borderId="3" xfId="0" applyNumberFormat="1" applyFont="1" applyBorder="1"/>
    <xf numFmtId="165" fontId="165" fillId="0" borderId="4" xfId="0" applyNumberFormat="1" applyFont="1" applyBorder="1"/>
    <xf numFmtId="0" fontId="173" fillId="0" borderId="11" xfId="0" applyFont="1" applyBorder="1"/>
    <xf numFmtId="3" fontId="165" fillId="0" borderId="52" xfId="0" applyNumberFormat="1" applyFont="1" applyBorder="1"/>
    <xf numFmtId="3" fontId="165" fillId="2" borderId="52" xfId="0" applyNumberFormat="1" applyFont="1" applyFill="1" applyBorder="1"/>
    <xf numFmtId="2" fontId="165" fillId="0" borderId="64" xfId="0" applyNumberFormat="1" applyFont="1" applyBorder="1"/>
    <xf numFmtId="165" fontId="165" fillId="0" borderId="49" xfId="0" applyNumberFormat="1" applyFont="1" applyBorder="1"/>
    <xf numFmtId="165" fontId="165" fillId="0" borderId="37" xfId="0" applyNumberFormat="1" applyFont="1" applyBorder="1"/>
    <xf numFmtId="0" fontId="173" fillId="0" borderId="25" xfId="0" applyFont="1" applyBorder="1"/>
    <xf numFmtId="0" fontId="173" fillId="0" borderId="26" xfId="0" applyFont="1" applyBorder="1"/>
    <xf numFmtId="0" fontId="173" fillId="0" borderId="23" xfId="0" applyFont="1" applyBorder="1"/>
    <xf numFmtId="4" fontId="165" fillId="0" borderId="0" xfId="0" applyNumberFormat="1" applyFont="1"/>
    <xf numFmtId="0" fontId="165" fillId="0" borderId="41" xfId="0" applyFont="1" applyBorder="1"/>
    <xf numFmtId="2" fontId="165" fillId="0" borderId="58" xfId="0" quotePrefix="1" applyNumberFormat="1" applyFont="1" applyBorder="1"/>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41967DC8-D7AE-4F7F-9905-44B89C902F52}"/>
    <cellStyle name="Normalny 9" xfId="60" xr:uid="{00000000-0005-0000-0000-0000C8000000}"/>
    <cellStyle name="Normalny_DROB41_0" xfId="237" xr:uid="{00000000-0005-0000-0000-0000C9000000}"/>
    <cellStyle name="Obliczenia" xfId="11" builtinId="22" customBuiltin="1"/>
    <cellStyle name="Obliczenia 2" xfId="175" xr:uid="{00000000-0005-0000-0000-0000CB000000}"/>
    <cellStyle name="Obliczenia 3" xfId="176" xr:uid="{00000000-0005-0000-0000-0000CC000000}"/>
    <cellStyle name="Procentowy 10" xfId="71" xr:uid="{00000000-0005-0000-0000-0000CD000000}"/>
    <cellStyle name="Procentowy 11" xfId="74" xr:uid="{00000000-0005-0000-0000-0000CE000000}"/>
    <cellStyle name="Procentowy 12" xfId="77" xr:uid="{00000000-0005-0000-0000-0000CF000000}"/>
    <cellStyle name="Procentowy 13" xfId="80" xr:uid="{00000000-0005-0000-0000-0000D0000000}"/>
    <cellStyle name="Procentowy 14" xfId="83" xr:uid="{00000000-0005-0000-0000-0000D1000000}"/>
    <cellStyle name="Procentowy 15" xfId="86" xr:uid="{00000000-0005-0000-0000-0000D2000000}"/>
    <cellStyle name="Procentowy 16" xfId="89" xr:uid="{00000000-0005-0000-0000-0000D3000000}"/>
    <cellStyle name="Procentowy 17" xfId="92" xr:uid="{00000000-0005-0000-0000-0000D4000000}"/>
    <cellStyle name="Procentowy 18" xfId="95" xr:uid="{00000000-0005-0000-0000-0000D5000000}"/>
    <cellStyle name="Procentowy 19" xfId="99" xr:uid="{00000000-0005-0000-0000-0000D6000000}"/>
    <cellStyle name="Procentowy 2" xfId="44" xr:uid="{00000000-0005-0000-0000-0000D7000000}"/>
    <cellStyle name="Procentowy 3" xfId="50" xr:uid="{00000000-0005-0000-0000-0000D8000000}"/>
    <cellStyle name="Procentowy 4" xfId="53" xr:uid="{00000000-0005-0000-0000-0000D9000000}"/>
    <cellStyle name="Procentowy 5" xfId="56" xr:uid="{00000000-0005-0000-0000-0000DA000000}"/>
    <cellStyle name="Procentowy 6" xfId="59" xr:uid="{00000000-0005-0000-0000-0000DB000000}"/>
    <cellStyle name="Procentowy 7" xfId="62" xr:uid="{00000000-0005-0000-0000-0000DC000000}"/>
    <cellStyle name="Procentowy 8" xfId="65" xr:uid="{00000000-0005-0000-0000-0000DD000000}"/>
    <cellStyle name="Procentowy 9" xfId="68" xr:uid="{00000000-0005-0000-0000-0000DE000000}"/>
    <cellStyle name="Suma" xfId="16" builtinId="25" customBuiltin="1"/>
    <cellStyle name="Suma 2" xfId="177" xr:uid="{00000000-0005-0000-0000-0000E0000000}"/>
    <cellStyle name="Suma 3" xfId="178" xr:uid="{00000000-0005-0000-0000-0000E1000000}"/>
    <cellStyle name="Tekst objaśnienia" xfId="15" builtinId="53" customBuiltin="1"/>
    <cellStyle name="Tekst objaśnienia 2" xfId="179" xr:uid="{00000000-0005-0000-0000-0000E3000000}"/>
    <cellStyle name="Tekst objaśnienia 3" xfId="180" xr:uid="{00000000-0005-0000-0000-0000E4000000}"/>
    <cellStyle name="Tekst ostrzeżenia" xfId="14" builtinId="11" customBuiltin="1"/>
    <cellStyle name="Tekst ostrzeżenia 2" xfId="181" xr:uid="{00000000-0005-0000-0000-0000E6000000}"/>
    <cellStyle name="Tekst ostrzeżenia 3" xfId="182" xr:uid="{00000000-0005-0000-0000-0000E7000000}"/>
    <cellStyle name="Tytuł" xfId="1" builtinId="15" customBuiltin="1"/>
    <cellStyle name="Tytuł 2" xfId="183" xr:uid="{00000000-0005-0000-0000-0000E9000000}"/>
    <cellStyle name="Tytuł 3" xfId="184" xr:uid="{00000000-0005-0000-0000-0000EA000000}"/>
    <cellStyle name="Uwaga 2" xfId="42" xr:uid="{00000000-0005-0000-0000-0000EB000000}"/>
    <cellStyle name="Uwaga 3" xfId="185" xr:uid="{00000000-0005-0000-0000-0000EC000000}"/>
    <cellStyle name="Uwaga 4" xfId="193" xr:uid="{00000000-0005-0000-0000-0000ED000000}"/>
    <cellStyle name="Złe 2" xfId="186" xr:uid="{00000000-0005-0000-0000-0000EE000000}"/>
    <cellStyle name="Złe 3" xfId="187" xr:uid="{00000000-0005-0000-0000-0000EF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222250</xdr:rowOff>
    </xdr:to>
    <xdr:pic>
      <xdr:nvPicPr>
        <xdr:cNvPr id="3" name="Obraz 2">
          <a:extLst>
            <a:ext uri="{FF2B5EF4-FFF2-40B4-BE49-F238E27FC236}">
              <a16:creationId xmlns:a16="http://schemas.microsoft.com/office/drawing/2014/main" id="{CBFB690D-A6A8-4E09-69BE-1DE1F837CDAC}"/>
            </a:ext>
          </a:extLst>
        </xdr:cNvPr>
        <xdr:cNvPicPr>
          <a:picLocks noChangeAspect="1"/>
        </xdr:cNvPicPr>
      </xdr:nvPicPr>
      <xdr:blipFill>
        <a:blip xmlns:r="http://schemas.openxmlformats.org/officeDocument/2006/relationships" r:embed="rId1"/>
        <a:stretch>
          <a:fillRect/>
        </a:stretch>
      </xdr:blipFill>
      <xdr:spPr>
        <a:xfrm>
          <a:off x="0" y="0"/>
          <a:ext cx="6645216" cy="3543300"/>
        </a:xfrm>
        <a:prstGeom prst="rect">
          <a:avLst/>
        </a:prstGeom>
      </xdr:spPr>
    </xdr:pic>
    <xdr:clientData/>
  </xdr:twoCellAnchor>
  <xdr:twoCellAnchor editAs="oneCell">
    <xdr:from>
      <xdr:col>11</xdr:col>
      <xdr:colOff>0</xdr:colOff>
      <xdr:row>0</xdr:row>
      <xdr:rowOff>0</xdr:rowOff>
    </xdr:from>
    <xdr:to>
      <xdr:col>21</xdr:col>
      <xdr:colOff>231716</xdr:colOff>
      <xdr:row>20</xdr:row>
      <xdr:rowOff>222250</xdr:rowOff>
    </xdr:to>
    <xdr:pic>
      <xdr:nvPicPr>
        <xdr:cNvPr id="11" name="Obraz 10">
          <a:extLst>
            <a:ext uri="{FF2B5EF4-FFF2-40B4-BE49-F238E27FC236}">
              <a16:creationId xmlns:a16="http://schemas.microsoft.com/office/drawing/2014/main" id="{E2F86BBE-F407-00D7-0C2C-686701922A74}"/>
            </a:ext>
          </a:extLst>
        </xdr:cNvPr>
        <xdr:cNvPicPr>
          <a:picLocks noChangeAspect="1"/>
        </xdr:cNvPicPr>
      </xdr:nvPicPr>
      <xdr:blipFill>
        <a:blip xmlns:r="http://schemas.openxmlformats.org/officeDocument/2006/relationships" r:embed="rId2"/>
        <a:stretch>
          <a:fillRect/>
        </a:stretch>
      </xdr:blipFill>
      <xdr:spPr>
        <a:xfrm>
          <a:off x="7054850" y="0"/>
          <a:ext cx="6645216" cy="3543300"/>
        </a:xfrm>
        <a:prstGeom prst="rect">
          <a:avLst/>
        </a:prstGeom>
      </xdr:spPr>
    </xdr:pic>
    <xdr:clientData/>
  </xdr:twoCellAnchor>
  <xdr:twoCellAnchor editAs="oneCell">
    <xdr:from>
      <xdr:col>0</xdr:col>
      <xdr:colOff>0</xdr:colOff>
      <xdr:row>22</xdr:row>
      <xdr:rowOff>0</xdr:rowOff>
    </xdr:from>
    <xdr:to>
      <xdr:col>10</xdr:col>
      <xdr:colOff>231716</xdr:colOff>
      <xdr:row>43</xdr:row>
      <xdr:rowOff>114300</xdr:rowOff>
    </xdr:to>
    <xdr:pic>
      <xdr:nvPicPr>
        <xdr:cNvPr id="12" name="Obraz 11">
          <a:extLst>
            <a:ext uri="{FF2B5EF4-FFF2-40B4-BE49-F238E27FC236}">
              <a16:creationId xmlns:a16="http://schemas.microsoft.com/office/drawing/2014/main" id="{50E7E270-1C9A-02B9-CA78-CE532C890A87}"/>
            </a:ext>
          </a:extLst>
        </xdr:cNvPr>
        <xdr:cNvPicPr>
          <a:picLocks noChangeAspect="1"/>
        </xdr:cNvPicPr>
      </xdr:nvPicPr>
      <xdr:blipFill>
        <a:blip xmlns:r="http://schemas.openxmlformats.org/officeDocument/2006/relationships" r:embed="rId3"/>
        <a:stretch>
          <a:fillRect/>
        </a:stretch>
      </xdr:blipFill>
      <xdr:spPr>
        <a:xfrm>
          <a:off x="0" y="3708400"/>
          <a:ext cx="6645216" cy="3619500"/>
        </a:xfrm>
        <a:prstGeom prst="rect">
          <a:avLst/>
        </a:prstGeom>
      </xdr:spPr>
    </xdr:pic>
    <xdr:clientData/>
  </xdr:twoCellAnchor>
  <xdr:twoCellAnchor editAs="oneCell">
    <xdr:from>
      <xdr:col>11</xdr:col>
      <xdr:colOff>0</xdr:colOff>
      <xdr:row>22</xdr:row>
      <xdr:rowOff>0</xdr:rowOff>
    </xdr:from>
    <xdr:to>
      <xdr:col>21</xdr:col>
      <xdr:colOff>231716</xdr:colOff>
      <xdr:row>43</xdr:row>
      <xdr:rowOff>133350</xdr:rowOff>
    </xdr:to>
    <xdr:pic>
      <xdr:nvPicPr>
        <xdr:cNvPr id="15" name="Obraz 14">
          <a:extLst>
            <a:ext uri="{FF2B5EF4-FFF2-40B4-BE49-F238E27FC236}">
              <a16:creationId xmlns:a16="http://schemas.microsoft.com/office/drawing/2014/main" id="{1CFC2B48-50F1-A49E-77ED-1C514B3DB167}"/>
            </a:ext>
          </a:extLst>
        </xdr:cNvPr>
        <xdr:cNvPicPr>
          <a:picLocks noChangeAspect="1"/>
        </xdr:cNvPicPr>
      </xdr:nvPicPr>
      <xdr:blipFill>
        <a:blip xmlns:r="http://schemas.openxmlformats.org/officeDocument/2006/relationships" r:embed="rId4"/>
        <a:stretch>
          <a:fillRect/>
        </a:stretch>
      </xdr:blipFill>
      <xdr:spPr>
        <a:xfrm>
          <a:off x="7054850" y="3708400"/>
          <a:ext cx="6645216" cy="3638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3"/>
  <sheetViews>
    <sheetView showGridLines="0" tabSelected="1" zoomScale="130" zoomScaleNormal="130" workbookViewId="0">
      <selection activeCell="I15" sqref="I15"/>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5" customHeight="1">
      <c r="B1"/>
      <c r="C1"/>
      <c r="D1"/>
      <c r="E1"/>
      <c r="F1"/>
      <c r="L1" s="334"/>
      <c r="M1" s="334"/>
      <c r="N1" s="334"/>
      <c r="O1" s="334"/>
      <c r="P1" s="334"/>
      <c r="Q1" s="334"/>
      <c r="R1" s="334"/>
      <c r="S1" s="334"/>
      <c r="T1" s="334"/>
    </row>
    <row r="2" spans="2:36" ht="13">
      <c r="B2" s="470"/>
      <c r="C2" s="470"/>
      <c r="D2" s="470"/>
      <c r="E2" s="471"/>
      <c r="F2" s="471"/>
      <c r="L2" s="334"/>
      <c r="M2" s="334"/>
      <c r="N2" s="334"/>
      <c r="O2" s="334"/>
      <c r="P2" s="334"/>
      <c r="Q2" s="334"/>
      <c r="R2" s="334"/>
      <c r="S2" s="334"/>
      <c r="T2" s="334"/>
      <c r="AI2" s="335"/>
      <c r="AJ2" s="335"/>
    </row>
    <row r="3" spans="2:36" ht="19.5" customHeight="1">
      <c r="B3" s="470"/>
      <c r="C3" s="470"/>
      <c r="D3" s="472" t="s">
        <v>385</v>
      </c>
      <c r="E3" s="471"/>
      <c r="F3" s="471"/>
      <c r="G3" s="334"/>
      <c r="H3" s="334"/>
      <c r="I3" s="334"/>
      <c r="J3" s="334"/>
      <c r="K3" s="334"/>
      <c r="L3" s="334"/>
      <c r="M3" s="334"/>
      <c r="N3" s="334"/>
      <c r="O3" s="334"/>
      <c r="P3" s="334"/>
      <c r="Q3" s="334"/>
      <c r="R3" s="334"/>
      <c r="S3" s="334"/>
      <c r="T3" s="334"/>
      <c r="AI3" s="335"/>
      <c r="AJ3" s="335"/>
    </row>
    <row r="4" spans="2:36" ht="15.5">
      <c r="B4" s="470"/>
      <c r="C4" s="470"/>
      <c r="D4" s="472" t="s">
        <v>450</v>
      </c>
      <c r="E4" s="471"/>
      <c r="F4" s="471"/>
      <c r="G4" s="334"/>
      <c r="H4" s="336"/>
      <c r="I4" s="334"/>
      <c r="J4" s="334"/>
      <c r="K4" s="334"/>
      <c r="L4" s="334"/>
      <c r="M4" s="334"/>
      <c r="N4" s="334"/>
      <c r="O4" s="334"/>
      <c r="P4" s="334"/>
      <c r="Q4" s="334"/>
      <c r="R4" s="334"/>
      <c r="S4" s="334"/>
      <c r="T4" s="334"/>
    </row>
    <row r="5" spans="2:36" ht="17">
      <c r="B5" s="470"/>
      <c r="C5" s="470"/>
      <c r="D5" s="473" t="s">
        <v>436</v>
      </c>
      <c r="E5" s="470"/>
      <c r="F5" s="471"/>
      <c r="G5" s="334"/>
      <c r="H5" s="336"/>
      <c r="I5" s="334"/>
      <c r="J5" s="334"/>
      <c r="K5" s="334"/>
      <c r="L5" s="334"/>
      <c r="M5" s="334"/>
      <c r="N5" s="334"/>
      <c r="O5" s="334"/>
      <c r="P5" s="334"/>
      <c r="Q5" s="334"/>
      <c r="R5" s="334"/>
      <c r="S5" s="334"/>
      <c r="T5" s="334"/>
    </row>
    <row r="6" spans="2:36" ht="18" customHeight="1">
      <c r="B6" s="471"/>
      <c r="C6" s="471"/>
      <c r="D6" s="471"/>
      <c r="E6" s="471"/>
      <c r="F6" s="471"/>
      <c r="G6" s="334"/>
      <c r="H6" s="336"/>
      <c r="I6" s="334"/>
      <c r="J6" s="334"/>
      <c r="K6" s="334"/>
      <c r="L6" s="334"/>
      <c r="M6" s="334"/>
      <c r="N6" s="334"/>
      <c r="O6" s="334"/>
      <c r="P6" s="334"/>
      <c r="Q6" s="334"/>
      <c r="R6" s="334"/>
      <c r="S6" s="334"/>
      <c r="T6" s="334"/>
    </row>
    <row r="7" spans="2:36" ht="16.5" customHeight="1">
      <c r="B7" s="474" t="s">
        <v>0</v>
      </c>
      <c r="C7" s="358"/>
      <c r="D7" s="358"/>
      <c r="E7" s="334"/>
      <c r="F7" s="334"/>
      <c r="G7" s="334"/>
      <c r="H7" s="334"/>
      <c r="I7" s="334"/>
      <c r="J7" s="334"/>
      <c r="K7" s="334"/>
      <c r="L7" s="334"/>
      <c r="M7" s="334"/>
      <c r="N7" s="334"/>
      <c r="O7" s="334"/>
      <c r="P7" s="334"/>
      <c r="Q7" s="334"/>
      <c r="R7" s="334"/>
      <c r="S7" s="334"/>
      <c r="T7" s="334"/>
    </row>
    <row r="8" spans="2:36" ht="23.25" customHeight="1">
      <c r="B8" s="370"/>
      <c r="C8" s="358"/>
      <c r="D8" s="358"/>
      <c r="E8" s="334"/>
      <c r="F8" s="334"/>
      <c r="G8" s="334"/>
      <c r="H8" s="334"/>
      <c r="I8" s="334"/>
      <c r="J8" s="334"/>
      <c r="K8" s="334"/>
      <c r="L8" s="334"/>
      <c r="M8" s="334"/>
      <c r="N8" s="334"/>
      <c r="O8" s="334"/>
      <c r="P8" s="334"/>
      <c r="Q8" s="334"/>
      <c r="R8" s="334"/>
      <c r="S8" s="334"/>
      <c r="T8" s="334"/>
    </row>
    <row r="9" spans="2:36" ht="33" customHeight="1">
      <c r="B9" s="337" t="s">
        <v>48</v>
      </c>
      <c r="C9" s="338"/>
      <c r="D9" s="338"/>
      <c r="E9" s="338"/>
      <c r="F9" s="334"/>
      <c r="G9" s="334"/>
      <c r="H9" s="334"/>
      <c r="I9" s="334"/>
      <c r="J9" s="334"/>
      <c r="K9" s="334"/>
      <c r="L9" s="334"/>
      <c r="M9" s="334"/>
      <c r="N9" s="334"/>
      <c r="O9" s="334"/>
      <c r="P9" s="334"/>
      <c r="Q9" s="334"/>
      <c r="R9" s="334"/>
      <c r="S9" s="334"/>
      <c r="T9" s="334"/>
    </row>
    <row r="10" spans="2:36" ht="23.25" customHeight="1">
      <c r="B10" s="339"/>
      <c r="C10" s="334"/>
      <c r="D10" s="334"/>
      <c r="E10" s="334"/>
      <c r="F10" s="334"/>
      <c r="G10" s="334"/>
      <c r="H10" s="334"/>
      <c r="I10" s="334"/>
      <c r="J10" s="334"/>
      <c r="K10" s="334"/>
      <c r="L10" s="334"/>
      <c r="M10" s="334"/>
      <c r="N10" s="334"/>
      <c r="O10" s="334"/>
      <c r="P10" s="334"/>
      <c r="Q10" s="334"/>
      <c r="R10" s="334"/>
      <c r="S10" s="334"/>
      <c r="T10" s="334"/>
    </row>
    <row r="11" spans="2:36" ht="13">
      <c r="B11" s="334"/>
      <c r="C11" s="334"/>
      <c r="D11" s="334"/>
      <c r="E11" s="334"/>
      <c r="F11" s="334"/>
      <c r="G11" s="334"/>
      <c r="H11" s="334"/>
      <c r="I11" s="334"/>
      <c r="J11" s="334"/>
      <c r="K11" s="334"/>
      <c r="L11" s="334"/>
      <c r="M11" s="334"/>
      <c r="N11" s="334"/>
      <c r="O11" s="334"/>
      <c r="P11" s="334"/>
      <c r="Q11" s="334"/>
      <c r="R11" s="334"/>
      <c r="S11" s="334"/>
      <c r="T11" s="334"/>
    </row>
    <row r="12" spans="2:36" ht="23.5">
      <c r="B12" s="340" t="s">
        <v>528</v>
      </c>
      <c r="C12" s="341"/>
      <c r="D12" s="342"/>
      <c r="E12" s="343" t="s">
        <v>529</v>
      </c>
      <c r="F12" s="344"/>
      <c r="G12" s="342"/>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3">
      <c r="B14" s="334"/>
      <c r="C14" s="334"/>
      <c r="D14" s="334"/>
      <c r="E14" s="334"/>
      <c r="F14" s="334"/>
      <c r="G14" s="334"/>
      <c r="H14" s="334"/>
      <c r="I14" s="334"/>
      <c r="J14" s="334"/>
      <c r="K14" s="334"/>
      <c r="L14" s="334"/>
      <c r="M14" s="334"/>
      <c r="N14" s="334"/>
      <c r="O14" s="334"/>
      <c r="P14" s="334"/>
      <c r="Q14" s="334"/>
      <c r="R14" s="334"/>
      <c r="S14" s="334"/>
      <c r="T14" s="334"/>
    </row>
    <row r="15" spans="2:36" ht="18.5">
      <c r="B15" s="475" t="s">
        <v>437</v>
      </c>
      <c r="C15" s="476"/>
      <c r="D15" s="478" t="s">
        <v>530</v>
      </c>
      <c r="E15" s="479"/>
      <c r="F15" s="476"/>
      <c r="G15" s="477"/>
      <c r="H15" s="334"/>
      <c r="I15" s="334"/>
      <c r="J15" s="334"/>
      <c r="K15" s="334"/>
      <c r="L15" s="334"/>
      <c r="M15" s="334"/>
      <c r="N15" s="334"/>
      <c r="O15" s="334"/>
      <c r="P15" s="334"/>
      <c r="Q15" s="334"/>
      <c r="R15" s="334"/>
      <c r="S15" s="334"/>
      <c r="T15" s="334"/>
    </row>
    <row r="16" spans="2:36" ht="14.5">
      <c r="B16" s="345"/>
      <c r="C16" s="345"/>
      <c r="D16" s="345"/>
      <c r="E16" s="345"/>
      <c r="F16" s="345"/>
      <c r="G16" s="334"/>
      <c r="H16" s="334"/>
      <c r="I16" s="334"/>
      <c r="J16" s="334"/>
      <c r="K16" s="334"/>
      <c r="L16" s="334"/>
      <c r="M16" s="334"/>
      <c r="N16" s="334"/>
      <c r="O16" s="334"/>
      <c r="P16" s="334"/>
      <c r="Q16" s="334"/>
      <c r="R16" s="334"/>
      <c r="S16" s="334"/>
      <c r="T16" s="334"/>
    </row>
    <row r="17" spans="2:20" ht="14.5">
      <c r="B17" s="334" t="s">
        <v>451</v>
      </c>
      <c r="C17" s="334"/>
      <c r="D17" s="334"/>
      <c r="E17" s="334"/>
      <c r="F17" s="345"/>
      <c r="G17" s="334"/>
      <c r="H17" s="334"/>
      <c r="I17" s="334"/>
      <c r="J17" s="334"/>
      <c r="K17" s="334"/>
      <c r="L17" s="334"/>
      <c r="M17" s="334"/>
      <c r="N17" s="334"/>
      <c r="O17" s="334"/>
      <c r="P17" s="334"/>
      <c r="Q17" s="334"/>
      <c r="R17" s="334"/>
      <c r="S17" s="334"/>
      <c r="T17" s="334"/>
    </row>
    <row r="18" spans="2:20" ht="14.5">
      <c r="B18" s="334" t="s">
        <v>1</v>
      </c>
      <c r="C18" s="334"/>
      <c r="D18" s="334"/>
      <c r="E18" s="334"/>
      <c r="F18" s="345"/>
      <c r="G18" s="334"/>
      <c r="H18" s="334"/>
      <c r="I18" s="334"/>
      <c r="J18" s="334"/>
      <c r="K18" s="334"/>
      <c r="L18" s="334"/>
      <c r="M18" s="334"/>
      <c r="N18" s="334"/>
      <c r="O18" s="334"/>
      <c r="P18" s="334"/>
      <c r="Q18" s="334"/>
      <c r="R18" s="334"/>
      <c r="S18" s="334"/>
      <c r="T18" s="334"/>
    </row>
    <row r="19" spans="2:20" ht="14.5">
      <c r="B19" s="347" t="s">
        <v>448</v>
      </c>
      <c r="C19" s="347"/>
      <c r="D19" s="347"/>
      <c r="E19" s="347"/>
      <c r="F19" s="346"/>
      <c r="G19" s="347"/>
      <c r="H19" s="347"/>
      <c r="I19" s="347"/>
      <c r="J19" s="347"/>
      <c r="K19" s="334"/>
      <c r="L19" s="334"/>
      <c r="M19" s="334"/>
      <c r="N19" s="334"/>
      <c r="O19" s="334"/>
      <c r="P19" s="334"/>
      <c r="Q19" s="334"/>
      <c r="R19" s="334"/>
      <c r="S19" s="334"/>
      <c r="T19" s="334"/>
    </row>
    <row r="20" spans="2:20" ht="14.5">
      <c r="B20" s="347" t="s">
        <v>449</v>
      </c>
      <c r="C20" s="347"/>
      <c r="D20" s="347"/>
      <c r="E20" s="347"/>
      <c r="F20" s="345"/>
      <c r="G20" s="334"/>
      <c r="H20" s="334"/>
      <c r="I20" s="334"/>
      <c r="J20" s="334"/>
      <c r="K20" s="334"/>
      <c r="L20" s="334"/>
      <c r="M20" s="334"/>
      <c r="N20" s="334"/>
      <c r="O20" s="334"/>
      <c r="P20" s="334"/>
      <c r="Q20" s="334"/>
      <c r="R20" s="334"/>
      <c r="S20" s="334"/>
      <c r="T20" s="334"/>
    </row>
    <row r="21" spans="2:20" ht="14.5">
      <c r="B21" s="334" t="s">
        <v>2</v>
      </c>
      <c r="C21" s="334"/>
      <c r="D21" s="334"/>
      <c r="E21" s="334"/>
      <c r="F21" s="345"/>
      <c r="G21" s="334"/>
      <c r="H21" s="334"/>
      <c r="I21" s="334"/>
      <c r="J21" s="334"/>
      <c r="K21" s="334"/>
      <c r="L21" s="334"/>
      <c r="M21" s="334"/>
      <c r="N21" s="334"/>
      <c r="O21" s="334"/>
      <c r="P21" s="334"/>
      <c r="Q21" s="334"/>
      <c r="R21" s="334"/>
      <c r="S21" s="334"/>
      <c r="T21" s="334"/>
    </row>
    <row r="22" spans="2:20" ht="14.5">
      <c r="B22" s="334" t="s">
        <v>3</v>
      </c>
      <c r="C22" s="334"/>
      <c r="D22" s="334"/>
      <c r="E22" s="334"/>
      <c r="F22" s="345"/>
      <c r="G22" s="334"/>
      <c r="H22" s="334"/>
      <c r="I22" s="334"/>
      <c r="J22" s="334"/>
      <c r="K22" s="334"/>
      <c r="L22" s="334"/>
      <c r="M22" s="334"/>
      <c r="N22" s="334"/>
      <c r="O22" s="334"/>
      <c r="P22" s="334"/>
      <c r="Q22" s="334"/>
      <c r="R22" s="334"/>
      <c r="S22" s="334"/>
      <c r="T22" s="334"/>
    </row>
    <row r="23" spans="2:20" ht="14.5">
      <c r="B23" s="345"/>
      <c r="C23" s="345"/>
      <c r="D23" s="345"/>
      <c r="E23" s="345"/>
      <c r="F23" s="345"/>
      <c r="G23" s="334"/>
      <c r="H23" s="334"/>
      <c r="I23" s="334"/>
      <c r="J23" s="334"/>
      <c r="K23" s="334"/>
      <c r="L23" s="334"/>
      <c r="M23" s="334"/>
      <c r="N23" s="334"/>
      <c r="O23" s="334"/>
      <c r="P23" s="334"/>
      <c r="Q23" s="334"/>
      <c r="R23" s="334"/>
      <c r="S23" s="334"/>
      <c r="T23" s="334"/>
    </row>
    <row r="24" spans="2:20" ht="14.5">
      <c r="B24" s="345"/>
      <c r="C24" s="348"/>
      <c r="D24" s="345"/>
      <c r="E24" s="345"/>
      <c r="F24" s="345"/>
      <c r="G24" s="334"/>
      <c r="H24" s="334"/>
      <c r="I24" s="334"/>
      <c r="J24" s="334"/>
      <c r="K24" s="334"/>
      <c r="L24" s="334"/>
      <c r="M24" s="334"/>
      <c r="N24" s="334"/>
      <c r="O24" s="334"/>
      <c r="P24" s="334"/>
      <c r="Q24" s="334"/>
      <c r="R24" s="334"/>
      <c r="S24" s="334"/>
      <c r="T24" s="334"/>
    </row>
    <row r="25" spans="2:20" ht="14.5">
      <c r="B25" s="345"/>
      <c r="C25" s="348"/>
      <c r="D25" s="345"/>
      <c r="E25" s="345"/>
      <c r="F25" s="345"/>
      <c r="G25" s="334"/>
      <c r="H25" s="334"/>
      <c r="I25" s="334"/>
      <c r="J25" s="334"/>
      <c r="K25" s="334"/>
      <c r="L25" s="334"/>
      <c r="M25" s="334"/>
      <c r="N25" s="334"/>
      <c r="O25" s="334"/>
      <c r="P25" s="334"/>
      <c r="Q25" s="334"/>
      <c r="R25" s="334"/>
      <c r="S25" s="334"/>
      <c r="T25" s="334"/>
    </row>
    <row r="26" spans="2:20" ht="14.5">
      <c r="B26" s="346" t="s">
        <v>438</v>
      </c>
      <c r="C26" s="345"/>
      <c r="D26" s="345"/>
      <c r="E26" s="345"/>
      <c r="F26" s="345"/>
      <c r="G26" s="334"/>
      <c r="H26" s="334"/>
      <c r="I26" s="334"/>
      <c r="J26" s="334"/>
      <c r="K26" s="334"/>
      <c r="L26" s="334"/>
      <c r="M26" s="334"/>
      <c r="N26" s="334"/>
      <c r="O26" s="334"/>
      <c r="P26" s="334"/>
      <c r="Q26" s="334"/>
      <c r="R26" s="334"/>
      <c r="S26" s="334"/>
      <c r="T26" s="334"/>
    </row>
    <row r="27" spans="2:20" ht="14.5">
      <c r="B27" s="346" t="s">
        <v>443</v>
      </c>
      <c r="C27" s="346"/>
      <c r="D27" s="346"/>
      <c r="E27" s="346"/>
      <c r="F27" s="346"/>
      <c r="G27" s="347"/>
      <c r="H27" s="347"/>
      <c r="I27" s="347"/>
      <c r="J27" s="347"/>
      <c r="K27" s="334"/>
      <c r="L27" s="334"/>
      <c r="M27" s="334"/>
      <c r="N27" s="334"/>
      <c r="O27" s="334"/>
      <c r="P27" s="334"/>
      <c r="Q27" s="334"/>
      <c r="R27" s="334"/>
      <c r="S27" s="334"/>
      <c r="T27" s="334"/>
    </row>
    <row r="28" spans="2:20" ht="14.5">
      <c r="B28" s="345" t="s">
        <v>439</v>
      </c>
      <c r="C28" s="356" t="s">
        <v>462</v>
      </c>
      <c r="D28" s="345"/>
      <c r="E28" s="345"/>
      <c r="F28" s="345"/>
      <c r="G28" s="334"/>
      <c r="H28" s="334"/>
      <c r="I28" s="334"/>
      <c r="J28" s="334"/>
      <c r="K28" s="334"/>
      <c r="L28" s="334"/>
      <c r="M28" s="334"/>
      <c r="N28" s="334"/>
      <c r="O28" s="334"/>
      <c r="P28" s="334"/>
      <c r="Q28" s="334"/>
      <c r="R28" s="334"/>
      <c r="S28" s="334"/>
      <c r="T28" s="334"/>
    </row>
    <row r="29" spans="2:20" ht="14.5">
      <c r="B29" s="345" t="s">
        <v>452</v>
      </c>
      <c r="C29" s="345"/>
      <c r="D29" s="345"/>
      <c r="E29" s="345"/>
      <c r="F29" s="345"/>
      <c r="G29" s="334"/>
      <c r="H29" s="334"/>
      <c r="I29" s="334"/>
      <c r="J29" s="334"/>
      <c r="K29" s="334"/>
      <c r="L29" s="334"/>
      <c r="M29" s="334"/>
      <c r="N29" s="334"/>
      <c r="O29" s="334"/>
      <c r="P29" s="334"/>
      <c r="Q29" s="334"/>
      <c r="R29" s="334"/>
      <c r="S29" s="334"/>
      <c r="T29" s="334"/>
    </row>
    <row r="30" spans="2:20" ht="14.5">
      <c r="B30" s="345"/>
      <c r="C30" s="345"/>
      <c r="D30" s="345"/>
      <c r="E30" s="345"/>
      <c r="F30" s="345"/>
      <c r="G30" s="334"/>
      <c r="H30" s="334"/>
      <c r="I30" s="334"/>
      <c r="J30" s="334"/>
      <c r="K30" s="334"/>
      <c r="L30" s="334"/>
      <c r="M30" s="334"/>
      <c r="N30" s="334"/>
      <c r="O30" s="334"/>
      <c r="P30" s="334"/>
      <c r="Q30" s="334"/>
      <c r="R30" s="334"/>
      <c r="S30" s="334"/>
      <c r="T30" s="334"/>
    </row>
    <row r="31" spans="2:20" ht="14.5">
      <c r="B31" s="349" t="s">
        <v>440</v>
      </c>
      <c r="C31" s="350"/>
      <c r="D31" s="350"/>
      <c r="E31" s="350"/>
      <c r="F31" s="350"/>
      <c r="G31" s="351"/>
      <c r="H31" s="351"/>
      <c r="I31" s="351"/>
      <c r="J31" s="351"/>
      <c r="K31" s="351"/>
      <c r="L31" s="351"/>
      <c r="M31" s="351"/>
      <c r="N31" s="351"/>
      <c r="O31" s="351"/>
      <c r="P31" s="351"/>
      <c r="Q31" s="334"/>
      <c r="R31" s="334"/>
      <c r="S31" s="334"/>
      <c r="T31" s="334"/>
    </row>
    <row r="32" spans="2:20" ht="15">
      <c r="B32" s="352" t="s">
        <v>441</v>
      </c>
      <c r="C32" s="350"/>
      <c r="D32" s="350"/>
      <c r="E32" s="350"/>
      <c r="F32" s="350"/>
      <c r="G32" s="351"/>
      <c r="H32" s="351"/>
      <c r="I32" s="351"/>
      <c r="J32" s="351"/>
      <c r="K32" s="351"/>
      <c r="L32" s="351"/>
      <c r="M32" s="351"/>
      <c r="N32" s="351"/>
      <c r="O32" s="351"/>
      <c r="P32" s="351"/>
      <c r="Q32" s="334"/>
      <c r="R32" s="334"/>
      <c r="S32" s="334"/>
      <c r="T32" s="334"/>
    </row>
    <row r="33" spans="2:20" ht="15.5">
      <c r="B33" s="352" t="s">
        <v>442</v>
      </c>
      <c r="C33" s="345"/>
      <c r="D33" s="345"/>
      <c r="E33" s="345"/>
      <c r="F33" s="345"/>
      <c r="G33" s="334"/>
      <c r="H33" s="334"/>
      <c r="I33" s="334"/>
      <c r="J33" s="334"/>
      <c r="K33" s="334"/>
      <c r="L33" s="334"/>
      <c r="M33" s="334"/>
      <c r="N33" s="353"/>
      <c r="O33" s="334"/>
      <c r="P33" s="334"/>
      <c r="Q33" s="334"/>
      <c r="R33" s="334"/>
      <c r="S33" s="334"/>
      <c r="T33" s="334"/>
    </row>
    <row r="34" spans="2:20" ht="15.5">
      <c r="B34" s="345"/>
      <c r="C34" s="345"/>
      <c r="D34" s="345"/>
      <c r="E34" s="345"/>
      <c r="F34" s="345"/>
      <c r="G34" s="334"/>
      <c r="H34" s="334"/>
      <c r="I34" s="334"/>
      <c r="J34" s="334"/>
      <c r="K34" s="334"/>
      <c r="L34" s="334"/>
      <c r="M34" s="334"/>
      <c r="N34" s="353"/>
      <c r="O34" s="334"/>
      <c r="P34" s="334"/>
      <c r="Q34" s="334"/>
      <c r="R34" s="334"/>
      <c r="S34" s="334"/>
      <c r="T34" s="334"/>
    </row>
    <row r="35" spans="2:20" ht="15.5">
      <c r="B35" s="334"/>
      <c r="C35" s="334"/>
      <c r="D35" s="334"/>
      <c r="E35" s="334"/>
      <c r="F35" s="334"/>
      <c r="G35" s="334"/>
      <c r="H35" s="334"/>
      <c r="I35" s="334"/>
      <c r="J35" s="334"/>
      <c r="K35" s="334"/>
      <c r="L35" s="334"/>
      <c r="M35" s="334"/>
      <c r="N35" s="353"/>
      <c r="O35" s="334"/>
      <c r="P35" s="334"/>
      <c r="Q35" s="334"/>
      <c r="R35" s="334"/>
      <c r="S35" s="334"/>
      <c r="T35" s="334"/>
    </row>
    <row r="36" spans="2:20" ht="15.5">
      <c r="B36" s="334"/>
      <c r="C36" s="334"/>
      <c r="D36" s="334"/>
      <c r="E36" s="334"/>
      <c r="F36" s="334"/>
      <c r="G36" s="334"/>
      <c r="H36" s="334"/>
      <c r="I36" s="334"/>
      <c r="J36" s="334"/>
      <c r="K36" s="334"/>
      <c r="L36" s="334"/>
      <c r="M36" s="334"/>
      <c r="N36" s="353"/>
      <c r="O36" s="334"/>
      <c r="P36" s="334"/>
      <c r="Q36" s="334"/>
      <c r="R36" s="334"/>
      <c r="S36" s="334"/>
      <c r="T36" s="334"/>
    </row>
    <row r="37" spans="2:20" ht="15.5">
      <c r="B37" s="354"/>
      <c r="C37" s="354"/>
      <c r="D37" s="354"/>
      <c r="E37" s="354"/>
      <c r="F37" s="354"/>
      <c r="G37" s="354"/>
      <c r="H37" s="354"/>
      <c r="I37" s="354"/>
      <c r="J37" s="354"/>
      <c r="K37" s="354"/>
      <c r="N37" s="355"/>
    </row>
    <row r="38" spans="2:20" ht="15.5">
      <c r="B38" s="354"/>
      <c r="C38" s="354"/>
      <c r="D38" s="354"/>
      <c r="E38" s="354"/>
      <c r="F38" s="354"/>
      <c r="G38" s="354"/>
      <c r="H38" s="354"/>
      <c r="I38" s="354"/>
      <c r="J38" s="354"/>
      <c r="K38" s="354"/>
      <c r="N38" s="355"/>
    </row>
    <row r="39" spans="2:20">
      <c r="B39" s="354"/>
      <c r="C39" s="354"/>
      <c r="D39" s="354"/>
      <c r="E39" s="354"/>
      <c r="F39" s="354"/>
      <c r="G39" s="354"/>
      <c r="H39" s="354"/>
      <c r="I39" s="354"/>
      <c r="J39" s="354"/>
      <c r="K39" s="354"/>
    </row>
    <row r="40" spans="2:20">
      <c r="B40" s="354"/>
      <c r="C40" s="354"/>
      <c r="D40" s="354"/>
      <c r="E40" s="354"/>
      <c r="F40" s="354"/>
      <c r="G40" s="354"/>
      <c r="H40" s="354"/>
      <c r="I40" s="354"/>
      <c r="J40" s="354"/>
      <c r="K40" s="354"/>
    </row>
    <row r="41" spans="2:20">
      <c r="B41" s="354"/>
      <c r="C41" s="354"/>
      <c r="D41" s="354"/>
      <c r="E41" s="354"/>
      <c r="F41" s="354"/>
      <c r="G41" s="354"/>
      <c r="H41" s="354"/>
      <c r="I41" s="354"/>
      <c r="J41" s="354"/>
      <c r="K41" s="354"/>
    </row>
    <row r="42" spans="2:20">
      <c r="B42" s="354"/>
      <c r="C42" s="354"/>
      <c r="D42" s="354"/>
      <c r="E42" s="354"/>
      <c r="F42" s="354"/>
      <c r="G42" s="354"/>
      <c r="H42" s="354"/>
      <c r="I42" s="354"/>
      <c r="J42" s="354"/>
      <c r="K42" s="354"/>
    </row>
    <row r="43" spans="2:20">
      <c r="B43" s="354"/>
      <c r="C43" s="354"/>
      <c r="D43" s="354"/>
      <c r="E43" s="354"/>
      <c r="F43" s="354"/>
      <c r="G43" s="354"/>
      <c r="H43" s="354"/>
      <c r="I43" s="354"/>
      <c r="J43" s="354"/>
      <c r="K43" s="354"/>
    </row>
  </sheetData>
  <sortState xmlns:xlrd2="http://schemas.microsoft.com/office/spreadsheetml/2017/richdata2" ref="B29">
    <sortCondition descending="1" ref="B28"/>
  </sortState>
  <phoneticPr fontId="0" type="noConversion"/>
  <hyperlinks>
    <hyperlink ref="C28" r:id="rId1" xr:uid="{00000000-0004-0000-0000-000000000000}"/>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1"/>
  <dimension ref="A2:N40"/>
  <sheetViews>
    <sheetView showGridLines="0" workbookViewId="0">
      <selection activeCell="B13" sqref="B13"/>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98" t="s">
        <v>525</v>
      </c>
      <c r="B2" s="357"/>
      <c r="C2" s="357"/>
      <c r="D2" s="357"/>
      <c r="E2" s="357"/>
      <c r="F2" s="368"/>
      <c r="G2" s="368"/>
      <c r="H2" s="368"/>
    </row>
    <row r="3" spans="1:14" ht="18" customHeight="1" thickBot="1">
      <c r="A3"/>
      <c r="B3"/>
      <c r="C3"/>
      <c r="D3"/>
      <c r="E3"/>
      <c r="G3"/>
      <c r="H3"/>
    </row>
    <row r="4" spans="1:14" s="233" customFormat="1" ht="18" customHeight="1" thickBot="1">
      <c r="A4" s="1104" t="s">
        <v>392</v>
      </c>
      <c r="B4" s="748" t="s">
        <v>390</v>
      </c>
      <c r="C4" s="749"/>
      <c r="D4" s="750"/>
      <c r="E4" s="751" t="s">
        <v>219</v>
      </c>
      <c r="F4" s="752"/>
      <c r="G4" s="697"/>
      <c r="H4" s="232"/>
    </row>
    <row r="5" spans="1:14" s="233" customFormat="1" ht="30" customHeight="1" thickBot="1">
      <c r="A5" s="1105"/>
      <c r="B5" s="753" t="s">
        <v>111</v>
      </c>
      <c r="C5" s="754" t="s">
        <v>112</v>
      </c>
      <c r="D5" s="755" t="s">
        <v>389</v>
      </c>
      <c r="E5" s="756" t="s">
        <v>111</v>
      </c>
      <c r="F5" s="757" t="s">
        <v>112</v>
      </c>
      <c r="G5" s="758" t="s">
        <v>389</v>
      </c>
      <c r="H5" s="232"/>
      <c r="I5" s="806"/>
      <c r="J5" s="806"/>
      <c r="K5" s="806"/>
      <c r="L5" s="806"/>
      <c r="M5" s="806"/>
      <c r="N5" s="360"/>
    </row>
    <row r="6" spans="1:14" s="235" customFormat="1" ht="25" customHeight="1" thickBot="1">
      <c r="A6" s="359"/>
      <c r="B6" s="771">
        <v>40748.949999999997</v>
      </c>
      <c r="C6" s="772">
        <v>31900.73</v>
      </c>
      <c r="D6" s="773" t="s">
        <v>72</v>
      </c>
      <c r="E6" s="774">
        <v>-1.1479505198175115</v>
      </c>
      <c r="F6" s="775">
        <v>0.77866321268076022</v>
      </c>
      <c r="G6" s="776" t="s">
        <v>72</v>
      </c>
      <c r="H6" s="234"/>
    </row>
    <row r="7" spans="1:14" customFormat="1" ht="15.75" customHeight="1">
      <c r="A7" s="461" t="s">
        <v>521</v>
      </c>
      <c r="B7" s="456"/>
      <c r="C7" s="456"/>
      <c r="D7" s="456"/>
      <c r="E7" s="456"/>
      <c r="F7" s="456"/>
      <c r="G7" s="456"/>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8">
    <tabColor theme="8" tint="0.59999389629810485"/>
  </sheetPr>
  <dimension ref="A1:M12"/>
  <sheetViews>
    <sheetView showGridLines="0" zoomScale="90" zoomScaleNormal="90" workbookViewId="0">
      <selection activeCell="A3" sqref="A3:G7"/>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110" t="s">
        <v>391</v>
      </c>
      <c r="B1" s="1110"/>
      <c r="C1" s="1110"/>
      <c r="D1" s="1110"/>
      <c r="E1" s="1110"/>
      <c r="F1" s="1110"/>
      <c r="G1" s="58"/>
      <c r="H1" s="58"/>
    </row>
    <row r="2" spans="1:13" ht="18.75" customHeight="1" thickBot="1">
      <c r="A2" s="372"/>
      <c r="B2" s="371"/>
      <c r="C2" s="371"/>
      <c r="D2" s="371"/>
      <c r="E2" s="371"/>
      <c r="F2" s="371"/>
    </row>
    <row r="3" spans="1:13" ht="27" customHeight="1">
      <c r="A3" s="1106" t="s">
        <v>53</v>
      </c>
      <c r="B3" s="1106" t="s">
        <v>89</v>
      </c>
      <c r="C3" s="1111" t="s">
        <v>59</v>
      </c>
      <c r="D3" s="1112"/>
      <c r="E3" s="1113"/>
      <c r="F3" s="1108" t="s">
        <v>90</v>
      </c>
      <c r="G3" s="1109"/>
    </row>
    <row r="4" spans="1:13" ht="32.25" customHeight="1" thickBot="1">
      <c r="A4" s="1107"/>
      <c r="B4" s="1107"/>
      <c r="C4" s="488">
        <v>45382</v>
      </c>
      <c r="D4" s="488">
        <v>45375</v>
      </c>
      <c r="E4" s="489">
        <v>45018</v>
      </c>
      <c r="F4" s="490" t="s">
        <v>239</v>
      </c>
      <c r="G4" s="491" t="s">
        <v>91</v>
      </c>
    </row>
    <row r="5" spans="1:13" ht="29.25" customHeight="1">
      <c r="A5" s="759" t="s">
        <v>95</v>
      </c>
      <c r="B5" s="760" t="s">
        <v>224</v>
      </c>
      <c r="C5" s="492" t="s">
        <v>514</v>
      </c>
      <c r="D5" s="492" t="s">
        <v>514</v>
      </c>
      <c r="E5" s="493" t="s">
        <v>514</v>
      </c>
      <c r="F5" s="494" t="s">
        <v>72</v>
      </c>
      <c r="G5" s="495" t="s">
        <v>72</v>
      </c>
      <c r="I5" s="367"/>
      <c r="M5" s="367"/>
    </row>
    <row r="6" spans="1:13" ht="28.5" customHeight="1" thickBot="1">
      <c r="A6" s="761" t="s">
        <v>96</v>
      </c>
      <c r="B6" s="762" t="s">
        <v>224</v>
      </c>
      <c r="C6" s="496" t="s">
        <v>514</v>
      </c>
      <c r="D6" s="496" t="s">
        <v>514</v>
      </c>
      <c r="E6" s="497" t="s">
        <v>514</v>
      </c>
      <c r="F6" s="498" t="s">
        <v>72</v>
      </c>
      <c r="G6" s="499" t="s">
        <v>72</v>
      </c>
    </row>
    <row r="7" spans="1:13" ht="32.25" customHeight="1" thickBot="1">
      <c r="A7" s="763" t="s">
        <v>92</v>
      </c>
      <c r="B7" s="764" t="s">
        <v>93</v>
      </c>
      <c r="C7" s="496" t="s">
        <v>514</v>
      </c>
      <c r="D7" s="496" t="s">
        <v>514</v>
      </c>
      <c r="E7" s="500" t="s">
        <v>514</v>
      </c>
      <c r="F7" s="498" t="s">
        <v>72</v>
      </c>
      <c r="G7" s="499" t="s">
        <v>72</v>
      </c>
    </row>
    <row r="8" spans="1:13" ht="15.5">
      <c r="A8" s="110"/>
      <c r="B8" s="111"/>
      <c r="D8" s="101"/>
      <c r="E8" s="102"/>
      <c r="F8" s="103"/>
      <c r="G8" s="103"/>
    </row>
    <row r="9" spans="1:13" ht="19.5" customHeight="1">
      <c r="A9" s="466" t="s">
        <v>38</v>
      </c>
      <c r="B9" s="358"/>
    </row>
    <row r="10" spans="1:13" ht="13">
      <c r="A10" s="467" t="s">
        <v>531</v>
      </c>
      <c r="B10" s="358"/>
    </row>
    <row r="11" spans="1:13" ht="14.5">
      <c r="A11" s="468"/>
      <c r="B11" s="358"/>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9">
    <tabColor theme="2" tint="-0.249977111117893"/>
  </sheetPr>
  <dimension ref="A1:X18"/>
  <sheetViews>
    <sheetView showGridLines="0" zoomScale="80" zoomScaleNormal="80" workbookViewId="0">
      <selection activeCell="I6" sqref="I6"/>
    </sheetView>
  </sheetViews>
  <sheetFormatPr defaultColWidth="9.1796875" defaultRowHeight="13"/>
  <cols>
    <col min="1" max="1" width="19.7265625" style="358" customWidth="1"/>
    <col min="2" max="2" width="38.81640625" style="358" bestFit="1" customWidth="1"/>
    <col min="3" max="3" width="16" style="358" bestFit="1" customWidth="1"/>
    <col min="4" max="4" width="15.7265625" style="358" customWidth="1"/>
    <col min="5" max="5" width="11.453125" style="358" customWidth="1"/>
    <col min="6" max="6" width="12" style="358" customWidth="1"/>
    <col min="7" max="8" width="10.26953125" style="358" bestFit="1" customWidth="1"/>
    <col min="9" max="9" width="11.26953125" style="358" bestFit="1" customWidth="1"/>
    <col min="10" max="16384" width="9.1796875" style="358"/>
  </cols>
  <sheetData>
    <row r="1" spans="1:14" ht="27.75" customHeight="1">
      <c r="A1" s="364" t="s">
        <v>527</v>
      </c>
      <c r="B1" s="365"/>
      <c r="C1" s="365"/>
      <c r="D1" s="365"/>
      <c r="E1" s="365"/>
      <c r="F1" s="365"/>
      <c r="G1" s="365"/>
      <c r="H1" s="365"/>
      <c r="I1" s="365"/>
      <c r="J1" s="365"/>
      <c r="K1" s="365"/>
      <c r="L1" s="365"/>
      <c r="M1" s="365"/>
      <c r="N1" s="365"/>
    </row>
    <row r="2" spans="1:14" ht="21">
      <c r="A2" s="366" t="s">
        <v>386</v>
      </c>
      <c r="B2" s="365"/>
      <c r="C2" s="365"/>
      <c r="D2" s="365"/>
      <c r="E2" s="365"/>
      <c r="F2" s="365"/>
      <c r="G2" s="365"/>
      <c r="H2" s="365"/>
      <c r="I2" s="365"/>
      <c r="J2" s="365"/>
      <c r="K2" s="365"/>
      <c r="L2" s="365"/>
      <c r="M2" s="365"/>
      <c r="N2" s="365"/>
    </row>
    <row r="3" spans="1:14" ht="25.5" customHeight="1">
      <c r="A3" s="372"/>
      <c r="B3" s="367"/>
      <c r="C3" s="368"/>
      <c r="D3" s="368"/>
      <c r="E3" s="368"/>
      <c r="F3" s="368"/>
      <c r="G3" s="368"/>
      <c r="H3" s="368"/>
    </row>
    <row r="4" spans="1:14" ht="34.5" customHeight="1" thickBot="1">
      <c r="B4" s="372"/>
    </row>
    <row r="5" spans="1:14" ht="25" customHeight="1">
      <c r="B5" s="1114" t="s">
        <v>94</v>
      </c>
      <c r="C5" s="1116" t="s">
        <v>387</v>
      </c>
      <c r="D5" s="1117"/>
      <c r="E5" s="1118" t="s">
        <v>388</v>
      </c>
      <c r="F5" s="369"/>
    </row>
    <row r="6" spans="1:14" ht="25" customHeight="1" thickBot="1">
      <c r="B6" s="1115"/>
      <c r="C6" s="1028">
        <v>45382</v>
      </c>
      <c r="D6" s="1029">
        <v>45375</v>
      </c>
      <c r="E6" s="1119"/>
    </row>
    <row r="7" spans="1:14" ht="25" customHeight="1" thickBot="1">
      <c r="B7" s="1120" t="s">
        <v>404</v>
      </c>
      <c r="C7" s="1121"/>
      <c r="D7" s="1121"/>
      <c r="E7" s="1122"/>
    </row>
    <row r="8" spans="1:14" ht="25" customHeight="1">
      <c r="B8" s="1030" t="s">
        <v>433</v>
      </c>
      <c r="C8" s="1031" t="s">
        <v>514</v>
      </c>
      <c r="D8" s="1032">
        <v>57.78</v>
      </c>
      <c r="E8" s="1033" t="s">
        <v>72</v>
      </c>
    </row>
    <row r="9" spans="1:14" ht="25" customHeight="1">
      <c r="B9" s="1034" t="s">
        <v>405</v>
      </c>
      <c r="C9" s="1035">
        <v>34.44</v>
      </c>
      <c r="D9" s="1036">
        <v>34</v>
      </c>
      <c r="E9" s="1037">
        <v>1.2941176470588167</v>
      </c>
      <c r="G9" s="367"/>
      <c r="H9" s="367"/>
      <c r="I9" s="367"/>
      <c r="J9" s="367"/>
    </row>
    <row r="10" spans="1:14" ht="25" customHeight="1" thickBot="1">
      <c r="B10" s="1038" t="s">
        <v>406</v>
      </c>
      <c r="C10" s="1039">
        <v>23.09</v>
      </c>
      <c r="D10" s="1040">
        <v>22.22</v>
      </c>
      <c r="E10" s="1041">
        <v>3.9153915391539202</v>
      </c>
      <c r="G10" s="367"/>
      <c r="H10" s="367"/>
      <c r="I10" s="367"/>
      <c r="J10" s="367"/>
    </row>
    <row r="11" spans="1:14" ht="25.5" customHeight="1" thickBot="1">
      <c r="B11" s="1123" t="s">
        <v>407</v>
      </c>
      <c r="C11" s="1121"/>
      <c r="D11" s="1121"/>
      <c r="E11" s="1122"/>
    </row>
    <row r="12" spans="1:14" ht="20.25" customHeight="1" thickBot="1">
      <c r="B12" s="1042" t="s">
        <v>405</v>
      </c>
      <c r="C12" s="1043">
        <v>35.340000000000003</v>
      </c>
      <c r="D12" s="1044">
        <v>36</v>
      </c>
      <c r="E12" s="1045">
        <v>-1.8333333333333239</v>
      </c>
    </row>
    <row r="13" spans="1:14" ht="15.5">
      <c r="B13" s="370" t="s">
        <v>510</v>
      </c>
    </row>
    <row r="17" spans="18:24" ht="18.5">
      <c r="R17" s="367"/>
      <c r="S17" s="367"/>
      <c r="T17" s="367"/>
      <c r="U17" s="367"/>
      <c r="V17" s="367"/>
      <c r="W17" s="807"/>
      <c r="X17" s="807"/>
    </row>
    <row r="18" spans="18:24" ht="18.5">
      <c r="R18" s="371"/>
      <c r="S18" s="371"/>
      <c r="T18" s="371"/>
      <c r="U18" s="371"/>
      <c r="V18" s="371"/>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7">
    <tabColor rgb="FF92D050"/>
  </sheetPr>
  <dimension ref="A1:AI60"/>
  <sheetViews>
    <sheetView showGridLines="0" workbookViewId="0">
      <selection activeCell="A3" sqref="A1:XFD1048576"/>
    </sheetView>
  </sheetViews>
  <sheetFormatPr defaultColWidth="9.453125" defaultRowHeight="13"/>
  <cols>
    <col min="1" max="1" width="17.453125" style="205" customWidth="1"/>
    <col min="2" max="2" width="1" style="205" customWidth="1"/>
    <col min="3" max="7" width="7.453125" style="205" customWidth="1"/>
    <col min="8" max="8" width="7.632812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15" t="s">
        <v>374</v>
      </c>
      <c r="B1" s="516"/>
      <c r="C1" s="516"/>
      <c r="D1" s="517"/>
      <c r="E1" s="517"/>
      <c r="F1" s="516"/>
      <c r="G1" s="516"/>
      <c r="H1" s="516"/>
      <c r="I1" s="516"/>
      <c r="J1" s="516"/>
      <c r="K1" s="516"/>
      <c r="L1" s="516"/>
      <c r="M1" s="516"/>
      <c r="N1" s="516"/>
      <c r="O1" s="516"/>
      <c r="P1" s="516"/>
      <c r="Q1" s="516"/>
      <c r="R1" s="516"/>
      <c r="S1" s="516"/>
      <c r="T1" s="516"/>
      <c r="U1" s="516"/>
      <c r="V1" s="516"/>
      <c r="W1" s="516"/>
      <c r="X1" s="516"/>
      <c r="Y1" s="516"/>
      <c r="Z1" s="518"/>
      <c r="AA1" s="518" t="s">
        <v>379</v>
      </c>
      <c r="AD1" s="196">
        <v>1</v>
      </c>
      <c r="AE1" s="196"/>
      <c r="AF1" s="196"/>
      <c r="AG1" s="196">
        <v>0</v>
      </c>
      <c r="AH1" s="196">
        <v>0</v>
      </c>
      <c r="AI1" s="196">
        <v>0</v>
      </c>
    </row>
    <row r="2" spans="1:35" s="198" customFormat="1" ht="18" customHeight="1">
      <c r="A2" s="519"/>
      <c r="B2" s="520"/>
      <c r="C2" s="520"/>
      <c r="D2" s="521"/>
      <c r="E2" s="521"/>
      <c r="F2" s="520"/>
      <c r="G2" s="520"/>
      <c r="H2" s="520"/>
      <c r="I2" s="520"/>
      <c r="J2" s="520"/>
      <c r="K2" s="520"/>
      <c r="L2" s="520"/>
      <c r="M2" s="520"/>
      <c r="N2" s="520"/>
      <c r="O2" s="520"/>
      <c r="P2" s="520"/>
      <c r="Q2" s="520"/>
      <c r="R2" s="520"/>
      <c r="S2" s="520"/>
      <c r="T2" s="520"/>
      <c r="U2" s="520"/>
      <c r="V2" s="520"/>
      <c r="W2" s="520"/>
      <c r="X2" s="520"/>
      <c r="Y2" s="520"/>
      <c r="Z2" s="197"/>
      <c r="AA2" s="522" t="s">
        <v>511</v>
      </c>
      <c r="AD2" s="199"/>
      <c r="AF2" s="200"/>
    </row>
    <row r="3" spans="1:35" s="195" customFormat="1" ht="15" customHeight="1">
      <c r="A3" s="201"/>
      <c r="B3" s="202"/>
      <c r="C3" s="203"/>
      <c r="D3" s="765"/>
      <c r="E3" s="765"/>
      <c r="F3" s="203"/>
      <c r="G3" s="203"/>
      <c r="H3" s="203"/>
      <c r="I3" s="203"/>
      <c r="J3" s="203"/>
      <c r="K3" s="203"/>
      <c r="L3" s="203"/>
      <c r="M3" s="203"/>
      <c r="N3" s="203"/>
      <c r="Y3" s="204"/>
      <c r="Z3" s="205"/>
      <c r="AA3" s="206"/>
    </row>
    <row r="4" spans="1:35" ht="14.5">
      <c r="A4" s="201"/>
      <c r="Y4" s="1124">
        <v>10</v>
      </c>
      <c r="Z4" s="1124"/>
      <c r="AA4" s="1124"/>
    </row>
    <row r="5" spans="1:35" ht="15.5">
      <c r="A5" s="523" t="s">
        <v>478</v>
      </c>
      <c r="B5" s="207"/>
      <c r="C5" s="207"/>
      <c r="D5" s="207"/>
      <c r="E5" s="207"/>
      <c r="F5" s="207"/>
      <c r="G5" s="207"/>
      <c r="H5" s="207"/>
      <c r="I5" s="207"/>
      <c r="J5" s="207"/>
      <c r="Y5" s="947"/>
      <c r="Z5" s="948" t="s">
        <v>380</v>
      </c>
      <c r="AA5" s="949">
        <v>45355</v>
      </c>
      <c r="AE5" s="195"/>
      <c r="AF5" s="195"/>
      <c r="AG5" s="195"/>
      <c r="AH5" s="195"/>
      <c r="AI5" s="195"/>
    </row>
    <row r="6" spans="1:35">
      <c r="Y6" s="947"/>
      <c r="Z6" s="950" t="s">
        <v>381</v>
      </c>
      <c r="AA6" s="951">
        <v>45361</v>
      </c>
      <c r="AE6" s="195"/>
      <c r="AF6" s="195"/>
      <c r="AG6" s="195"/>
      <c r="AH6" s="195"/>
      <c r="AI6" s="195"/>
    </row>
    <row r="7" spans="1:35" s="207" customFormat="1" ht="15.5">
      <c r="A7" s="1125" t="s">
        <v>382</v>
      </c>
      <c r="B7" s="1125"/>
      <c r="C7" s="1125"/>
      <c r="D7" s="1125"/>
      <c r="E7" s="1125"/>
      <c r="F7" s="1125"/>
      <c r="G7" s="1125"/>
      <c r="H7" s="1125"/>
      <c r="I7" s="1125"/>
      <c r="J7" s="1125"/>
      <c r="K7" s="1125"/>
      <c r="L7" s="1125"/>
      <c r="M7" s="1125"/>
      <c r="N7" s="1125"/>
      <c r="O7" s="1125"/>
      <c r="P7" s="1125"/>
      <c r="Q7" s="1125"/>
      <c r="R7" s="1125"/>
      <c r="S7" s="1125"/>
      <c r="T7" s="1125"/>
      <c r="U7" s="1125"/>
      <c r="V7" s="1125"/>
      <c r="W7" s="1125"/>
      <c r="X7" s="1125"/>
      <c r="Y7" s="1125"/>
      <c r="Z7" s="1125"/>
      <c r="AA7" s="952"/>
      <c r="AB7" s="953"/>
      <c r="AC7" s="953"/>
      <c r="AD7" s="953"/>
      <c r="AE7" s="195"/>
      <c r="AF7" s="195"/>
      <c r="AG7" s="195"/>
      <c r="AH7" s="195"/>
      <c r="AI7" s="195"/>
    </row>
    <row r="8" spans="1:35" s="207" customFormat="1" ht="15.5">
      <c r="A8" s="1125" t="s">
        <v>383</v>
      </c>
      <c r="B8" s="1125"/>
      <c r="C8" s="1125"/>
      <c r="D8" s="1125"/>
      <c r="E8" s="1125"/>
      <c r="F8" s="1125"/>
      <c r="G8" s="1125"/>
      <c r="H8" s="1125"/>
      <c r="I8" s="1125"/>
      <c r="J8" s="1125"/>
      <c r="K8" s="1125"/>
      <c r="L8" s="1125"/>
      <c r="M8" s="1125"/>
      <c r="N8" s="1125"/>
      <c r="O8" s="1125"/>
      <c r="P8" s="1125"/>
      <c r="Q8" s="1125"/>
      <c r="R8" s="1125"/>
      <c r="S8" s="1125"/>
      <c r="T8" s="1125"/>
      <c r="U8" s="1125"/>
      <c r="V8" s="1125"/>
      <c r="W8" s="1125"/>
      <c r="X8" s="1125"/>
      <c r="Y8" s="1125"/>
      <c r="Z8" s="1125"/>
      <c r="AA8" s="952"/>
      <c r="AB8" s="953"/>
      <c r="AC8" s="953"/>
      <c r="AD8" s="953"/>
      <c r="AE8" s="195"/>
      <c r="AF8" s="195"/>
      <c r="AG8" s="195"/>
      <c r="AH8" s="195"/>
      <c r="AI8" s="195"/>
    </row>
    <row r="9" spans="1:35" s="207" customFormat="1" ht="13.5" thickBot="1">
      <c r="A9" s="954"/>
      <c r="B9" s="954"/>
      <c r="C9" s="955"/>
      <c r="D9" s="955"/>
      <c r="E9" s="955"/>
      <c r="F9" s="955"/>
      <c r="G9" s="955"/>
      <c r="H9" s="956"/>
      <c r="I9" s="955"/>
      <c r="J9" s="955"/>
      <c r="K9" s="955"/>
      <c r="L9" s="955"/>
      <c r="M9" s="955"/>
      <c r="N9" s="955"/>
      <c r="O9" s="955"/>
      <c r="P9" s="955"/>
      <c r="Q9" s="955"/>
      <c r="R9" s="955"/>
      <c r="S9" s="955"/>
      <c r="T9" s="955"/>
      <c r="U9" s="955"/>
      <c r="V9" s="955"/>
      <c r="W9" s="955"/>
      <c r="X9" s="955"/>
      <c r="Y9" s="955"/>
      <c r="Z9" s="954"/>
      <c r="AA9" s="954"/>
      <c r="AB9" s="953"/>
      <c r="AC9" s="953"/>
      <c r="AD9" s="953"/>
      <c r="AE9" s="195"/>
      <c r="AF9" s="195"/>
      <c r="AG9" s="195"/>
      <c r="AH9" s="195"/>
      <c r="AI9" s="195"/>
    </row>
    <row r="10" spans="1:35" s="207" customFormat="1" ht="13.5" thickBot="1">
      <c r="A10" s="957" t="s">
        <v>270</v>
      </c>
      <c r="B10" s="954"/>
      <c r="C10" s="1126" t="s">
        <v>321</v>
      </c>
      <c r="D10" s="1127"/>
      <c r="E10" s="1127"/>
      <c r="F10" s="1127"/>
      <c r="G10" s="1127"/>
      <c r="H10" s="1128"/>
      <c r="I10" s="955"/>
      <c r="J10" s="1126" t="s">
        <v>322</v>
      </c>
      <c r="K10" s="1127"/>
      <c r="L10" s="1127"/>
      <c r="M10" s="1127"/>
      <c r="N10" s="1127"/>
      <c r="O10" s="1128"/>
      <c r="P10" s="955"/>
      <c r="Q10" s="1126" t="s">
        <v>323</v>
      </c>
      <c r="R10" s="1127"/>
      <c r="S10" s="1127"/>
      <c r="T10" s="1127"/>
      <c r="U10" s="1127"/>
      <c r="V10" s="1128"/>
      <c r="W10" s="955"/>
      <c r="X10" s="1129" t="s">
        <v>324</v>
      </c>
      <c r="Y10" s="1130"/>
      <c r="Z10" s="1130"/>
      <c r="AA10" s="1131"/>
      <c r="AB10" s="953"/>
      <c r="AC10" s="953"/>
      <c r="AD10" s="953"/>
      <c r="AE10" s="195"/>
      <c r="AF10" s="195"/>
      <c r="AG10" s="195"/>
      <c r="AH10" s="195"/>
      <c r="AI10" s="195"/>
    </row>
    <row r="11" spans="1:35" s="207" customFormat="1" ht="12" customHeight="1">
      <c r="A11" s="954"/>
      <c r="B11" s="954"/>
      <c r="C11" s="1132" t="s">
        <v>271</v>
      </c>
      <c r="D11" s="1132" t="s">
        <v>272</v>
      </c>
      <c r="E11" s="1132" t="s">
        <v>273</v>
      </c>
      <c r="F11" s="1132" t="s">
        <v>274</v>
      </c>
      <c r="G11" s="958" t="s">
        <v>316</v>
      </c>
      <c r="H11" s="959"/>
      <c r="I11" s="955"/>
      <c r="J11" s="1134" t="s">
        <v>275</v>
      </c>
      <c r="K11" s="1134" t="s">
        <v>276</v>
      </c>
      <c r="L11" s="1134" t="s">
        <v>277</v>
      </c>
      <c r="M11" s="1134" t="s">
        <v>274</v>
      </c>
      <c r="N11" s="958" t="s">
        <v>316</v>
      </c>
      <c r="O11" s="958"/>
      <c r="P11" s="955"/>
      <c r="Q11" s="1132" t="s">
        <v>271</v>
      </c>
      <c r="R11" s="1132" t="s">
        <v>272</v>
      </c>
      <c r="S11" s="1132" t="s">
        <v>273</v>
      </c>
      <c r="T11" s="1132" t="s">
        <v>274</v>
      </c>
      <c r="U11" s="958" t="s">
        <v>316</v>
      </c>
      <c r="V11" s="959"/>
      <c r="W11" s="955"/>
      <c r="X11" s="1135" t="s">
        <v>278</v>
      </c>
      <c r="Y11" s="960" t="s">
        <v>279</v>
      </c>
      <c r="Z11" s="958" t="s">
        <v>316</v>
      </c>
      <c r="AA11" s="958"/>
      <c r="AB11" s="953"/>
      <c r="AC11" s="953"/>
      <c r="AD11" s="953"/>
      <c r="AE11" s="195"/>
      <c r="AF11" s="195"/>
      <c r="AG11" s="195"/>
      <c r="AH11" s="195"/>
      <c r="AI11" s="195"/>
    </row>
    <row r="12" spans="1:35" s="207" customFormat="1" ht="12" customHeight="1" thickBot="1">
      <c r="A12" s="961" t="s">
        <v>317</v>
      </c>
      <c r="B12" s="954"/>
      <c r="C12" s="1133"/>
      <c r="D12" s="1133"/>
      <c r="E12" s="1133"/>
      <c r="F12" s="1133"/>
      <c r="G12" s="962" t="s">
        <v>318</v>
      </c>
      <c r="H12" s="963" t="s">
        <v>280</v>
      </c>
      <c r="I12" s="964"/>
      <c r="J12" s="1133"/>
      <c r="K12" s="1133"/>
      <c r="L12" s="1133"/>
      <c r="M12" s="1133"/>
      <c r="N12" s="962" t="s">
        <v>318</v>
      </c>
      <c r="O12" s="963" t="s">
        <v>280</v>
      </c>
      <c r="P12" s="954"/>
      <c r="Q12" s="1133"/>
      <c r="R12" s="1133"/>
      <c r="S12" s="1133"/>
      <c r="T12" s="1133"/>
      <c r="U12" s="962" t="s">
        <v>318</v>
      </c>
      <c r="V12" s="963" t="s">
        <v>280</v>
      </c>
      <c r="W12" s="954"/>
      <c r="X12" s="1136"/>
      <c r="Y12" s="965" t="s">
        <v>281</v>
      </c>
      <c r="Z12" s="962" t="s">
        <v>318</v>
      </c>
      <c r="AA12" s="962" t="s">
        <v>280</v>
      </c>
      <c r="AB12" s="953"/>
      <c r="AC12" s="953"/>
      <c r="AD12" s="953"/>
      <c r="AE12" s="953"/>
    </row>
    <row r="13" spans="1:35" s="207" customFormat="1" ht="15.5" thickBot="1">
      <c r="A13" s="966" t="s">
        <v>319</v>
      </c>
      <c r="B13" s="954"/>
      <c r="C13" s="967">
        <v>508.15800000000002</v>
      </c>
      <c r="D13" s="968">
        <v>498.20400000000001</v>
      </c>
      <c r="E13" s="969"/>
      <c r="F13" s="970">
        <v>499.38400000000001</v>
      </c>
      <c r="G13" s="208">
        <v>0.20600000000001728</v>
      </c>
      <c r="H13" s="209">
        <v>4.126784433609032E-4</v>
      </c>
      <c r="I13" s="964"/>
      <c r="J13" s="967">
        <v>399.05099999999999</v>
      </c>
      <c r="K13" s="968">
        <v>517.726</v>
      </c>
      <c r="L13" s="969">
        <v>530.49699999999996</v>
      </c>
      <c r="M13" s="970">
        <v>521.94000000000005</v>
      </c>
      <c r="N13" s="208">
        <v>0.81800000000009732</v>
      </c>
      <c r="O13" s="209">
        <v>1.5696900150061754E-3</v>
      </c>
      <c r="P13" s="954"/>
      <c r="Q13" s="967">
        <v>521.548</v>
      </c>
      <c r="R13" s="968">
        <v>517.77700000000004</v>
      </c>
      <c r="S13" s="969"/>
      <c r="T13" s="970">
        <v>500.84500000000003</v>
      </c>
      <c r="U13" s="208">
        <v>7.6710000000000491</v>
      </c>
      <c r="V13" s="209">
        <v>1.5554347958327108E-2</v>
      </c>
      <c r="W13" s="954"/>
      <c r="X13" s="971">
        <v>502.52929999999998</v>
      </c>
      <c r="Y13" s="240">
        <v>225.95741906474819</v>
      </c>
      <c r="Z13" s="208">
        <v>1.651299999999992</v>
      </c>
      <c r="AA13" s="209">
        <v>3.2968108002346952E-3</v>
      </c>
      <c r="AB13" s="953"/>
      <c r="AC13" s="953"/>
      <c r="AD13" s="953"/>
      <c r="AE13" s="953"/>
      <c r="AF13" s="210"/>
    </row>
    <row r="14" spans="1:35" s="207" customFormat="1" ht="2.15" customHeight="1">
      <c r="A14" s="972"/>
      <c r="B14" s="954"/>
      <c r="C14" s="972"/>
      <c r="D14" s="955"/>
      <c r="E14" s="955"/>
      <c r="F14" s="955"/>
      <c r="G14" s="955"/>
      <c r="H14" s="211"/>
      <c r="I14" s="955"/>
      <c r="J14" s="955"/>
      <c r="K14" s="955"/>
      <c r="L14" s="955"/>
      <c r="M14" s="955"/>
      <c r="N14" s="955"/>
      <c r="O14" s="212"/>
      <c r="P14" s="954"/>
      <c r="Q14" s="972"/>
      <c r="R14" s="955"/>
      <c r="S14" s="955"/>
      <c r="T14" s="955"/>
      <c r="U14" s="955"/>
      <c r="V14" s="211"/>
      <c r="W14" s="954"/>
      <c r="X14" s="973"/>
      <c r="Y14" s="974"/>
      <c r="Z14" s="972"/>
      <c r="AA14" s="972"/>
      <c r="AB14" s="953"/>
      <c r="AC14" s="953"/>
      <c r="AD14" s="953"/>
      <c r="AE14" s="953"/>
    </row>
    <row r="15" spans="1:35" s="207" customFormat="1" ht="2.9" customHeight="1">
      <c r="A15" s="975"/>
      <c r="B15" s="954"/>
      <c r="C15" s="975"/>
      <c r="D15" s="975"/>
      <c r="E15" s="975"/>
      <c r="F15" s="975"/>
      <c r="G15" s="213"/>
      <c r="H15" s="214"/>
      <c r="I15" s="975"/>
      <c r="J15" s="975"/>
      <c r="K15" s="975"/>
      <c r="L15" s="975"/>
      <c r="M15" s="975"/>
      <c r="N15" s="975"/>
      <c r="O15" s="215"/>
      <c r="P15" s="975"/>
      <c r="Q15" s="975"/>
      <c r="R15" s="975"/>
      <c r="S15" s="975"/>
      <c r="T15" s="975"/>
      <c r="U15" s="213"/>
      <c r="V15" s="214"/>
      <c r="W15" s="975"/>
      <c r="X15" s="975"/>
      <c r="Y15" s="975"/>
      <c r="Z15" s="976"/>
      <c r="AA15" s="976"/>
      <c r="AB15" s="953"/>
      <c r="AC15" s="953"/>
      <c r="AD15" s="953"/>
      <c r="AE15" s="953"/>
    </row>
    <row r="16" spans="1:35" s="207" customFormat="1" ht="13.5" thickBot="1">
      <c r="A16" s="975"/>
      <c r="B16" s="954"/>
      <c r="C16" s="977" t="s">
        <v>282</v>
      </c>
      <c r="D16" s="977" t="s">
        <v>283</v>
      </c>
      <c r="E16" s="977" t="s">
        <v>284</v>
      </c>
      <c r="F16" s="977" t="s">
        <v>285</v>
      </c>
      <c r="G16" s="977"/>
      <c r="H16" s="216"/>
      <c r="I16" s="955"/>
      <c r="J16" s="977" t="s">
        <v>282</v>
      </c>
      <c r="K16" s="977" t="s">
        <v>283</v>
      </c>
      <c r="L16" s="977" t="s">
        <v>284</v>
      </c>
      <c r="M16" s="977" t="s">
        <v>285</v>
      </c>
      <c r="N16" s="978"/>
      <c r="O16" s="217"/>
      <c r="P16" s="955"/>
      <c r="Q16" s="977" t="s">
        <v>282</v>
      </c>
      <c r="R16" s="977" t="s">
        <v>283</v>
      </c>
      <c r="S16" s="977" t="s">
        <v>284</v>
      </c>
      <c r="T16" s="977" t="s">
        <v>285</v>
      </c>
      <c r="U16" s="977"/>
      <c r="V16" s="216"/>
      <c r="W16" s="954"/>
      <c r="X16" s="979" t="s">
        <v>278</v>
      </c>
      <c r="Y16" s="955"/>
      <c r="Z16" s="976"/>
      <c r="AA16" s="976"/>
      <c r="AB16" s="953"/>
      <c r="AC16" s="953"/>
      <c r="AD16" s="953"/>
      <c r="AE16" s="953"/>
    </row>
    <row r="17" spans="1:31" s="207" customFormat="1">
      <c r="A17" s="980" t="s">
        <v>286</v>
      </c>
      <c r="B17" s="954"/>
      <c r="C17" s="981">
        <v>465.50740000000002</v>
      </c>
      <c r="D17" s="982">
        <v>435.10320000000002</v>
      </c>
      <c r="E17" s="982" t="s">
        <v>331</v>
      </c>
      <c r="F17" s="983">
        <v>461.54599999999999</v>
      </c>
      <c r="G17" s="218">
        <v>0.14409999999998035</v>
      </c>
      <c r="H17" s="219">
        <v>3.1230907371648797E-4</v>
      </c>
      <c r="I17" s="984"/>
      <c r="J17" s="981" t="s">
        <v>331</v>
      </c>
      <c r="K17" s="982" t="s">
        <v>331</v>
      </c>
      <c r="L17" s="982" t="s">
        <v>331</v>
      </c>
      <c r="M17" s="983" t="s">
        <v>331</v>
      </c>
      <c r="N17" s="218"/>
      <c r="O17" s="219"/>
      <c r="P17" s="954"/>
      <c r="Q17" s="981" t="s">
        <v>331</v>
      </c>
      <c r="R17" s="982" t="s">
        <v>331</v>
      </c>
      <c r="S17" s="982" t="s">
        <v>331</v>
      </c>
      <c r="T17" s="983" t="s">
        <v>331</v>
      </c>
      <c r="U17" s="218" t="s">
        <v>331</v>
      </c>
      <c r="V17" s="220" t="s">
        <v>331</v>
      </c>
      <c r="W17" s="954"/>
      <c r="X17" s="985">
        <v>461.54599999999999</v>
      </c>
      <c r="Y17" s="986"/>
      <c r="Z17" s="221">
        <v>0.14409999999998035</v>
      </c>
      <c r="AA17" s="220">
        <v>3.1230907371648797E-4</v>
      </c>
      <c r="AB17" s="987"/>
      <c r="AC17" s="987"/>
      <c r="AD17" s="987"/>
      <c r="AE17" s="987"/>
    </row>
    <row r="18" spans="1:31" s="207" customFormat="1">
      <c r="A18" s="988" t="s">
        <v>287</v>
      </c>
      <c r="B18" s="954"/>
      <c r="C18" s="989" t="s">
        <v>331</v>
      </c>
      <c r="D18" s="990">
        <v>454.46530000000001</v>
      </c>
      <c r="E18" s="990" t="s">
        <v>331</v>
      </c>
      <c r="F18" s="991">
        <v>454.46530000000001</v>
      </c>
      <c r="G18" s="222"/>
      <c r="H18" s="223">
        <v>-0.16127983889437714</v>
      </c>
      <c r="I18" s="984"/>
      <c r="J18" s="989" t="s">
        <v>331</v>
      </c>
      <c r="K18" s="990" t="s">
        <v>331</v>
      </c>
      <c r="L18" s="990" t="s">
        <v>331</v>
      </c>
      <c r="M18" s="991" t="s">
        <v>331</v>
      </c>
      <c r="N18" s="222" t="s">
        <v>331</v>
      </c>
      <c r="O18" s="224" t="s">
        <v>331</v>
      </c>
      <c r="P18" s="954"/>
      <c r="Q18" s="989" t="s">
        <v>331</v>
      </c>
      <c r="R18" s="990" t="s">
        <v>331</v>
      </c>
      <c r="S18" s="990" t="s">
        <v>331</v>
      </c>
      <c r="T18" s="991" t="s">
        <v>331</v>
      </c>
      <c r="U18" s="222" t="s">
        <v>331</v>
      </c>
      <c r="V18" s="224" t="s">
        <v>331</v>
      </c>
      <c r="W18" s="954"/>
      <c r="X18" s="992">
        <v>454.46530000000001</v>
      </c>
      <c r="Y18" s="955"/>
      <c r="Z18" s="225">
        <v>-87.390399999999943</v>
      </c>
      <c r="AA18" s="224">
        <v>-0.16127983889437714</v>
      </c>
      <c r="AB18" s="987"/>
      <c r="AC18" s="987"/>
      <c r="AD18" s="987"/>
      <c r="AE18" s="987"/>
    </row>
    <row r="19" spans="1:31" s="207" customFormat="1">
      <c r="A19" s="988" t="s">
        <v>288</v>
      </c>
      <c r="B19" s="954"/>
      <c r="C19" s="989">
        <v>442.34949999999998</v>
      </c>
      <c r="D19" s="990">
        <v>447.76299999999998</v>
      </c>
      <c r="E19" s="990">
        <v>432.86770000000001</v>
      </c>
      <c r="F19" s="991">
        <v>442.93680000000001</v>
      </c>
      <c r="G19" s="222">
        <v>0.26299999999997681</v>
      </c>
      <c r="H19" s="223">
        <v>5.9411693215172257E-4</v>
      </c>
      <c r="I19" s="984"/>
      <c r="J19" s="989" t="s">
        <v>331</v>
      </c>
      <c r="K19" s="990" t="s">
        <v>331</v>
      </c>
      <c r="L19" s="990" t="s">
        <v>331</v>
      </c>
      <c r="M19" s="991" t="s">
        <v>331</v>
      </c>
      <c r="N19" s="222" t="s">
        <v>331</v>
      </c>
      <c r="O19" s="224" t="s">
        <v>331</v>
      </c>
      <c r="P19" s="954"/>
      <c r="Q19" s="989" t="s">
        <v>331</v>
      </c>
      <c r="R19" s="990" t="s">
        <v>460</v>
      </c>
      <c r="S19" s="990" t="s">
        <v>460</v>
      </c>
      <c r="T19" s="991" t="s">
        <v>460</v>
      </c>
      <c r="U19" s="222" t="s">
        <v>331</v>
      </c>
      <c r="V19" s="224" t="s">
        <v>331</v>
      </c>
      <c r="W19" s="954"/>
      <c r="X19" s="992" t="s">
        <v>460</v>
      </c>
      <c r="Y19" s="955"/>
      <c r="Z19" s="225" t="s">
        <v>331</v>
      </c>
      <c r="AA19" s="224" t="s">
        <v>331</v>
      </c>
      <c r="AB19" s="987"/>
      <c r="AC19" s="987"/>
      <c r="AD19" s="987"/>
      <c r="AE19" s="987"/>
    </row>
    <row r="20" spans="1:31" s="207" customFormat="1">
      <c r="A20" s="988" t="s">
        <v>289</v>
      </c>
      <c r="B20" s="954"/>
      <c r="C20" s="989" t="s">
        <v>331</v>
      </c>
      <c r="D20" s="990">
        <v>413.81240000000003</v>
      </c>
      <c r="E20" s="990">
        <v>399.62349999999998</v>
      </c>
      <c r="F20" s="991">
        <v>405.3809</v>
      </c>
      <c r="G20" s="222">
        <v>2.4187000000000012</v>
      </c>
      <c r="H20" s="223">
        <v>6.0022999675899413E-3</v>
      </c>
      <c r="I20" s="984"/>
      <c r="J20" s="989" t="s">
        <v>331</v>
      </c>
      <c r="K20" s="990" t="s">
        <v>331</v>
      </c>
      <c r="L20" s="990" t="s">
        <v>331</v>
      </c>
      <c r="M20" s="991" t="s">
        <v>331</v>
      </c>
      <c r="N20" s="222" t="s">
        <v>331</v>
      </c>
      <c r="O20" s="224" t="s">
        <v>331</v>
      </c>
      <c r="P20" s="954"/>
      <c r="Q20" s="989" t="s">
        <v>331</v>
      </c>
      <c r="R20" s="990">
        <v>439.02800000000002</v>
      </c>
      <c r="S20" s="990">
        <v>456.28949999999998</v>
      </c>
      <c r="T20" s="991">
        <v>451.48599999999999</v>
      </c>
      <c r="U20" s="222">
        <v>-0.10059999999998581</v>
      </c>
      <c r="V20" s="224">
        <v>-2.2277011762528165E-4</v>
      </c>
      <c r="W20" s="954"/>
      <c r="X20" s="993">
        <v>438.39729999999997</v>
      </c>
      <c r="Y20" s="954"/>
      <c r="Z20" s="225">
        <v>0.61459999999999582</v>
      </c>
      <c r="AA20" s="224">
        <v>1.4038928445549992E-3</v>
      </c>
      <c r="AB20" s="987"/>
      <c r="AC20" s="987"/>
      <c r="AD20" s="987"/>
      <c r="AE20" s="987"/>
    </row>
    <row r="21" spans="1:31" s="207" customFormat="1">
      <c r="A21" s="988" t="s">
        <v>290</v>
      </c>
      <c r="B21" s="954"/>
      <c r="C21" s="989">
        <v>478.65120000000002</v>
      </c>
      <c r="D21" s="990">
        <v>492.6825</v>
      </c>
      <c r="E21" s="990" t="s">
        <v>331</v>
      </c>
      <c r="F21" s="991">
        <v>485.50639999999999</v>
      </c>
      <c r="G21" s="222">
        <v>4.5999999999992269E-2</v>
      </c>
      <c r="H21" s="223">
        <v>9.4755411564007019E-5</v>
      </c>
      <c r="I21" s="984"/>
      <c r="J21" s="989" t="s">
        <v>331</v>
      </c>
      <c r="K21" s="990" t="s">
        <v>331</v>
      </c>
      <c r="L21" s="990" t="s">
        <v>331</v>
      </c>
      <c r="M21" s="991" t="s">
        <v>331</v>
      </c>
      <c r="N21" s="222" t="s">
        <v>331</v>
      </c>
      <c r="O21" s="224" t="s">
        <v>331</v>
      </c>
      <c r="P21" s="954"/>
      <c r="Q21" s="989" t="s">
        <v>331</v>
      </c>
      <c r="R21" s="990" t="s">
        <v>331</v>
      </c>
      <c r="S21" s="990" t="s">
        <v>331</v>
      </c>
      <c r="T21" s="991" t="s">
        <v>331</v>
      </c>
      <c r="U21" s="222" t="s">
        <v>331</v>
      </c>
      <c r="V21" s="224" t="s">
        <v>331</v>
      </c>
      <c r="W21" s="954"/>
      <c r="X21" s="993">
        <v>485.50639999999999</v>
      </c>
      <c r="Y21" s="955"/>
      <c r="Z21" s="225">
        <v>4.5999999999992269E-2</v>
      </c>
      <c r="AA21" s="224">
        <v>9.4755411564007019E-5</v>
      </c>
      <c r="AB21" s="987"/>
      <c r="AC21" s="987"/>
      <c r="AD21" s="987"/>
      <c r="AE21" s="987"/>
    </row>
    <row r="22" spans="1:31" s="207" customFormat="1">
      <c r="A22" s="988" t="s">
        <v>291</v>
      </c>
      <c r="B22" s="954"/>
      <c r="C22" s="989" t="s">
        <v>331</v>
      </c>
      <c r="D22" s="990" t="s">
        <v>460</v>
      </c>
      <c r="E22" s="990" t="s">
        <v>331</v>
      </c>
      <c r="F22" s="991" t="s">
        <v>460</v>
      </c>
      <c r="G22" s="236" t="s">
        <v>331</v>
      </c>
      <c r="H22" s="237" t="s">
        <v>331</v>
      </c>
      <c r="I22" s="984"/>
      <c r="J22" s="989" t="s">
        <v>331</v>
      </c>
      <c r="K22" s="990" t="s">
        <v>331</v>
      </c>
      <c r="L22" s="990" t="s">
        <v>331</v>
      </c>
      <c r="M22" s="991" t="s">
        <v>331</v>
      </c>
      <c r="N22" s="222" t="s">
        <v>331</v>
      </c>
      <c r="O22" s="224" t="s">
        <v>331</v>
      </c>
      <c r="P22" s="954"/>
      <c r="Q22" s="989" t="s">
        <v>331</v>
      </c>
      <c r="R22" s="990" t="s">
        <v>331</v>
      </c>
      <c r="S22" s="990" t="s">
        <v>331</v>
      </c>
      <c r="T22" s="991" t="s">
        <v>331</v>
      </c>
      <c r="U22" s="222" t="s">
        <v>331</v>
      </c>
      <c r="V22" s="224" t="s">
        <v>331</v>
      </c>
      <c r="W22" s="954"/>
      <c r="X22" s="993" t="s">
        <v>460</v>
      </c>
      <c r="Y22" s="955"/>
      <c r="Z22" s="225"/>
      <c r="AA22" s="224"/>
      <c r="AB22" s="987"/>
      <c r="AC22" s="987"/>
      <c r="AD22" s="987"/>
      <c r="AE22" s="987"/>
    </row>
    <row r="23" spans="1:31" s="207" customFormat="1">
      <c r="A23" s="988" t="s">
        <v>292</v>
      </c>
      <c r="B23" s="954"/>
      <c r="C23" s="994" t="s">
        <v>331</v>
      </c>
      <c r="D23" s="995" t="s">
        <v>331</v>
      </c>
      <c r="E23" s="995" t="s">
        <v>331</v>
      </c>
      <c r="F23" s="996" t="s">
        <v>331</v>
      </c>
      <c r="G23" s="222"/>
      <c r="H23" s="223"/>
      <c r="I23" s="997"/>
      <c r="J23" s="994">
        <v>501.3954</v>
      </c>
      <c r="K23" s="995">
        <v>516.90980000000002</v>
      </c>
      <c r="L23" s="995">
        <v>538.798</v>
      </c>
      <c r="M23" s="996">
        <v>526.90809999999999</v>
      </c>
      <c r="N23" s="222">
        <v>1.3564999999999827</v>
      </c>
      <c r="O23" s="224">
        <v>2.5810976505447059E-3</v>
      </c>
      <c r="P23" s="954"/>
      <c r="Q23" s="994" t="s">
        <v>331</v>
      </c>
      <c r="R23" s="995" t="s">
        <v>331</v>
      </c>
      <c r="S23" s="995" t="s">
        <v>331</v>
      </c>
      <c r="T23" s="996" t="s">
        <v>331</v>
      </c>
      <c r="U23" s="222" t="s">
        <v>331</v>
      </c>
      <c r="V23" s="224" t="s">
        <v>331</v>
      </c>
      <c r="W23" s="954"/>
      <c r="X23" s="993">
        <v>526.90809999999999</v>
      </c>
      <c r="Y23" s="986"/>
      <c r="Z23" s="225">
        <v>1.3564999999999827</v>
      </c>
      <c r="AA23" s="224">
        <v>2.5810976505447059E-3</v>
      </c>
      <c r="AB23" s="987"/>
      <c r="AC23" s="987"/>
      <c r="AD23" s="987"/>
      <c r="AE23" s="987"/>
    </row>
    <row r="24" spans="1:31" s="207" customFormat="1">
      <c r="A24" s="988" t="s">
        <v>293</v>
      </c>
      <c r="B24" s="954"/>
      <c r="C24" s="989" t="s">
        <v>331</v>
      </c>
      <c r="D24" s="990">
        <v>441.3415</v>
      </c>
      <c r="E24" s="990">
        <v>467.27870000000001</v>
      </c>
      <c r="F24" s="991">
        <v>453.20460000000003</v>
      </c>
      <c r="G24" s="222">
        <v>0</v>
      </c>
      <c r="H24" s="223">
        <v>0</v>
      </c>
      <c r="I24" s="984"/>
      <c r="J24" s="989" t="s">
        <v>331</v>
      </c>
      <c r="K24" s="990" t="s">
        <v>331</v>
      </c>
      <c r="L24" s="990" t="s">
        <v>331</v>
      </c>
      <c r="M24" s="991" t="s">
        <v>331</v>
      </c>
      <c r="N24" s="222" t="s">
        <v>331</v>
      </c>
      <c r="O24" s="224" t="s">
        <v>331</v>
      </c>
      <c r="P24" s="954"/>
      <c r="Q24" s="989" t="s">
        <v>331</v>
      </c>
      <c r="R24" s="990">
        <v>475.19209999999998</v>
      </c>
      <c r="S24" s="990">
        <v>500.93099999999998</v>
      </c>
      <c r="T24" s="991">
        <v>490.94450000000001</v>
      </c>
      <c r="U24" s="222" t="s">
        <v>331</v>
      </c>
      <c r="V24" s="224" t="s">
        <v>331</v>
      </c>
      <c r="W24" s="954"/>
      <c r="X24" s="993">
        <v>471.46010000000001</v>
      </c>
      <c r="Y24" s="986"/>
      <c r="Z24" s="225" t="s">
        <v>331</v>
      </c>
      <c r="AA24" s="224" t="s">
        <v>331</v>
      </c>
      <c r="AB24" s="987"/>
      <c r="AC24" s="987"/>
      <c r="AD24" s="987"/>
      <c r="AE24" s="987"/>
    </row>
    <row r="25" spans="1:31" s="207" customFormat="1">
      <c r="A25" s="988" t="s">
        <v>294</v>
      </c>
      <c r="B25" s="954"/>
      <c r="C25" s="989">
        <v>519.08320000000003</v>
      </c>
      <c r="D25" s="990">
        <v>510.613</v>
      </c>
      <c r="E25" s="990" t="s">
        <v>331</v>
      </c>
      <c r="F25" s="991">
        <v>516.13310000000001</v>
      </c>
      <c r="G25" s="222">
        <v>0.81730000000004566</v>
      </c>
      <c r="H25" s="223">
        <v>1.5860177390254471E-3</v>
      </c>
      <c r="I25" s="984"/>
      <c r="J25" s="989" t="s">
        <v>331</v>
      </c>
      <c r="K25" s="990" t="s">
        <v>331</v>
      </c>
      <c r="L25" s="990" t="s">
        <v>331</v>
      </c>
      <c r="M25" s="991" t="s">
        <v>331</v>
      </c>
      <c r="N25" s="222" t="s">
        <v>331</v>
      </c>
      <c r="O25" s="224" t="s">
        <v>331</v>
      </c>
      <c r="P25" s="954"/>
      <c r="Q25" s="989">
        <v>520.40800000000002</v>
      </c>
      <c r="R25" s="990">
        <v>537.02909999999997</v>
      </c>
      <c r="S25" s="990">
        <v>500.93099999999998</v>
      </c>
      <c r="T25" s="991">
        <v>530.51660000000004</v>
      </c>
      <c r="U25" s="222">
        <v>11.910600000000045</v>
      </c>
      <c r="V25" s="224">
        <v>2.2966568069015869E-2</v>
      </c>
      <c r="W25" s="954"/>
      <c r="X25" s="993">
        <v>523.82349999999997</v>
      </c>
      <c r="Y25" s="986"/>
      <c r="Z25" s="225">
        <v>6.7484999999999218</v>
      </c>
      <c r="AA25" s="224">
        <v>1.3051298167576997E-2</v>
      </c>
      <c r="AB25" s="987"/>
      <c r="AC25" s="987"/>
      <c r="AD25" s="987"/>
      <c r="AE25" s="987"/>
    </row>
    <row r="26" spans="1:31" s="207" customFormat="1">
      <c r="A26" s="988" t="s">
        <v>295</v>
      </c>
      <c r="B26" s="954"/>
      <c r="C26" s="994">
        <v>533.55930000000001</v>
      </c>
      <c r="D26" s="995">
        <v>537.61260000000004</v>
      </c>
      <c r="E26" s="995">
        <v>513.51760000000002</v>
      </c>
      <c r="F26" s="996">
        <v>531.78819999999996</v>
      </c>
      <c r="G26" s="222">
        <v>0.14170000000001437</v>
      </c>
      <c r="H26" s="223">
        <v>2.6653048595259854E-4</v>
      </c>
      <c r="I26" s="984"/>
      <c r="J26" s="994" t="s">
        <v>331</v>
      </c>
      <c r="K26" s="995">
        <v>524</v>
      </c>
      <c r="L26" s="995" t="s">
        <v>94</v>
      </c>
      <c r="M26" s="996">
        <v>497.21870000000001</v>
      </c>
      <c r="N26" s="222">
        <v>-1.8652999999999906</v>
      </c>
      <c r="O26" s="224">
        <v>-3.7374470029093443E-3</v>
      </c>
      <c r="P26" s="954"/>
      <c r="Q26" s="994" t="s">
        <v>331</v>
      </c>
      <c r="R26" s="995" t="s">
        <v>331</v>
      </c>
      <c r="S26" s="995" t="s">
        <v>331</v>
      </c>
      <c r="T26" s="996" t="s">
        <v>331</v>
      </c>
      <c r="U26" s="222" t="s">
        <v>331</v>
      </c>
      <c r="V26" s="224" t="s">
        <v>331</v>
      </c>
      <c r="W26" s="954"/>
      <c r="X26" s="993">
        <v>526.42039999999997</v>
      </c>
      <c r="Y26" s="955"/>
      <c r="Z26" s="225">
        <v>-0.16989999999998417</v>
      </c>
      <c r="AA26" s="224">
        <v>-3.2264171975815437E-4</v>
      </c>
      <c r="AB26" s="987"/>
      <c r="AC26" s="987"/>
      <c r="AD26" s="987"/>
      <c r="AE26" s="987"/>
    </row>
    <row r="27" spans="1:31" s="207" customFormat="1">
      <c r="A27" s="988" t="s">
        <v>296</v>
      </c>
      <c r="B27" s="954"/>
      <c r="C27" s="994">
        <v>492.8621</v>
      </c>
      <c r="D27" s="995">
        <v>514.24109999999996</v>
      </c>
      <c r="E27" s="995" t="s">
        <v>331</v>
      </c>
      <c r="F27" s="996">
        <v>509.09930000000003</v>
      </c>
      <c r="G27" s="222">
        <v>0.96530000000001337</v>
      </c>
      <c r="H27" s="223">
        <v>1.899695749546515E-3</v>
      </c>
      <c r="I27" s="984"/>
      <c r="J27" s="994" t="s">
        <v>331</v>
      </c>
      <c r="K27" s="995" t="s">
        <v>331</v>
      </c>
      <c r="L27" s="995" t="s">
        <v>331</v>
      </c>
      <c r="M27" s="996" t="s">
        <v>331</v>
      </c>
      <c r="N27" s="222" t="s">
        <v>331</v>
      </c>
      <c r="O27" s="224" t="s">
        <v>331</v>
      </c>
      <c r="P27" s="954"/>
      <c r="Q27" s="994" t="s">
        <v>331</v>
      </c>
      <c r="R27" s="995" t="s">
        <v>331</v>
      </c>
      <c r="S27" s="995" t="s">
        <v>331</v>
      </c>
      <c r="T27" s="996">
        <v>501.56900000000002</v>
      </c>
      <c r="U27" s="222">
        <v>-33.366299999999967</v>
      </c>
      <c r="V27" s="224">
        <v>-6.2374459116831482E-2</v>
      </c>
      <c r="W27" s="954"/>
      <c r="X27" s="993">
        <v>508.7715</v>
      </c>
      <c r="Y27" s="955"/>
      <c r="Z27" s="225">
        <v>-0.529200000000003</v>
      </c>
      <c r="AA27" s="224">
        <v>-1.0390718096401352E-3</v>
      </c>
      <c r="AB27" s="987"/>
      <c r="AC27" s="987"/>
      <c r="AD27" s="987"/>
      <c r="AE27" s="987"/>
    </row>
    <row r="28" spans="1:31" s="207" customFormat="1">
      <c r="A28" s="988" t="s">
        <v>297</v>
      </c>
      <c r="B28" s="954"/>
      <c r="C28" s="989">
        <v>534.59389999999996</v>
      </c>
      <c r="D28" s="990">
        <v>490.99590000000001</v>
      </c>
      <c r="E28" s="990">
        <v>458.61700000000002</v>
      </c>
      <c r="F28" s="991">
        <v>527.36580000000004</v>
      </c>
      <c r="G28" s="226">
        <v>-1.9590999999999212</v>
      </c>
      <c r="H28" s="223">
        <v>-3.7011294953249729E-3</v>
      </c>
      <c r="I28" s="984"/>
      <c r="J28" s="989" t="s">
        <v>331</v>
      </c>
      <c r="K28" s="990" t="s">
        <v>331</v>
      </c>
      <c r="L28" s="990" t="s">
        <v>331</v>
      </c>
      <c r="M28" s="991" t="s">
        <v>331</v>
      </c>
      <c r="N28" s="222" t="s">
        <v>331</v>
      </c>
      <c r="O28" s="224" t="s">
        <v>331</v>
      </c>
      <c r="P28" s="954"/>
      <c r="Q28" s="989">
        <v>561.4896</v>
      </c>
      <c r="R28" s="990">
        <v>493.72289999999998</v>
      </c>
      <c r="S28" s="990">
        <v>562.77470000000005</v>
      </c>
      <c r="T28" s="991">
        <v>535.654</v>
      </c>
      <c r="U28" s="222">
        <v>-10.355500000000006</v>
      </c>
      <c r="V28" s="224">
        <v>-1.8965787225313835E-2</v>
      </c>
      <c r="W28" s="954"/>
      <c r="X28" s="993">
        <v>527.78409999999997</v>
      </c>
      <c r="Y28" s="955"/>
      <c r="Z28" s="225">
        <v>-2.3828000000000884</v>
      </c>
      <c r="AA28" s="224">
        <v>-4.4944337339809515E-3</v>
      </c>
      <c r="AB28" s="987"/>
      <c r="AC28" s="987"/>
      <c r="AD28" s="987"/>
      <c r="AE28" s="987"/>
    </row>
    <row r="29" spans="1:31" s="207" customFormat="1">
      <c r="A29" s="988" t="s">
        <v>298</v>
      </c>
      <c r="B29" s="954"/>
      <c r="C29" s="989" t="s">
        <v>331</v>
      </c>
      <c r="D29" s="990" t="s">
        <v>331</v>
      </c>
      <c r="E29" s="990" t="s">
        <v>331</v>
      </c>
      <c r="F29" s="991" t="s">
        <v>331</v>
      </c>
      <c r="G29" s="222">
        <v>0</v>
      </c>
      <c r="H29" s="223">
        <v>0</v>
      </c>
      <c r="I29" s="984"/>
      <c r="J29" s="989" t="s">
        <v>331</v>
      </c>
      <c r="K29" s="990" t="s">
        <v>331</v>
      </c>
      <c r="L29" s="990" t="s">
        <v>331</v>
      </c>
      <c r="M29" s="991" t="s">
        <v>331</v>
      </c>
      <c r="N29" s="222" t="s">
        <v>331</v>
      </c>
      <c r="O29" s="224" t="s">
        <v>331</v>
      </c>
      <c r="P29" s="954"/>
      <c r="Q29" s="989" t="s">
        <v>331</v>
      </c>
      <c r="R29" s="990" t="s">
        <v>331</v>
      </c>
      <c r="S29" s="990" t="s">
        <v>331</v>
      </c>
      <c r="T29" s="991" t="s">
        <v>331</v>
      </c>
      <c r="U29" s="222" t="s">
        <v>331</v>
      </c>
      <c r="V29" s="224" t="s">
        <v>331</v>
      </c>
      <c r="W29" s="954"/>
      <c r="X29" s="993" t="s">
        <v>331</v>
      </c>
      <c r="Y29" s="986"/>
      <c r="Z29" s="225" t="s">
        <v>331</v>
      </c>
      <c r="AA29" s="224" t="s">
        <v>331</v>
      </c>
      <c r="AB29" s="987"/>
      <c r="AC29" s="987"/>
      <c r="AD29" s="987"/>
      <c r="AE29" s="987"/>
    </row>
    <row r="30" spans="1:31" s="207" customFormat="1">
      <c r="A30" s="988" t="s">
        <v>299</v>
      </c>
      <c r="B30" s="954"/>
      <c r="C30" s="989" t="s">
        <v>331</v>
      </c>
      <c r="D30" s="990">
        <v>409.1275</v>
      </c>
      <c r="E30" s="990" t="s">
        <v>331</v>
      </c>
      <c r="F30" s="991">
        <v>409.1275</v>
      </c>
      <c r="G30" s="222">
        <v>-40.601999999999975</v>
      </c>
      <c r="H30" s="223">
        <v>-9.0280935540141272E-2</v>
      </c>
      <c r="I30" s="984"/>
      <c r="J30" s="989" t="s">
        <v>331</v>
      </c>
      <c r="K30" s="990" t="s">
        <v>331</v>
      </c>
      <c r="L30" s="990" t="s">
        <v>331</v>
      </c>
      <c r="M30" s="991" t="s">
        <v>331</v>
      </c>
      <c r="N30" s="222" t="s">
        <v>331</v>
      </c>
      <c r="O30" s="224" t="s">
        <v>331</v>
      </c>
      <c r="P30" s="954"/>
      <c r="Q30" s="989" t="s">
        <v>331</v>
      </c>
      <c r="R30" s="990">
        <v>325.03089999999997</v>
      </c>
      <c r="S30" s="990" t="s">
        <v>331</v>
      </c>
      <c r="T30" s="991">
        <v>325.03089999999997</v>
      </c>
      <c r="U30" s="222" t="s">
        <v>331</v>
      </c>
      <c r="V30" s="224" t="s">
        <v>331</v>
      </c>
      <c r="W30" s="954"/>
      <c r="X30" s="993">
        <v>391.84620000000001</v>
      </c>
      <c r="Y30" s="986"/>
      <c r="Z30" s="225">
        <v>-32.25849999999997</v>
      </c>
      <c r="AA30" s="224">
        <v>-7.6062585488913426E-2</v>
      </c>
      <c r="AB30" s="987"/>
      <c r="AC30" s="987"/>
      <c r="AD30" s="987"/>
      <c r="AE30" s="987"/>
    </row>
    <row r="31" spans="1:31" s="207" customFormat="1">
      <c r="A31" s="988" t="s">
        <v>300</v>
      </c>
      <c r="B31" s="954"/>
      <c r="C31" s="989" t="s">
        <v>331</v>
      </c>
      <c r="D31" s="990">
        <v>405.41059999999999</v>
      </c>
      <c r="E31" s="990">
        <v>407.88819999999998</v>
      </c>
      <c r="F31" s="991">
        <v>407.16410000000002</v>
      </c>
      <c r="G31" s="222">
        <v>7.3161000000000058</v>
      </c>
      <c r="H31" s="223">
        <v>1.8297202937116008E-2</v>
      </c>
      <c r="I31" s="984"/>
      <c r="J31" s="989" t="s">
        <v>331</v>
      </c>
      <c r="K31" s="990" t="s">
        <v>331</v>
      </c>
      <c r="L31" s="990" t="s">
        <v>331</v>
      </c>
      <c r="M31" s="991" t="s">
        <v>331</v>
      </c>
      <c r="N31" s="222" t="s">
        <v>331</v>
      </c>
      <c r="O31" s="224" t="s">
        <v>331</v>
      </c>
      <c r="P31" s="954"/>
      <c r="Q31" s="989" t="s">
        <v>331</v>
      </c>
      <c r="R31" s="990" t="s">
        <v>460</v>
      </c>
      <c r="S31" s="990" t="s">
        <v>331</v>
      </c>
      <c r="T31" s="991" t="s">
        <v>460</v>
      </c>
      <c r="U31" s="222" t="s">
        <v>331</v>
      </c>
      <c r="V31" s="224" t="s">
        <v>331</v>
      </c>
      <c r="W31" s="954"/>
      <c r="X31" s="993" t="s">
        <v>460</v>
      </c>
      <c r="Y31" s="986"/>
      <c r="Z31" s="225" t="s">
        <v>331</v>
      </c>
      <c r="AA31" s="224" t="s">
        <v>331</v>
      </c>
      <c r="AB31" s="987"/>
      <c r="AC31" s="987"/>
      <c r="AD31" s="987"/>
      <c r="AE31" s="987"/>
    </row>
    <row r="32" spans="1:31" s="207" customFormat="1">
      <c r="A32" s="988" t="s">
        <v>301</v>
      </c>
      <c r="B32" s="954"/>
      <c r="C32" s="989" t="s">
        <v>460</v>
      </c>
      <c r="D32" s="995" t="s">
        <v>460</v>
      </c>
      <c r="E32" s="995" t="s">
        <v>331</v>
      </c>
      <c r="F32" s="996" t="s">
        <v>460</v>
      </c>
      <c r="G32" s="222" t="s">
        <v>331</v>
      </c>
      <c r="H32" s="223" t="s">
        <v>331</v>
      </c>
      <c r="I32" s="984"/>
      <c r="J32" s="989" t="s">
        <v>331</v>
      </c>
      <c r="K32" s="995" t="s">
        <v>331</v>
      </c>
      <c r="L32" s="995" t="s">
        <v>331</v>
      </c>
      <c r="M32" s="996" t="s">
        <v>331</v>
      </c>
      <c r="N32" s="222" t="s">
        <v>331</v>
      </c>
      <c r="O32" s="224" t="s">
        <v>331</v>
      </c>
      <c r="P32" s="954"/>
      <c r="Q32" s="989" t="s">
        <v>331</v>
      </c>
      <c r="R32" s="995" t="s">
        <v>331</v>
      </c>
      <c r="S32" s="995" t="s">
        <v>331</v>
      </c>
      <c r="T32" s="996" t="s">
        <v>331</v>
      </c>
      <c r="U32" s="222" t="s">
        <v>331</v>
      </c>
      <c r="V32" s="224" t="s">
        <v>331</v>
      </c>
      <c r="W32" s="954"/>
      <c r="X32" s="993" t="s">
        <v>460</v>
      </c>
      <c r="Y32" s="986"/>
      <c r="Z32" s="225" t="s">
        <v>331</v>
      </c>
      <c r="AA32" s="224" t="s">
        <v>331</v>
      </c>
      <c r="AB32" s="987"/>
      <c r="AC32" s="987"/>
      <c r="AD32" s="987"/>
      <c r="AE32" s="987"/>
    </row>
    <row r="33" spans="1:31" s="207" customFormat="1">
      <c r="A33" s="988" t="s">
        <v>302</v>
      </c>
      <c r="B33" s="954"/>
      <c r="C33" s="989" t="s">
        <v>331</v>
      </c>
      <c r="D33" s="995">
        <v>184.92609999999999</v>
      </c>
      <c r="E33" s="995" t="s">
        <v>331</v>
      </c>
      <c r="F33" s="996">
        <v>184.92609999999999</v>
      </c>
      <c r="G33" s="222">
        <v>4.1580999999999904</v>
      </c>
      <c r="H33" s="223">
        <v>2.3002411931315248E-2</v>
      </c>
      <c r="I33" s="984"/>
      <c r="J33" s="989" t="s">
        <v>331</v>
      </c>
      <c r="K33" s="995" t="s">
        <v>331</v>
      </c>
      <c r="L33" s="995" t="s">
        <v>331</v>
      </c>
      <c r="M33" s="996" t="s">
        <v>331</v>
      </c>
      <c r="N33" s="222" t="s">
        <v>331</v>
      </c>
      <c r="O33" s="224" t="s">
        <v>331</v>
      </c>
      <c r="P33" s="954"/>
      <c r="Q33" s="989" t="s">
        <v>331</v>
      </c>
      <c r="R33" s="995" t="s">
        <v>331</v>
      </c>
      <c r="S33" s="995" t="s">
        <v>331</v>
      </c>
      <c r="T33" s="996" t="s">
        <v>331</v>
      </c>
      <c r="U33" s="222" t="s">
        <v>331</v>
      </c>
      <c r="V33" s="224" t="s">
        <v>331</v>
      </c>
      <c r="W33" s="954"/>
      <c r="X33" s="993">
        <v>184.92609999999999</v>
      </c>
      <c r="Y33" s="986"/>
      <c r="Z33" s="225">
        <v>4.1580999999999904</v>
      </c>
      <c r="AA33" s="224">
        <v>2.3002411931315248E-2</v>
      </c>
      <c r="AB33" s="987"/>
      <c r="AC33" s="987"/>
      <c r="AD33" s="987"/>
      <c r="AE33" s="987"/>
    </row>
    <row r="34" spans="1:31" s="207" customFormat="1">
      <c r="A34" s="988" t="s">
        <v>303</v>
      </c>
      <c r="B34" s="954"/>
      <c r="C34" s="989" t="s">
        <v>331</v>
      </c>
      <c r="D34" s="995" t="s">
        <v>331</v>
      </c>
      <c r="E34" s="995" t="s">
        <v>331</v>
      </c>
      <c r="F34" s="996" t="s">
        <v>331</v>
      </c>
      <c r="G34" s="222"/>
      <c r="H34" s="223" t="s">
        <v>331</v>
      </c>
      <c r="I34" s="984"/>
      <c r="J34" s="989" t="s">
        <v>331</v>
      </c>
      <c r="K34" s="995" t="s">
        <v>331</v>
      </c>
      <c r="L34" s="995" t="s">
        <v>331</v>
      </c>
      <c r="M34" s="996" t="s">
        <v>331</v>
      </c>
      <c r="N34" s="222" t="s">
        <v>331</v>
      </c>
      <c r="O34" s="224" t="s">
        <v>331</v>
      </c>
      <c r="P34" s="954"/>
      <c r="Q34" s="989" t="s">
        <v>331</v>
      </c>
      <c r="R34" s="995" t="s">
        <v>331</v>
      </c>
      <c r="S34" s="995" t="s">
        <v>331</v>
      </c>
      <c r="T34" s="996" t="s">
        <v>331</v>
      </c>
      <c r="U34" s="222" t="s">
        <v>331</v>
      </c>
      <c r="V34" s="224" t="s">
        <v>331</v>
      </c>
      <c r="W34" s="954"/>
      <c r="X34" s="993" t="s">
        <v>331</v>
      </c>
      <c r="Y34" s="986"/>
      <c r="Z34" s="225" t="s">
        <v>331</v>
      </c>
      <c r="AA34" s="224" t="s">
        <v>331</v>
      </c>
      <c r="AB34" s="987"/>
      <c r="AC34" s="987"/>
      <c r="AD34" s="987"/>
      <c r="AE34" s="987"/>
    </row>
    <row r="35" spans="1:31" s="207" customFormat="1">
      <c r="A35" s="988" t="s">
        <v>304</v>
      </c>
      <c r="B35" s="954"/>
      <c r="C35" s="989" t="s">
        <v>331</v>
      </c>
      <c r="D35" s="990">
        <v>418.34769999999997</v>
      </c>
      <c r="E35" s="990">
        <v>196.99359999999999</v>
      </c>
      <c r="F35" s="991">
        <v>305.3184</v>
      </c>
      <c r="G35" s="222">
        <v>-2.8958000000000084</v>
      </c>
      <c r="H35" s="223">
        <v>-9.3954139685972216E-3</v>
      </c>
      <c r="I35" s="984"/>
      <c r="J35" s="989" t="s">
        <v>331</v>
      </c>
      <c r="K35" s="990" t="s">
        <v>331</v>
      </c>
      <c r="L35" s="990" t="s">
        <v>331</v>
      </c>
      <c r="M35" s="991" t="s">
        <v>331</v>
      </c>
      <c r="N35" s="222" t="s">
        <v>331</v>
      </c>
      <c r="O35" s="224" t="s">
        <v>331</v>
      </c>
      <c r="P35" s="954"/>
      <c r="Q35" s="989" t="s">
        <v>331</v>
      </c>
      <c r="R35" s="990">
        <v>456.32060000000001</v>
      </c>
      <c r="S35" s="990">
        <v>419.82760000000002</v>
      </c>
      <c r="T35" s="991">
        <v>426.0591</v>
      </c>
      <c r="U35" s="222">
        <v>6.7744000000000142</v>
      </c>
      <c r="V35" s="224">
        <v>1.6157040788752797E-2</v>
      </c>
      <c r="W35" s="954"/>
      <c r="X35" s="993">
        <v>398.31290000000001</v>
      </c>
      <c r="Y35" s="955"/>
      <c r="Z35" s="225">
        <v>4.5522000000000276</v>
      </c>
      <c r="AA35" s="224">
        <v>1.1560828696210779E-2</v>
      </c>
      <c r="AB35" s="987"/>
      <c r="AC35" s="987"/>
      <c r="AD35" s="987"/>
      <c r="AE35" s="987"/>
    </row>
    <row r="36" spans="1:31" s="207" customFormat="1">
      <c r="A36" s="988" t="s">
        <v>305</v>
      </c>
      <c r="B36" s="954"/>
      <c r="C36" s="989">
        <v>474.6653</v>
      </c>
      <c r="D36" s="990">
        <v>484.834</v>
      </c>
      <c r="E36" s="990" t="s">
        <v>331</v>
      </c>
      <c r="F36" s="991">
        <v>478.01600000000002</v>
      </c>
      <c r="G36" s="222">
        <v>-0.8517999999999688</v>
      </c>
      <c r="H36" s="223">
        <v>-1.7787790283664284E-3</v>
      </c>
      <c r="I36" s="984"/>
      <c r="J36" s="989" t="s">
        <v>331</v>
      </c>
      <c r="K36" s="990" t="s">
        <v>331</v>
      </c>
      <c r="L36" s="990" t="s">
        <v>331</v>
      </c>
      <c r="M36" s="991" t="s">
        <v>331</v>
      </c>
      <c r="N36" s="222" t="s">
        <v>331</v>
      </c>
      <c r="O36" s="224" t="s">
        <v>331</v>
      </c>
      <c r="P36" s="954"/>
      <c r="Q36" s="989">
        <v>540.29349999999999</v>
      </c>
      <c r="R36" s="990">
        <v>537.25779999999997</v>
      </c>
      <c r="S36" s="990" t="s">
        <v>331</v>
      </c>
      <c r="T36" s="991">
        <v>539.05470000000003</v>
      </c>
      <c r="U36" s="222">
        <v>3.0769000000000233</v>
      </c>
      <c r="V36" s="224">
        <v>5.7407228433714597E-3</v>
      </c>
      <c r="W36" s="954"/>
      <c r="X36" s="993">
        <v>482.67360000000002</v>
      </c>
      <c r="Y36" s="955"/>
      <c r="Z36" s="225">
        <v>-0.55209999999999582</v>
      </c>
      <c r="AA36" s="224">
        <v>-1.1425302917456026E-3</v>
      </c>
      <c r="AB36" s="987"/>
      <c r="AC36" s="987"/>
      <c r="AD36" s="987"/>
      <c r="AE36" s="987"/>
    </row>
    <row r="37" spans="1:31" s="207" customFormat="1">
      <c r="A37" s="988" t="s">
        <v>306</v>
      </c>
      <c r="B37" s="954"/>
      <c r="C37" s="989" t="s">
        <v>331</v>
      </c>
      <c r="D37" s="990">
        <v>483.49059999999997</v>
      </c>
      <c r="E37" s="990">
        <v>488.94330000000002</v>
      </c>
      <c r="F37" s="991">
        <v>487.1309</v>
      </c>
      <c r="G37" s="222">
        <v>1.5973999999999933</v>
      </c>
      <c r="H37" s="223">
        <v>3.2899892592375135E-3</v>
      </c>
      <c r="I37" s="984"/>
      <c r="J37" s="989" t="s">
        <v>331</v>
      </c>
      <c r="K37" s="990" t="s">
        <v>331</v>
      </c>
      <c r="L37" s="990" t="s">
        <v>331</v>
      </c>
      <c r="M37" s="991" t="s">
        <v>331</v>
      </c>
      <c r="N37" s="222" t="s">
        <v>331</v>
      </c>
      <c r="O37" s="224" t="s">
        <v>331</v>
      </c>
      <c r="P37" s="954"/>
      <c r="Q37" s="989" t="s">
        <v>331</v>
      </c>
      <c r="R37" s="990">
        <v>446.26409999999998</v>
      </c>
      <c r="S37" s="990">
        <v>443.83710000000002</v>
      </c>
      <c r="T37" s="991">
        <v>444.2989</v>
      </c>
      <c r="U37" s="222">
        <v>16.026099999999985</v>
      </c>
      <c r="V37" s="224">
        <v>3.7420307803810893E-2</v>
      </c>
      <c r="W37" s="954"/>
      <c r="X37" s="993">
        <v>486.77179999999998</v>
      </c>
      <c r="Y37" s="955"/>
      <c r="Z37" s="225">
        <v>1.7183999999999742</v>
      </c>
      <c r="AA37" s="224">
        <v>3.5427027209786743E-3</v>
      </c>
      <c r="AB37" s="987"/>
      <c r="AC37" s="987"/>
      <c r="AD37" s="987"/>
      <c r="AE37" s="987"/>
    </row>
    <row r="38" spans="1:31" s="207" customFormat="1">
      <c r="A38" s="988" t="s">
        <v>307</v>
      </c>
      <c r="B38" s="954"/>
      <c r="C38" s="989">
        <v>501.76589999999999</v>
      </c>
      <c r="D38" s="990">
        <v>477.29689999999999</v>
      </c>
      <c r="E38" s="990" t="s">
        <v>331</v>
      </c>
      <c r="F38" s="991">
        <v>491.02370000000002</v>
      </c>
      <c r="G38" s="222">
        <v>5.8432000000000244</v>
      </c>
      <c r="H38" s="223">
        <v>1.2043352937721075E-2</v>
      </c>
      <c r="I38" s="984"/>
      <c r="J38" s="989" t="s">
        <v>331</v>
      </c>
      <c r="K38" s="990" t="s">
        <v>331</v>
      </c>
      <c r="L38" s="990" t="s">
        <v>331</v>
      </c>
      <c r="M38" s="991" t="s">
        <v>331</v>
      </c>
      <c r="N38" s="222" t="s">
        <v>331</v>
      </c>
      <c r="O38" s="224" t="s">
        <v>331</v>
      </c>
      <c r="P38" s="954"/>
      <c r="Q38" s="989">
        <v>468.15910000000002</v>
      </c>
      <c r="R38" s="990">
        <v>462.56790000000001</v>
      </c>
      <c r="S38" s="990" t="s">
        <v>331</v>
      </c>
      <c r="T38" s="991">
        <v>463.4871</v>
      </c>
      <c r="U38" s="222">
        <v>3.4271999999999707</v>
      </c>
      <c r="V38" s="224">
        <v>7.4494647327445485E-3</v>
      </c>
      <c r="W38" s="954"/>
      <c r="X38" s="993">
        <v>477.97480000000002</v>
      </c>
      <c r="Y38" s="955"/>
      <c r="Z38" s="225">
        <v>4.6983000000000175</v>
      </c>
      <c r="AA38" s="224">
        <v>9.9271778759351115E-3</v>
      </c>
      <c r="AB38" s="953"/>
      <c r="AC38" s="953"/>
      <c r="AD38" s="953"/>
      <c r="AE38" s="953"/>
    </row>
    <row r="39" spans="1:31" s="207" customFormat="1">
      <c r="A39" s="988" t="s">
        <v>308</v>
      </c>
      <c r="B39" s="954"/>
      <c r="C39" s="989">
        <v>454.46499999999997</v>
      </c>
      <c r="D39" s="990">
        <v>453.12889999999999</v>
      </c>
      <c r="E39" s="990">
        <v>445.76859999999999</v>
      </c>
      <c r="F39" s="991">
        <v>448.3125</v>
      </c>
      <c r="G39" s="222">
        <v>-10.323199999999986</v>
      </c>
      <c r="H39" s="223">
        <v>-2.2508496394851085E-2</v>
      </c>
      <c r="I39" s="984"/>
      <c r="J39" s="989" t="s">
        <v>331</v>
      </c>
      <c r="K39" s="990" t="s">
        <v>331</v>
      </c>
      <c r="L39" s="990" t="s">
        <v>331</v>
      </c>
      <c r="M39" s="991" t="s">
        <v>331</v>
      </c>
      <c r="N39" s="222" t="s">
        <v>331</v>
      </c>
      <c r="O39" s="224" t="s">
        <v>331</v>
      </c>
      <c r="P39" s="954"/>
      <c r="Q39" s="989" t="s">
        <v>331</v>
      </c>
      <c r="R39" s="990">
        <v>365.87079999999997</v>
      </c>
      <c r="S39" s="990">
        <v>416.78120000000001</v>
      </c>
      <c r="T39" s="991">
        <v>411.76440000000002</v>
      </c>
      <c r="U39" s="222">
        <v>-8.1818999999999846</v>
      </c>
      <c r="V39" s="224">
        <v>-1.948320535268433E-2</v>
      </c>
      <c r="W39" s="954"/>
      <c r="X39" s="993">
        <v>421.53640000000001</v>
      </c>
      <c r="Y39" s="955"/>
      <c r="Z39" s="225">
        <v>-8.7545000000000073</v>
      </c>
      <c r="AA39" s="224">
        <v>-2.0345538332323554E-2</v>
      </c>
      <c r="AB39" s="987"/>
      <c r="AC39" s="987"/>
      <c r="AD39" s="987"/>
      <c r="AE39" s="987"/>
    </row>
    <row r="40" spans="1:31" s="207" customFormat="1">
      <c r="A40" s="988" t="s">
        <v>309</v>
      </c>
      <c r="B40" s="954"/>
      <c r="C40" s="989">
        <v>479.69959999999998</v>
      </c>
      <c r="D40" s="990">
        <v>489.01179999999999</v>
      </c>
      <c r="E40" s="990">
        <v>486.2971</v>
      </c>
      <c r="F40" s="991">
        <v>485.6003</v>
      </c>
      <c r="G40" s="222">
        <v>0.88760000000002037</v>
      </c>
      <c r="H40" s="223">
        <v>1.8311878355983247E-3</v>
      </c>
      <c r="I40" s="984"/>
      <c r="J40" s="989" t="s">
        <v>331</v>
      </c>
      <c r="K40" s="990" t="s">
        <v>331</v>
      </c>
      <c r="L40" s="990" t="s">
        <v>331</v>
      </c>
      <c r="M40" s="991" t="s">
        <v>331</v>
      </c>
      <c r="N40" s="222" t="s">
        <v>331</v>
      </c>
      <c r="O40" s="224" t="s">
        <v>331</v>
      </c>
      <c r="P40" s="954"/>
      <c r="Q40" s="989" t="s">
        <v>331</v>
      </c>
      <c r="R40" s="990">
        <v>456.63380000000001</v>
      </c>
      <c r="S40" s="990">
        <v>413.50420000000003</v>
      </c>
      <c r="T40" s="991">
        <v>444.36399999999998</v>
      </c>
      <c r="U40" s="222">
        <v>-2.9509000000000469</v>
      </c>
      <c r="V40" s="224">
        <v>-6.5969186360661514E-3</v>
      </c>
      <c r="W40" s="954"/>
      <c r="X40" s="993">
        <v>482.19720000000001</v>
      </c>
      <c r="Y40" s="955"/>
      <c r="Z40" s="225">
        <v>0.57080000000001974</v>
      </c>
      <c r="AA40" s="224">
        <v>1.1851509800957505E-3</v>
      </c>
      <c r="AB40" s="987"/>
      <c r="AC40" s="987"/>
      <c r="AD40" s="987"/>
      <c r="AE40" s="987"/>
    </row>
    <row r="41" spans="1:31" s="207" customFormat="1">
      <c r="A41" s="988" t="s">
        <v>310</v>
      </c>
      <c r="B41" s="954"/>
      <c r="C41" s="989" t="s">
        <v>331</v>
      </c>
      <c r="D41" s="990">
        <v>466.66989999999998</v>
      </c>
      <c r="E41" s="990">
        <v>427.21440000000001</v>
      </c>
      <c r="F41" s="991">
        <v>449.12450000000001</v>
      </c>
      <c r="G41" s="222">
        <v>-7.5774999999999864</v>
      </c>
      <c r="H41" s="223">
        <v>-1.6591781949717777E-2</v>
      </c>
      <c r="I41" s="984"/>
      <c r="J41" s="989" t="s">
        <v>331</v>
      </c>
      <c r="K41" s="990" t="s">
        <v>331</v>
      </c>
      <c r="L41" s="990" t="s">
        <v>331</v>
      </c>
      <c r="M41" s="991" t="s">
        <v>331</v>
      </c>
      <c r="N41" s="222" t="s">
        <v>331</v>
      </c>
      <c r="O41" s="224" t="s">
        <v>331</v>
      </c>
      <c r="P41" s="954"/>
      <c r="Q41" s="989" t="s">
        <v>331</v>
      </c>
      <c r="R41" s="990" t="s">
        <v>331</v>
      </c>
      <c r="S41" s="990" t="s">
        <v>460</v>
      </c>
      <c r="T41" s="991" t="s">
        <v>460</v>
      </c>
      <c r="U41" s="222" t="s">
        <v>331</v>
      </c>
      <c r="V41" s="224" t="s">
        <v>331</v>
      </c>
      <c r="W41" s="954"/>
      <c r="X41" s="993" t="s">
        <v>460</v>
      </c>
      <c r="Y41" s="955"/>
      <c r="Z41" s="225" t="s">
        <v>331</v>
      </c>
      <c r="AA41" s="224" t="s">
        <v>331</v>
      </c>
      <c r="AB41" s="987"/>
      <c r="AC41" s="987"/>
      <c r="AD41" s="987"/>
      <c r="AE41" s="987"/>
    </row>
    <row r="42" spans="1:31" s="207" customFormat="1">
      <c r="A42" s="988" t="s">
        <v>311</v>
      </c>
      <c r="B42" s="954"/>
      <c r="C42" s="989" t="s">
        <v>331</v>
      </c>
      <c r="D42" s="990">
        <v>479.53379999999999</v>
      </c>
      <c r="E42" s="990">
        <v>473.75869999999998</v>
      </c>
      <c r="F42" s="991">
        <v>475.00459999999998</v>
      </c>
      <c r="G42" s="222">
        <v>-2.252900000000011</v>
      </c>
      <c r="H42" s="223">
        <v>-4.7205125115896696E-3</v>
      </c>
      <c r="I42" s="984"/>
      <c r="J42" s="989" t="s">
        <v>331</v>
      </c>
      <c r="K42" s="990" t="s">
        <v>331</v>
      </c>
      <c r="L42" s="990" t="s">
        <v>331</v>
      </c>
      <c r="M42" s="991" t="s">
        <v>331</v>
      </c>
      <c r="N42" s="222" t="s">
        <v>331</v>
      </c>
      <c r="O42" s="224" t="s">
        <v>331</v>
      </c>
      <c r="P42" s="954"/>
      <c r="Q42" s="989" t="s">
        <v>331</v>
      </c>
      <c r="R42" s="990" t="s">
        <v>331</v>
      </c>
      <c r="S42" s="990" t="s">
        <v>331</v>
      </c>
      <c r="T42" s="991" t="s">
        <v>331</v>
      </c>
      <c r="U42" s="222" t="s">
        <v>331</v>
      </c>
      <c r="V42" s="224" t="s">
        <v>331</v>
      </c>
      <c r="W42" s="954"/>
      <c r="X42" s="993">
        <v>475.00459999999998</v>
      </c>
      <c r="Y42" s="955"/>
      <c r="Z42" s="225">
        <v>-2.252900000000011</v>
      </c>
      <c r="AA42" s="224">
        <v>-4.7205125115896696E-3</v>
      </c>
      <c r="AB42" s="987"/>
      <c r="AC42" s="987"/>
      <c r="AD42" s="987"/>
      <c r="AE42" s="987"/>
    </row>
    <row r="43" spans="1:31" s="207" customFormat="1" ht="13.5" thickBot="1">
      <c r="A43" s="998" t="s">
        <v>312</v>
      </c>
      <c r="B43" s="954"/>
      <c r="C43" s="999" t="s">
        <v>331</v>
      </c>
      <c r="D43" s="1000">
        <v>526.06470000000002</v>
      </c>
      <c r="E43" s="1000">
        <v>559.18169999999998</v>
      </c>
      <c r="F43" s="1001">
        <v>545.2672</v>
      </c>
      <c r="G43" s="227">
        <v>10.374699999999962</v>
      </c>
      <c r="H43" s="228">
        <v>1.9395859915777303E-2</v>
      </c>
      <c r="I43" s="984"/>
      <c r="J43" s="999" t="s">
        <v>331</v>
      </c>
      <c r="K43" s="1000" t="s">
        <v>331</v>
      </c>
      <c r="L43" s="1000" t="s">
        <v>331</v>
      </c>
      <c r="M43" s="1001" t="s">
        <v>331</v>
      </c>
      <c r="N43" s="227" t="s">
        <v>331</v>
      </c>
      <c r="O43" s="229" t="s">
        <v>331</v>
      </c>
      <c r="P43" s="954"/>
      <c r="Q43" s="999" t="s">
        <v>331</v>
      </c>
      <c r="R43" s="1000">
        <v>518.71069999999997</v>
      </c>
      <c r="S43" s="1000" t="s">
        <v>331</v>
      </c>
      <c r="T43" s="1001">
        <v>518.71069999999997</v>
      </c>
      <c r="U43" s="227">
        <v>10.414499999999975</v>
      </c>
      <c r="V43" s="229">
        <v>2.0489037691015621E-2</v>
      </c>
      <c r="W43" s="954"/>
      <c r="X43" s="1002">
        <v>543.69079999999997</v>
      </c>
      <c r="Y43" s="955"/>
      <c r="Z43" s="230">
        <v>10.376999999999953</v>
      </c>
      <c r="AA43" s="229">
        <v>1.9457587634146956E-2</v>
      </c>
      <c r="AB43" s="953"/>
      <c r="AC43" s="953"/>
      <c r="AD43" s="953"/>
      <c r="AE43" s="953"/>
    </row>
    <row r="44" spans="1:31">
      <c r="A44" s="1003" t="s">
        <v>360</v>
      </c>
    </row>
    <row r="55" spans="3:5" ht="15">
      <c r="D55" s="953"/>
      <c r="E55" s="210"/>
    </row>
    <row r="59" spans="3:5" ht="20.9" customHeight="1">
      <c r="C59" s="195"/>
      <c r="D59" s="231" t="s">
        <v>384</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E51"/>
  <sheetViews>
    <sheetView showGridLines="0" topLeftCell="C1" workbookViewId="0">
      <selection activeCell="C1" sqref="A1:XFD1048576"/>
    </sheetView>
  </sheetViews>
  <sheetFormatPr defaultRowHeight="12.5" outlineLevelCol="1"/>
  <cols>
    <col min="1" max="2" width="8.6328125" style="172" hidden="1" customWidth="1" outlineLevel="1"/>
    <col min="3" max="3" width="32" customWidth="1" collapsed="1"/>
    <col min="4" max="19" width="10.453125" customWidth="1"/>
  </cols>
  <sheetData>
    <row r="1" spans="1:31" ht="53.15" customHeight="1">
      <c r="C1" s="515" t="s">
        <v>374</v>
      </c>
      <c r="D1" s="516"/>
      <c r="E1" s="516"/>
      <c r="F1" s="517"/>
      <c r="G1" s="517"/>
      <c r="H1" s="516"/>
      <c r="I1" s="516"/>
      <c r="J1" s="516"/>
      <c r="K1" s="516"/>
      <c r="L1" s="516"/>
      <c r="M1" s="516"/>
      <c r="N1" s="516"/>
      <c r="O1" s="516"/>
      <c r="P1" s="516"/>
      <c r="Q1" s="516"/>
      <c r="R1" s="516"/>
      <c r="S1" s="518" t="s">
        <v>375</v>
      </c>
      <c r="U1" s="172">
        <v>0</v>
      </c>
      <c r="AE1">
        <v>0</v>
      </c>
    </row>
    <row r="2" spans="1:31" s="137" customFormat="1" ht="20.9" customHeight="1">
      <c r="A2" s="576"/>
      <c r="B2" s="576"/>
      <c r="C2" s="519"/>
      <c r="D2" s="520"/>
      <c r="E2" s="520"/>
      <c r="F2" s="521"/>
      <c r="G2" s="521"/>
      <c r="H2" s="520"/>
      <c r="I2" s="520"/>
      <c r="J2" s="520"/>
      <c r="K2" s="520"/>
      <c r="L2" s="520"/>
      <c r="M2" s="520"/>
      <c r="N2" s="520"/>
      <c r="O2" s="520"/>
      <c r="P2" s="520"/>
      <c r="Q2" s="520"/>
      <c r="R2" s="520"/>
      <c r="S2" s="522" t="s">
        <v>511</v>
      </c>
      <c r="U2" s="576"/>
    </row>
    <row r="3" spans="1:31" s="173" customFormat="1" ht="13">
      <c r="C3" s="577"/>
      <c r="Q3" s="578" t="s">
        <v>512</v>
      </c>
      <c r="R3" s="579" t="s">
        <v>376</v>
      </c>
      <c r="S3" s="580">
        <v>45355</v>
      </c>
    </row>
    <row r="4" spans="1:31" s="173" customFormat="1" ht="13">
      <c r="C4" s="577"/>
      <c r="R4" s="579" t="s">
        <v>377</v>
      </c>
      <c r="S4" s="580">
        <v>45361</v>
      </c>
    </row>
    <row r="5" spans="1:31" ht="6.65" customHeight="1">
      <c r="C5" s="523"/>
    </row>
    <row r="6" spans="1:31" ht="28.4" customHeight="1">
      <c r="C6" s="1137" t="s">
        <v>378</v>
      </c>
      <c r="D6" s="1137"/>
      <c r="E6" s="1137"/>
      <c r="F6" s="1137"/>
      <c r="G6" s="1137"/>
      <c r="H6" s="1137"/>
      <c r="I6" s="1137"/>
      <c r="J6" s="1137"/>
      <c r="K6" s="1137"/>
      <c r="L6" s="1137"/>
      <c r="M6" s="1137"/>
      <c r="N6" s="1137"/>
      <c r="O6" s="1137"/>
      <c r="P6" s="1137"/>
      <c r="Q6" s="1137"/>
      <c r="R6" s="1137"/>
      <c r="S6" s="1137"/>
    </row>
    <row r="7" spans="1:31" ht="5.9" customHeight="1">
      <c r="C7" s="524"/>
      <c r="D7" s="524"/>
      <c r="E7" s="524"/>
      <c r="F7" s="524"/>
      <c r="G7" s="524"/>
      <c r="H7" s="524"/>
      <c r="I7" s="524"/>
      <c r="J7" s="524"/>
      <c r="K7" s="524"/>
      <c r="L7" s="524"/>
      <c r="M7" s="524"/>
      <c r="N7" s="524"/>
      <c r="O7" s="524"/>
      <c r="P7" s="524"/>
      <c r="Q7" s="525"/>
      <c r="R7" s="524"/>
      <c r="S7" s="524"/>
    </row>
    <row r="8" spans="1:31" ht="13" thickBot="1">
      <c r="A8" s="581"/>
      <c r="B8" s="581"/>
      <c r="C8" s="524"/>
      <c r="D8" s="524"/>
      <c r="E8" s="524"/>
      <c r="F8" s="524"/>
      <c r="G8" s="524"/>
      <c r="H8" s="524"/>
      <c r="I8" s="524"/>
      <c r="J8" s="524"/>
      <c r="K8" s="524"/>
      <c r="L8" s="524"/>
      <c r="M8" s="524"/>
      <c r="N8" s="524"/>
      <c r="O8" s="524"/>
      <c r="P8" s="524"/>
      <c r="Q8" s="524"/>
      <c r="R8" s="524"/>
      <c r="S8" s="524"/>
    </row>
    <row r="9" spans="1:31" ht="18.5" thickBot="1">
      <c r="A9" s="581"/>
      <c r="B9" s="581"/>
      <c r="C9" s="526" t="s">
        <v>335</v>
      </c>
      <c r="D9" s="527"/>
      <c r="E9" s="527"/>
      <c r="F9" s="527"/>
      <c r="G9" s="527"/>
      <c r="H9" s="527"/>
      <c r="I9" s="527"/>
      <c r="J9" s="527"/>
      <c r="K9" s="527"/>
      <c r="L9" s="527"/>
      <c r="M9" s="527"/>
      <c r="N9" s="527"/>
      <c r="O9" s="527"/>
      <c r="P9" s="527"/>
      <c r="Q9" s="527"/>
      <c r="R9" s="528"/>
      <c r="S9" s="524"/>
    </row>
    <row r="10" spans="1:31" ht="13.5" thickBot="1">
      <c r="A10" s="172" t="s">
        <v>337</v>
      </c>
      <c r="B10" s="172" t="s">
        <v>338</v>
      </c>
      <c r="C10" s="529"/>
      <c r="D10" s="530" t="s">
        <v>286</v>
      </c>
      <c r="E10" s="531" t="s">
        <v>289</v>
      </c>
      <c r="F10" s="531" t="s">
        <v>290</v>
      </c>
      <c r="G10" s="531" t="s">
        <v>292</v>
      </c>
      <c r="H10" s="531" t="s">
        <v>294</v>
      </c>
      <c r="I10" s="531" t="s">
        <v>295</v>
      </c>
      <c r="J10" s="531" t="s">
        <v>297</v>
      </c>
      <c r="K10" s="531" t="s">
        <v>304</v>
      </c>
      <c r="L10" s="531" t="s">
        <v>305</v>
      </c>
      <c r="M10" s="531" t="s">
        <v>306</v>
      </c>
      <c r="N10" s="531" t="s">
        <v>307</v>
      </c>
      <c r="O10" s="531" t="s">
        <v>308</v>
      </c>
      <c r="P10" s="532" t="s">
        <v>309</v>
      </c>
      <c r="Q10" s="532" t="s">
        <v>312</v>
      </c>
      <c r="R10" s="533" t="s">
        <v>336</v>
      </c>
      <c r="S10" s="524"/>
    </row>
    <row r="11" spans="1:31" ht="14">
      <c r="C11" s="534" t="s">
        <v>339</v>
      </c>
      <c r="D11" s="535"/>
      <c r="E11" s="536"/>
      <c r="F11" s="536"/>
      <c r="G11" s="536"/>
      <c r="H11" s="536"/>
      <c r="I11" s="536"/>
      <c r="J11" s="536"/>
      <c r="K11" s="536"/>
      <c r="L11" s="536"/>
      <c r="M11" s="536"/>
      <c r="N11" s="536"/>
      <c r="O11" s="536"/>
      <c r="P11" s="536"/>
      <c r="Q11" s="536"/>
      <c r="R11" s="537"/>
      <c r="S11" s="524"/>
    </row>
    <row r="12" spans="1:31" ht="13">
      <c r="C12" s="538" t="s">
        <v>340</v>
      </c>
      <c r="D12" s="582">
        <v>60.08</v>
      </c>
      <c r="E12" s="583">
        <v>97.256900000000002</v>
      </c>
      <c r="F12" s="583">
        <v>100.54</v>
      </c>
      <c r="G12" s="583">
        <v>54.29</v>
      </c>
      <c r="H12" s="583">
        <v>95.6</v>
      </c>
      <c r="I12" s="583">
        <v>77.09</v>
      </c>
      <c r="J12" s="583">
        <v>111.86</v>
      </c>
      <c r="K12" s="583">
        <v>77</v>
      </c>
      <c r="L12" s="583">
        <v>141.22999999999999</v>
      </c>
      <c r="M12" s="583">
        <v>200.547</v>
      </c>
      <c r="N12" s="583" t="e">
        <v>#N/A</v>
      </c>
      <c r="O12" s="583">
        <v>43.164499999999997</v>
      </c>
      <c r="P12" s="584" t="e">
        <v>#N/A</v>
      </c>
      <c r="Q12" s="584" t="e">
        <v>#N/A</v>
      </c>
      <c r="R12" s="585">
        <v>99.120800000000003</v>
      </c>
      <c r="S12" s="524"/>
    </row>
    <row r="13" spans="1:31">
      <c r="A13" s="586"/>
      <c r="B13" s="586"/>
      <c r="C13" s="539" t="s">
        <v>341</v>
      </c>
      <c r="D13" s="587">
        <v>60.08</v>
      </c>
      <c r="E13" s="588">
        <v>97.258899999999997</v>
      </c>
      <c r="F13" s="588">
        <v>94.3</v>
      </c>
      <c r="G13" s="588">
        <v>62.33</v>
      </c>
      <c r="H13" s="588">
        <v>93.65</v>
      </c>
      <c r="I13" s="588">
        <v>71.2</v>
      </c>
      <c r="J13" s="588">
        <v>111.84</v>
      </c>
      <c r="K13" s="588">
        <v>74</v>
      </c>
      <c r="L13" s="588">
        <v>182.29</v>
      </c>
      <c r="M13" s="588">
        <v>200.5198</v>
      </c>
      <c r="N13" s="588" t="e">
        <v>#N/A</v>
      </c>
      <c r="O13" s="588">
        <v>42.976300000000002</v>
      </c>
      <c r="P13" s="589" t="e">
        <v>#N/A</v>
      </c>
      <c r="Q13" s="589" t="e">
        <v>#N/A</v>
      </c>
      <c r="R13" s="590">
        <v>98.289000000000001</v>
      </c>
      <c r="S13" s="524"/>
    </row>
    <row r="14" spans="1:31">
      <c r="A14" s="586"/>
      <c r="B14" s="586"/>
      <c r="C14" s="540" t="s">
        <v>342</v>
      </c>
      <c r="D14" s="591">
        <v>0</v>
      </c>
      <c r="E14" s="592">
        <v>-1.9999999999953388E-3</v>
      </c>
      <c r="F14" s="592">
        <v>6.2400000000000091</v>
      </c>
      <c r="G14" s="592">
        <v>-8.0399999999999991</v>
      </c>
      <c r="H14" s="592">
        <v>1.9499999999999886</v>
      </c>
      <c r="I14" s="592">
        <v>5.8900000000000006</v>
      </c>
      <c r="J14" s="592">
        <v>1.9999999999996021E-2</v>
      </c>
      <c r="K14" s="592">
        <v>3</v>
      </c>
      <c r="L14" s="592">
        <v>-41.06</v>
      </c>
      <c r="M14" s="592">
        <v>2.7199999999993452E-2</v>
      </c>
      <c r="N14" s="593" t="e">
        <v>#N/A</v>
      </c>
      <c r="O14" s="592">
        <v>0.18819999999999482</v>
      </c>
      <c r="P14" s="594"/>
      <c r="Q14" s="595"/>
      <c r="R14" s="596">
        <v>0.83180000000000121</v>
      </c>
      <c r="S14" s="524"/>
    </row>
    <row r="15" spans="1:31" ht="13">
      <c r="A15" s="597"/>
      <c r="B15" s="597"/>
      <c r="C15" s="540" t="s">
        <v>343</v>
      </c>
      <c r="D15" s="541">
        <v>60.612908693230885</v>
      </c>
      <c r="E15" s="542">
        <v>98.119567235131271</v>
      </c>
      <c r="F15" s="542">
        <v>101.43178828258046</v>
      </c>
      <c r="G15" s="542">
        <v>54.771551480617589</v>
      </c>
      <c r="H15" s="542">
        <v>96.447970557138348</v>
      </c>
      <c r="I15" s="542">
        <v>77.77378713650414</v>
      </c>
      <c r="J15" s="542">
        <v>112.85219651173112</v>
      </c>
      <c r="K15" s="542">
        <v>77.682988837862482</v>
      </c>
      <c r="L15" s="542">
        <v>142.48270796845867</v>
      </c>
      <c r="M15" s="542">
        <v>202.32584886320529</v>
      </c>
      <c r="N15" s="542"/>
      <c r="O15" s="542">
        <v>43.547368463531363</v>
      </c>
      <c r="P15" s="543"/>
      <c r="Q15" s="543"/>
      <c r="R15" s="544"/>
      <c r="S15" s="524"/>
    </row>
    <row r="16" spans="1:31" ht="13">
      <c r="A16" s="172" t="s">
        <v>337</v>
      </c>
      <c r="B16" s="172" t="s">
        <v>345</v>
      </c>
      <c r="C16" s="545" t="s">
        <v>344</v>
      </c>
      <c r="D16" s="546">
        <v>3.1</v>
      </c>
      <c r="E16" s="547">
        <v>3.17</v>
      </c>
      <c r="F16" s="547">
        <v>21.7</v>
      </c>
      <c r="G16" s="547">
        <v>8.6</v>
      </c>
      <c r="H16" s="547">
        <v>4.6100000000000003</v>
      </c>
      <c r="I16" s="547">
        <v>18.399999999999999</v>
      </c>
      <c r="J16" s="547">
        <v>10.62</v>
      </c>
      <c r="K16" s="547">
        <v>8.94</v>
      </c>
      <c r="L16" s="547">
        <v>3.14</v>
      </c>
      <c r="M16" s="547">
        <v>11.6</v>
      </c>
      <c r="N16" s="547">
        <v>0</v>
      </c>
      <c r="O16" s="547">
        <v>6.13</v>
      </c>
      <c r="P16" s="548"/>
      <c r="Q16" s="549"/>
      <c r="R16" s="550">
        <v>100.00999999999999</v>
      </c>
      <c r="S16" s="524"/>
    </row>
    <row r="17" spans="1:19" ht="14">
      <c r="C17" s="534" t="s">
        <v>346</v>
      </c>
      <c r="D17" s="551"/>
      <c r="E17" s="552"/>
      <c r="F17" s="552"/>
      <c r="G17" s="552"/>
      <c r="H17" s="552"/>
      <c r="I17" s="552"/>
      <c r="J17" s="552"/>
      <c r="K17" s="552"/>
      <c r="L17" s="552"/>
      <c r="M17" s="552"/>
      <c r="N17" s="552"/>
      <c r="O17" s="552"/>
      <c r="P17" s="552"/>
      <c r="Q17" s="552"/>
      <c r="R17" s="553"/>
      <c r="S17" s="524"/>
    </row>
    <row r="18" spans="1:19" ht="13">
      <c r="C18" s="538" t="s">
        <v>340</v>
      </c>
      <c r="D18" s="582">
        <v>350.28</v>
      </c>
      <c r="E18" s="583" t="s">
        <v>331</v>
      </c>
      <c r="F18" s="583">
        <v>194.7</v>
      </c>
      <c r="G18" s="583">
        <v>150.99</v>
      </c>
      <c r="H18" s="583">
        <v>207.65</v>
      </c>
      <c r="I18" s="583">
        <v>249.91</v>
      </c>
      <c r="J18" s="583">
        <v>230.53</v>
      </c>
      <c r="K18" s="583">
        <v>174</v>
      </c>
      <c r="L18" s="583">
        <v>363.77</v>
      </c>
      <c r="M18" s="583">
        <v>292.3655</v>
      </c>
      <c r="N18" s="583" t="e">
        <v>#N/A</v>
      </c>
      <c r="O18" s="583">
        <v>269.40100000000001</v>
      </c>
      <c r="P18" s="584"/>
      <c r="Q18" s="584"/>
      <c r="R18" s="585">
        <v>231.02950000000001</v>
      </c>
      <c r="S18" s="524"/>
    </row>
    <row r="19" spans="1:19">
      <c r="A19" s="586"/>
      <c r="B19" s="586"/>
      <c r="C19" s="539" t="s">
        <v>341</v>
      </c>
      <c r="D19" s="587">
        <v>350.28</v>
      </c>
      <c r="E19" s="588" t="s">
        <v>331</v>
      </c>
      <c r="F19" s="588">
        <v>191.5</v>
      </c>
      <c r="G19" s="588">
        <v>181.68</v>
      </c>
      <c r="H19" s="588">
        <v>204.72</v>
      </c>
      <c r="I19" s="588">
        <v>247.35</v>
      </c>
      <c r="J19" s="588">
        <v>229.93</v>
      </c>
      <c r="K19" s="588">
        <v>172</v>
      </c>
      <c r="L19" s="588">
        <v>389.24</v>
      </c>
      <c r="M19" s="588">
        <v>292.32580000000002</v>
      </c>
      <c r="N19" s="588" t="e">
        <v>#N/A</v>
      </c>
      <c r="O19" s="588">
        <v>430.56740000000002</v>
      </c>
      <c r="P19" s="589"/>
      <c r="Q19" s="589"/>
      <c r="R19" s="590">
        <v>239.8218</v>
      </c>
      <c r="S19" s="524"/>
    </row>
    <row r="20" spans="1:19">
      <c r="A20" s="586"/>
      <c r="B20" s="586"/>
      <c r="C20" s="540" t="s">
        <v>342</v>
      </c>
      <c r="D20" s="591">
        <v>0</v>
      </c>
      <c r="E20" s="593" t="e">
        <v>#VALUE!</v>
      </c>
      <c r="F20" s="592">
        <v>3.1999999999999886</v>
      </c>
      <c r="G20" s="592">
        <v>-30.689999999999998</v>
      </c>
      <c r="H20" s="592">
        <v>2.9300000000000068</v>
      </c>
      <c r="I20" s="592">
        <v>2.5600000000000023</v>
      </c>
      <c r="J20" s="592">
        <v>0.59999999999999432</v>
      </c>
      <c r="K20" s="592">
        <v>2</v>
      </c>
      <c r="L20" s="592">
        <v>-25.470000000000027</v>
      </c>
      <c r="M20" s="592">
        <v>3.9699999999982083E-2</v>
      </c>
      <c r="N20" s="593">
        <v>0</v>
      </c>
      <c r="O20" s="592">
        <v>-161.16640000000001</v>
      </c>
      <c r="P20" s="594"/>
      <c r="Q20" s="595"/>
      <c r="R20" s="596">
        <v>-8.7922999999999831</v>
      </c>
      <c r="S20" s="524"/>
    </row>
    <row r="21" spans="1:19" ht="13">
      <c r="A21" s="597"/>
      <c r="B21" s="597"/>
      <c r="C21" s="540" t="s">
        <v>343</v>
      </c>
      <c r="D21" s="541">
        <v>151.61700129204277</v>
      </c>
      <c r="E21" s="554" t="e">
        <v>#VALUE!</v>
      </c>
      <c r="F21" s="542">
        <v>84.274951900082016</v>
      </c>
      <c r="G21" s="542">
        <v>65.355290125287041</v>
      </c>
      <c r="H21" s="542">
        <v>89.880296672070017</v>
      </c>
      <c r="I21" s="542">
        <v>108.17233297046481</v>
      </c>
      <c r="J21" s="542">
        <v>99.783793844509034</v>
      </c>
      <c r="K21" s="542">
        <v>75.315057168023998</v>
      </c>
      <c r="L21" s="542">
        <v>157.45608244834531</v>
      </c>
      <c r="M21" s="542">
        <v>126.5489904968846</v>
      </c>
      <c r="N21" s="542"/>
      <c r="O21" s="542">
        <v>116.60891790875192</v>
      </c>
      <c r="P21" s="543"/>
      <c r="Q21" s="543"/>
      <c r="R21" s="544"/>
      <c r="S21" s="524"/>
    </row>
    <row r="22" spans="1:19" ht="13.5" thickBot="1">
      <c r="C22" s="555" t="s">
        <v>344</v>
      </c>
      <c r="D22" s="556">
        <v>3.57</v>
      </c>
      <c r="E22" s="557">
        <v>0</v>
      </c>
      <c r="F22" s="557">
        <v>17.29</v>
      </c>
      <c r="G22" s="557">
        <v>9.2799999999999994</v>
      </c>
      <c r="H22" s="557">
        <v>11.3</v>
      </c>
      <c r="I22" s="557">
        <v>27.46</v>
      </c>
      <c r="J22" s="557">
        <v>9.18</v>
      </c>
      <c r="K22" s="557">
        <v>6.31</v>
      </c>
      <c r="L22" s="557">
        <v>2.77</v>
      </c>
      <c r="M22" s="557">
        <v>8.49</v>
      </c>
      <c r="N22" s="557">
        <v>0</v>
      </c>
      <c r="O22" s="557">
        <v>4.3499999999999996</v>
      </c>
      <c r="P22" s="558"/>
      <c r="Q22" s="559"/>
      <c r="R22" s="560">
        <v>100</v>
      </c>
      <c r="S22" s="524"/>
    </row>
    <row r="23" spans="1:19" ht="13" thickBot="1">
      <c r="A23" s="581"/>
      <c r="B23" s="581"/>
      <c r="C23" s="524"/>
      <c r="D23" s="524"/>
      <c r="E23" s="524"/>
      <c r="F23" s="524"/>
      <c r="G23" s="524"/>
      <c r="H23" s="524"/>
      <c r="I23" s="524"/>
      <c r="J23" s="524"/>
      <c r="K23" s="524"/>
      <c r="L23" s="524"/>
      <c r="M23" s="524"/>
      <c r="N23" s="524"/>
      <c r="O23" s="524"/>
      <c r="P23" s="524"/>
      <c r="Q23" s="524"/>
      <c r="R23" s="524"/>
      <c r="S23" s="524"/>
    </row>
    <row r="24" spans="1:19" ht="18.5" thickBot="1">
      <c r="A24" s="581"/>
      <c r="B24" s="581"/>
      <c r="C24" s="561" t="s">
        <v>347</v>
      </c>
      <c r="D24" s="527"/>
      <c r="E24" s="527"/>
      <c r="F24" s="527"/>
      <c r="G24" s="527"/>
      <c r="H24" s="527"/>
      <c r="I24" s="527"/>
      <c r="J24" s="527"/>
      <c r="K24" s="527"/>
      <c r="L24" s="527"/>
      <c r="M24" s="527"/>
      <c r="N24" s="527"/>
      <c r="O24" s="527"/>
      <c r="P24" s="527"/>
      <c r="Q24" s="527"/>
      <c r="R24" s="528"/>
      <c r="S24" s="524"/>
    </row>
    <row r="25" spans="1:19" ht="13.5" thickBot="1">
      <c r="A25" s="172" t="s">
        <v>348</v>
      </c>
      <c r="B25" s="172" t="s">
        <v>349</v>
      </c>
      <c r="C25" s="529"/>
      <c r="D25" s="530" t="s">
        <v>286</v>
      </c>
      <c r="E25" s="531" t="s">
        <v>289</v>
      </c>
      <c r="F25" s="531" t="s">
        <v>290</v>
      </c>
      <c r="G25" s="531" t="s">
        <v>292</v>
      </c>
      <c r="H25" s="531" t="s">
        <v>294</v>
      </c>
      <c r="I25" s="531" t="s">
        <v>295</v>
      </c>
      <c r="J25" s="531" t="s">
        <v>297</v>
      </c>
      <c r="K25" s="531" t="s">
        <v>304</v>
      </c>
      <c r="L25" s="531" t="s">
        <v>305</v>
      </c>
      <c r="M25" s="531" t="s">
        <v>306</v>
      </c>
      <c r="N25" s="531" t="s">
        <v>307</v>
      </c>
      <c r="O25" s="531" t="s">
        <v>308</v>
      </c>
      <c r="P25" s="532" t="s">
        <v>309</v>
      </c>
      <c r="Q25" s="532" t="s">
        <v>312</v>
      </c>
      <c r="R25" s="533" t="s">
        <v>336</v>
      </c>
      <c r="S25" s="524"/>
    </row>
    <row r="26" spans="1:19" ht="14">
      <c r="C26" s="534" t="s">
        <v>350</v>
      </c>
      <c r="D26" s="535"/>
      <c r="E26" s="536"/>
      <c r="F26" s="536"/>
      <c r="G26" s="536"/>
      <c r="H26" s="536"/>
      <c r="I26" s="536"/>
      <c r="J26" s="536"/>
      <c r="K26" s="536"/>
      <c r="L26" s="536"/>
      <c r="M26" s="536"/>
      <c r="N26" s="536"/>
      <c r="O26" s="536"/>
      <c r="P26" s="536"/>
      <c r="Q26" s="536"/>
      <c r="R26" s="537"/>
      <c r="S26" s="524"/>
    </row>
    <row r="27" spans="1:19" ht="13">
      <c r="C27" s="538" t="s">
        <v>351</v>
      </c>
      <c r="D27" s="582">
        <v>5.2</v>
      </c>
      <c r="E27" s="583"/>
      <c r="F27" s="583"/>
      <c r="G27" s="583">
        <v>2.88</v>
      </c>
      <c r="H27" s="583">
        <v>3.5</v>
      </c>
      <c r="I27" s="583">
        <v>3.59</v>
      </c>
      <c r="J27" s="583">
        <v>3.53</v>
      </c>
      <c r="K27" s="583"/>
      <c r="L27" s="583">
        <v>2.79</v>
      </c>
      <c r="M27" s="583" t="s">
        <v>331</v>
      </c>
      <c r="N27" s="583">
        <v>3.12</v>
      </c>
      <c r="O27" s="583"/>
      <c r="P27" s="584"/>
      <c r="Q27" s="584">
        <v>2.5844</v>
      </c>
      <c r="R27" s="585">
        <v>3.4095</v>
      </c>
      <c r="S27" s="524"/>
    </row>
    <row r="28" spans="1:19">
      <c r="A28" s="586"/>
      <c r="B28" s="586"/>
      <c r="C28" s="539" t="s">
        <v>341</v>
      </c>
      <c r="D28" s="587">
        <v>5.2</v>
      </c>
      <c r="E28" s="562"/>
      <c r="F28" s="563"/>
      <c r="G28" s="563">
        <v>2.87</v>
      </c>
      <c r="H28" s="563">
        <v>3.42</v>
      </c>
      <c r="I28" s="563">
        <v>3.56</v>
      </c>
      <c r="J28" s="563">
        <v>3.53</v>
      </c>
      <c r="K28" s="563"/>
      <c r="L28" s="563">
        <v>2.88</v>
      </c>
      <c r="M28" s="563" t="s">
        <v>331</v>
      </c>
      <c r="N28" s="563">
        <v>3.23</v>
      </c>
      <c r="O28" s="563"/>
      <c r="P28" s="564"/>
      <c r="Q28" s="564">
        <v>2.4478</v>
      </c>
      <c r="R28" s="590">
        <v>3.3917000000000002</v>
      </c>
      <c r="S28" s="524"/>
    </row>
    <row r="29" spans="1:19">
      <c r="A29" s="586"/>
      <c r="B29" s="586"/>
      <c r="C29" s="540" t="s">
        <v>342</v>
      </c>
      <c r="D29" s="591">
        <v>0</v>
      </c>
      <c r="E29" s="593"/>
      <c r="F29" s="592"/>
      <c r="G29" s="592">
        <v>9.9999999999997868E-3</v>
      </c>
      <c r="H29" s="592">
        <v>8.0000000000000071E-2</v>
      </c>
      <c r="I29" s="592">
        <v>2.9999999999999805E-2</v>
      </c>
      <c r="J29" s="592">
        <v>0</v>
      </c>
      <c r="K29" s="592"/>
      <c r="L29" s="592">
        <v>-8.9999999999999858E-2</v>
      </c>
      <c r="M29" s="592" t="e">
        <v>#VALUE!</v>
      </c>
      <c r="N29" s="592">
        <v>-0.10999999999999988</v>
      </c>
      <c r="O29" s="593"/>
      <c r="P29" s="595"/>
      <c r="Q29" s="594">
        <v>0.13660000000000005</v>
      </c>
      <c r="R29" s="596">
        <v>1.7799999999999816E-2</v>
      </c>
      <c r="S29" s="524"/>
    </row>
    <row r="30" spans="1:19" ht="13">
      <c r="A30" s="597"/>
      <c r="B30" s="597"/>
      <c r="C30" s="540" t="s">
        <v>343</v>
      </c>
      <c r="D30" s="541">
        <v>152.51503152954979</v>
      </c>
      <c r="E30" s="554"/>
      <c r="F30" s="542"/>
      <c r="G30" s="542">
        <v>84.469863616366041</v>
      </c>
      <c r="H30" s="542">
        <v>102.65434814488927</v>
      </c>
      <c r="I30" s="542">
        <v>105.29403138290073</v>
      </c>
      <c r="J30" s="542">
        <v>103.53424255755976</v>
      </c>
      <c r="K30" s="542"/>
      <c r="L30" s="542">
        <v>81.830180378354598</v>
      </c>
      <c r="M30" s="542" t="e">
        <v>#VALUE!</v>
      </c>
      <c r="N30" s="542">
        <v>91.509018917729875</v>
      </c>
      <c r="O30" s="542"/>
      <c r="P30" s="543"/>
      <c r="Q30" s="543">
        <v>75.799970670186241</v>
      </c>
      <c r="R30" s="565"/>
      <c r="S30" s="524"/>
    </row>
    <row r="31" spans="1:19" ht="13">
      <c r="A31" s="172" t="s">
        <v>348</v>
      </c>
      <c r="B31" s="172" t="s">
        <v>352</v>
      </c>
      <c r="C31" s="545" t="s">
        <v>344</v>
      </c>
      <c r="D31" s="546">
        <v>5.45</v>
      </c>
      <c r="E31" s="547"/>
      <c r="F31" s="547">
        <v>0</v>
      </c>
      <c r="G31" s="547">
        <v>20.34</v>
      </c>
      <c r="H31" s="547">
        <v>7.69</v>
      </c>
      <c r="I31" s="547">
        <v>44.62</v>
      </c>
      <c r="J31" s="547">
        <v>7.21</v>
      </c>
      <c r="K31" s="547"/>
      <c r="L31" s="547">
        <v>5.73</v>
      </c>
      <c r="M31" s="547">
        <v>0</v>
      </c>
      <c r="N31" s="547">
        <v>4.37</v>
      </c>
      <c r="O31" s="547"/>
      <c r="P31" s="548"/>
      <c r="Q31" s="549">
        <v>4.59</v>
      </c>
      <c r="R31" s="550">
        <v>100</v>
      </c>
      <c r="S31" s="524"/>
    </row>
    <row r="32" spans="1:19" ht="14">
      <c r="C32" s="534" t="s">
        <v>353</v>
      </c>
      <c r="D32" s="551"/>
      <c r="E32" s="552"/>
      <c r="F32" s="552"/>
      <c r="G32" s="552"/>
      <c r="H32" s="552"/>
      <c r="I32" s="552"/>
      <c r="J32" s="552"/>
      <c r="K32" s="552"/>
      <c r="L32" s="552"/>
      <c r="M32" s="552"/>
      <c r="N32" s="552"/>
      <c r="O32" s="552"/>
      <c r="P32" s="552"/>
      <c r="Q32" s="552"/>
      <c r="R32" s="553"/>
      <c r="S32" s="524"/>
    </row>
    <row r="33" spans="1:19" ht="13">
      <c r="C33" s="538" t="s">
        <v>351</v>
      </c>
      <c r="D33" s="582">
        <v>4.8499999999999996</v>
      </c>
      <c r="E33" s="583"/>
      <c r="F33" s="583">
        <v>5.49</v>
      </c>
      <c r="G33" s="583">
        <v>2.63</v>
      </c>
      <c r="H33" s="583" t="e">
        <v>#N/A</v>
      </c>
      <c r="I33" s="583">
        <v>3.24</v>
      </c>
      <c r="J33" s="583">
        <v>3.82</v>
      </c>
      <c r="K33" s="583"/>
      <c r="L33" s="583">
        <v>2.5099999999999998</v>
      </c>
      <c r="M33" s="583"/>
      <c r="N33" s="583">
        <v>3.04</v>
      </c>
      <c r="O33" s="583"/>
      <c r="P33" s="584"/>
      <c r="Q33" s="584">
        <v>2.7565</v>
      </c>
      <c r="R33" s="585">
        <v>3.7448999999999999</v>
      </c>
      <c r="S33" s="524"/>
    </row>
    <row r="34" spans="1:19">
      <c r="A34" s="586"/>
      <c r="B34" s="586"/>
      <c r="C34" s="539" t="s">
        <v>341</v>
      </c>
      <c r="D34" s="587">
        <v>4.8499999999999996</v>
      </c>
      <c r="E34" s="588"/>
      <c r="F34" s="588">
        <v>5.07</v>
      </c>
      <c r="G34" s="588">
        <v>2.6</v>
      </c>
      <c r="H34" s="588" t="e">
        <v>#N/A</v>
      </c>
      <c r="I34" s="588">
        <v>3.23</v>
      </c>
      <c r="J34" s="588">
        <v>3.81</v>
      </c>
      <c r="K34" s="588"/>
      <c r="L34" s="588">
        <v>2.69</v>
      </c>
      <c r="M34" s="588"/>
      <c r="N34" s="588">
        <v>3.06</v>
      </c>
      <c r="O34" s="588"/>
      <c r="P34" s="589"/>
      <c r="Q34" s="589">
        <v>2.2751999999999999</v>
      </c>
      <c r="R34" s="590">
        <v>3.6206</v>
      </c>
      <c r="S34" s="524"/>
    </row>
    <row r="35" spans="1:19">
      <c r="A35" s="586"/>
      <c r="B35" s="586"/>
      <c r="C35" s="540" t="s">
        <v>342</v>
      </c>
      <c r="D35" s="591">
        <v>0</v>
      </c>
      <c r="E35" s="593"/>
      <c r="F35" s="592">
        <v>0.41999999999999993</v>
      </c>
      <c r="G35" s="592">
        <v>2.9999999999999805E-2</v>
      </c>
      <c r="H35" s="592" t="e">
        <v>#N/A</v>
      </c>
      <c r="I35" s="592">
        <v>1.0000000000000231E-2</v>
      </c>
      <c r="J35" s="592">
        <v>9.9999999999997868E-3</v>
      </c>
      <c r="K35" s="592"/>
      <c r="L35" s="592">
        <v>-0.18000000000000016</v>
      </c>
      <c r="M35" s="592"/>
      <c r="N35" s="592">
        <v>-2.0000000000000018E-2</v>
      </c>
      <c r="O35" s="593"/>
      <c r="P35" s="595"/>
      <c r="Q35" s="594">
        <v>0.48130000000000006</v>
      </c>
      <c r="R35" s="596">
        <v>0.12429999999999986</v>
      </c>
      <c r="S35" s="524"/>
    </row>
    <row r="36" spans="1:19" ht="13">
      <c r="A36" s="597"/>
      <c r="B36" s="597"/>
      <c r="C36" s="540" t="s">
        <v>343</v>
      </c>
      <c r="D36" s="541">
        <v>129.50946620737537</v>
      </c>
      <c r="E36" s="554"/>
      <c r="F36" s="542">
        <v>146.59937515020428</v>
      </c>
      <c r="G36" s="542">
        <v>70.228844561937564</v>
      </c>
      <c r="H36" s="542" t="e">
        <v>#N/A</v>
      </c>
      <c r="I36" s="542">
        <v>86.51766402307139</v>
      </c>
      <c r="J36" s="542">
        <v>102.00539400251007</v>
      </c>
      <c r="K36" s="542"/>
      <c r="L36" s="542">
        <v>67.024486635157146</v>
      </c>
      <c r="M36" s="542"/>
      <c r="N36" s="542">
        <v>81.177067478437351</v>
      </c>
      <c r="O36" s="542"/>
      <c r="P36" s="543"/>
      <c r="Q36" s="543">
        <v>73.606771876418591</v>
      </c>
      <c r="R36" s="544"/>
      <c r="S36" s="524"/>
    </row>
    <row r="37" spans="1:19" ht="13">
      <c r="A37" s="172" t="s">
        <v>348</v>
      </c>
      <c r="B37" s="172" t="s">
        <v>354</v>
      </c>
      <c r="C37" s="545" t="s">
        <v>344</v>
      </c>
      <c r="D37" s="546">
        <v>2.85</v>
      </c>
      <c r="E37" s="547"/>
      <c r="F37" s="547">
        <v>25.17</v>
      </c>
      <c r="G37" s="547">
        <v>24.15</v>
      </c>
      <c r="H37" s="547">
        <v>0</v>
      </c>
      <c r="I37" s="547">
        <v>21.5</v>
      </c>
      <c r="J37" s="547">
        <v>16.48</v>
      </c>
      <c r="K37" s="547"/>
      <c r="L37" s="547">
        <v>4.92</v>
      </c>
      <c r="M37" s="547"/>
      <c r="N37" s="547">
        <v>1.46</v>
      </c>
      <c r="O37" s="547"/>
      <c r="P37" s="548"/>
      <c r="Q37" s="549">
        <v>3.47</v>
      </c>
      <c r="R37" s="550">
        <v>100</v>
      </c>
      <c r="S37" s="524"/>
    </row>
    <row r="38" spans="1:19" ht="14">
      <c r="C38" s="534" t="s">
        <v>355</v>
      </c>
      <c r="D38" s="551"/>
      <c r="E38" s="552"/>
      <c r="F38" s="552"/>
      <c r="G38" s="552"/>
      <c r="H38" s="552"/>
      <c r="I38" s="552"/>
      <c r="J38" s="552"/>
      <c r="K38" s="552"/>
      <c r="L38" s="552"/>
      <c r="M38" s="552"/>
      <c r="N38" s="552"/>
      <c r="O38" s="552"/>
      <c r="P38" s="552"/>
      <c r="Q38" s="552"/>
      <c r="R38" s="553"/>
      <c r="S38" s="524"/>
    </row>
    <row r="39" spans="1:19" ht="13">
      <c r="C39" s="538" t="s">
        <v>351</v>
      </c>
      <c r="D39" s="582">
        <v>3.47</v>
      </c>
      <c r="E39" s="583"/>
      <c r="F39" s="583">
        <v>2.89</v>
      </c>
      <c r="G39" s="583">
        <v>2.65</v>
      </c>
      <c r="H39" s="583" t="e">
        <v>#N/A</v>
      </c>
      <c r="I39" s="583">
        <v>3.25</v>
      </c>
      <c r="J39" s="583">
        <v>2.97</v>
      </c>
      <c r="K39" s="583"/>
      <c r="L39" s="583">
        <v>2.44</v>
      </c>
      <c r="M39" s="583"/>
      <c r="N39" s="583">
        <v>2.86</v>
      </c>
      <c r="O39" s="583"/>
      <c r="P39" s="584"/>
      <c r="Q39" s="584">
        <v>2.2999000000000001</v>
      </c>
      <c r="R39" s="585">
        <v>2.9777999999999998</v>
      </c>
      <c r="S39" s="524"/>
    </row>
    <row r="40" spans="1:19">
      <c r="A40" s="586"/>
      <c r="B40" s="586"/>
      <c r="C40" s="539" t="s">
        <v>341</v>
      </c>
      <c r="D40" s="587">
        <v>3.47</v>
      </c>
      <c r="E40" s="588"/>
      <c r="F40" s="588">
        <v>2.77</v>
      </c>
      <c r="G40" s="588">
        <v>2.61</v>
      </c>
      <c r="H40" s="588" t="e">
        <v>#N/A</v>
      </c>
      <c r="I40" s="588">
        <v>3.25</v>
      </c>
      <c r="J40" s="588">
        <v>2.97</v>
      </c>
      <c r="K40" s="588"/>
      <c r="L40" s="588">
        <v>2.27</v>
      </c>
      <c r="M40" s="588"/>
      <c r="N40" s="588">
        <v>2.83</v>
      </c>
      <c r="O40" s="588"/>
      <c r="P40" s="589"/>
      <c r="Q40" s="589">
        <v>2.2288000000000001</v>
      </c>
      <c r="R40" s="590">
        <v>2.9325999999999999</v>
      </c>
      <c r="S40" s="524"/>
    </row>
    <row r="41" spans="1:19">
      <c r="A41" s="586"/>
      <c r="B41" s="586"/>
      <c r="C41" s="540" t="s">
        <v>342</v>
      </c>
      <c r="D41" s="591">
        <v>0</v>
      </c>
      <c r="E41" s="593"/>
      <c r="F41" s="592">
        <v>0.12000000000000011</v>
      </c>
      <c r="G41" s="592">
        <v>4.0000000000000036E-2</v>
      </c>
      <c r="H41" s="592" t="e">
        <v>#N/A</v>
      </c>
      <c r="I41" s="592">
        <v>0</v>
      </c>
      <c r="J41" s="592">
        <v>0</v>
      </c>
      <c r="K41" s="592"/>
      <c r="L41" s="592">
        <v>0.16999999999999993</v>
      </c>
      <c r="M41" s="592"/>
      <c r="N41" s="592">
        <v>2.9999999999999805E-2</v>
      </c>
      <c r="O41" s="593"/>
      <c r="P41" s="595"/>
      <c r="Q41" s="594">
        <v>7.1099999999999941E-2</v>
      </c>
      <c r="R41" s="596">
        <v>4.5199999999999907E-2</v>
      </c>
      <c r="S41" s="524"/>
    </row>
    <row r="42" spans="1:19" ht="13">
      <c r="A42" s="597"/>
      <c r="B42" s="597"/>
      <c r="C42" s="540" t="s">
        <v>343</v>
      </c>
      <c r="D42" s="541">
        <v>116.52898112700653</v>
      </c>
      <c r="E42" s="554"/>
      <c r="F42" s="542">
        <v>97.051514540936267</v>
      </c>
      <c r="G42" s="542">
        <v>88.991873194976151</v>
      </c>
      <c r="H42" s="542" t="e">
        <v>#N/A</v>
      </c>
      <c r="I42" s="542">
        <v>109.14097655987642</v>
      </c>
      <c r="J42" s="542">
        <v>99.73806165625632</v>
      </c>
      <c r="K42" s="542"/>
      <c r="L42" s="542">
        <v>81.939687017261065</v>
      </c>
      <c r="M42" s="542"/>
      <c r="N42" s="542">
        <v>96.044059372691251</v>
      </c>
      <c r="O42" s="542"/>
      <c r="P42" s="543"/>
      <c r="Q42" s="543">
        <v>77.234871381556857</v>
      </c>
      <c r="R42" s="544"/>
      <c r="S42" s="524"/>
    </row>
    <row r="43" spans="1:19" ht="13.5" thickBot="1">
      <c r="C43" s="555" t="s">
        <v>344</v>
      </c>
      <c r="D43" s="556">
        <v>5.14</v>
      </c>
      <c r="E43" s="557"/>
      <c r="F43" s="557">
        <v>25.14</v>
      </c>
      <c r="G43" s="557">
        <v>14.29</v>
      </c>
      <c r="H43" s="557">
        <v>0</v>
      </c>
      <c r="I43" s="557">
        <v>32.54</v>
      </c>
      <c r="J43" s="557">
        <v>13.84</v>
      </c>
      <c r="K43" s="557"/>
      <c r="L43" s="557">
        <v>3.79</v>
      </c>
      <c r="M43" s="557"/>
      <c r="N43" s="557">
        <v>2.1800000000000002</v>
      </c>
      <c r="O43" s="557"/>
      <c r="P43" s="558"/>
      <c r="Q43" s="559">
        <v>3.09</v>
      </c>
      <c r="R43" s="560">
        <v>100.01000000000002</v>
      </c>
      <c r="S43" s="524"/>
    </row>
    <row r="44" spans="1:19" ht="13" thickBot="1">
      <c r="A44" s="581" t="s">
        <v>356</v>
      </c>
      <c r="B44" s="581" t="s">
        <v>357</v>
      </c>
      <c r="C44" s="524"/>
      <c r="D44" s="524"/>
      <c r="E44" s="524"/>
      <c r="F44" s="524"/>
      <c r="G44" s="524"/>
      <c r="H44" s="524"/>
      <c r="I44" s="524"/>
      <c r="J44" s="524"/>
      <c r="K44" s="524"/>
      <c r="L44" s="524"/>
      <c r="M44" s="524"/>
      <c r="N44" s="524"/>
      <c r="O44" s="524"/>
      <c r="P44" s="524"/>
      <c r="Q44" s="524"/>
      <c r="R44" s="524"/>
      <c r="S44" s="524"/>
    </row>
    <row r="45" spans="1:19" ht="18.5" thickBot="1">
      <c r="A45" s="581"/>
      <c r="B45" s="581"/>
      <c r="C45" s="526" t="s">
        <v>358</v>
      </c>
      <c r="D45" s="527"/>
      <c r="E45" s="527"/>
      <c r="F45" s="527"/>
      <c r="G45" s="527"/>
      <c r="H45" s="527"/>
      <c r="I45" s="527"/>
      <c r="J45" s="527"/>
      <c r="K45" s="527"/>
      <c r="L45" s="527"/>
      <c r="M45" s="527"/>
      <c r="N45" s="527"/>
      <c r="O45" s="527"/>
      <c r="P45" s="527"/>
      <c r="Q45" s="527"/>
      <c r="R45" s="528"/>
      <c r="S45" s="524"/>
    </row>
    <row r="46" spans="1:19" ht="13.5" thickBot="1">
      <c r="C46" s="529"/>
      <c r="D46" s="530" t="s">
        <v>286</v>
      </c>
      <c r="E46" s="531" t="s">
        <v>289</v>
      </c>
      <c r="F46" s="531" t="s">
        <v>290</v>
      </c>
      <c r="G46" s="531" t="s">
        <v>292</v>
      </c>
      <c r="H46" s="531" t="s">
        <v>294</v>
      </c>
      <c r="I46" s="531" t="s">
        <v>295</v>
      </c>
      <c r="J46" s="531" t="s">
        <v>297</v>
      </c>
      <c r="K46" s="531" t="s">
        <v>304</v>
      </c>
      <c r="L46" s="531" t="s">
        <v>305</v>
      </c>
      <c r="M46" s="531" t="s">
        <v>306</v>
      </c>
      <c r="N46" s="531" t="s">
        <v>307</v>
      </c>
      <c r="O46" s="531" t="s">
        <v>308</v>
      </c>
      <c r="P46" s="532" t="s">
        <v>309</v>
      </c>
      <c r="Q46" s="532" t="s">
        <v>312</v>
      </c>
      <c r="R46" s="533" t="s">
        <v>336</v>
      </c>
      <c r="S46" s="524"/>
    </row>
    <row r="47" spans="1:19" ht="13">
      <c r="C47" s="566" t="s">
        <v>359</v>
      </c>
      <c r="D47" s="567">
        <v>710.15</v>
      </c>
      <c r="E47" s="568"/>
      <c r="F47" s="569">
        <v>571</v>
      </c>
      <c r="G47" s="569"/>
      <c r="H47" s="569"/>
      <c r="I47" s="569">
        <v>714.4</v>
      </c>
      <c r="J47" s="569">
        <v>585.25</v>
      </c>
      <c r="K47" s="568">
        <v>577.95000000000005</v>
      </c>
      <c r="L47" s="568"/>
      <c r="M47" s="568"/>
      <c r="N47" s="568">
        <v>474.05</v>
      </c>
      <c r="O47" s="568"/>
      <c r="P47" s="568">
        <v>453.78</v>
      </c>
      <c r="Q47" s="568"/>
      <c r="R47" s="570">
        <v>626.46140000000003</v>
      </c>
      <c r="S47" s="524"/>
    </row>
    <row r="48" spans="1:19">
      <c r="A48" s="586"/>
      <c r="B48" s="586"/>
      <c r="C48" s="571" t="s">
        <v>341</v>
      </c>
      <c r="D48" s="572">
        <v>710.15</v>
      </c>
      <c r="E48" s="573"/>
      <c r="F48" s="573">
        <v>549</v>
      </c>
      <c r="G48" s="573"/>
      <c r="H48" s="573"/>
      <c r="I48" s="573">
        <v>722.5</v>
      </c>
      <c r="J48" s="573">
        <v>571.5</v>
      </c>
      <c r="K48" s="573">
        <v>577.95000000000005</v>
      </c>
      <c r="L48" s="573"/>
      <c r="M48" s="573"/>
      <c r="N48" s="573">
        <v>484.04</v>
      </c>
      <c r="O48" s="573"/>
      <c r="P48" s="573">
        <v>446.44</v>
      </c>
      <c r="Q48" s="574"/>
      <c r="R48" s="575">
        <v>624.98030000000006</v>
      </c>
      <c r="S48" s="524"/>
    </row>
    <row r="49" spans="1:19">
      <c r="A49" s="586"/>
      <c r="B49" s="586"/>
      <c r="C49" s="540" t="s">
        <v>342</v>
      </c>
      <c r="D49" s="591">
        <v>0</v>
      </c>
      <c r="E49" s="593"/>
      <c r="F49" s="592">
        <v>22</v>
      </c>
      <c r="G49" s="592"/>
      <c r="H49" s="592"/>
      <c r="I49" s="592">
        <v>-8.1000000000000227</v>
      </c>
      <c r="J49" s="592">
        <v>13.75</v>
      </c>
      <c r="K49" s="592">
        <v>0</v>
      </c>
      <c r="L49" s="592"/>
      <c r="M49" s="592"/>
      <c r="N49" s="592">
        <v>-9.9900000000000091</v>
      </c>
      <c r="O49" s="592"/>
      <c r="P49" s="592">
        <v>7.339999999999975</v>
      </c>
      <c r="Q49" s="595"/>
      <c r="R49" s="596">
        <v>1.4810999999999694</v>
      </c>
      <c r="S49" s="524"/>
    </row>
    <row r="50" spans="1:19" ht="13">
      <c r="A50" s="597"/>
      <c r="B50" s="597"/>
      <c r="C50" s="540" t="s">
        <v>343</v>
      </c>
      <c r="D50" s="541">
        <v>113.35893959308585</v>
      </c>
      <c r="E50" s="542"/>
      <c r="F50" s="542">
        <v>91.146876726961949</v>
      </c>
      <c r="G50" s="542"/>
      <c r="H50" s="542"/>
      <c r="I50" s="542">
        <v>114.03735329902209</v>
      </c>
      <c r="J50" s="542">
        <v>93.421557976277541</v>
      </c>
      <c r="K50" s="542">
        <v>92.256282669610613</v>
      </c>
      <c r="L50" s="542"/>
      <c r="M50" s="542"/>
      <c r="N50" s="542">
        <v>75.671062893898963</v>
      </c>
      <c r="O50" s="542"/>
      <c r="P50" s="542">
        <v>72.43542858346899</v>
      </c>
      <c r="Q50" s="543"/>
      <c r="R50" s="565"/>
      <c r="S50" s="524"/>
    </row>
    <row r="51" spans="1:19" ht="13.5" thickBot="1">
      <c r="C51" s="555" t="s">
        <v>344</v>
      </c>
      <c r="D51" s="556">
        <v>7.99</v>
      </c>
      <c r="E51" s="557"/>
      <c r="F51" s="557">
        <v>7.91</v>
      </c>
      <c r="G51" s="557"/>
      <c r="H51" s="557"/>
      <c r="I51" s="557">
        <v>28.82</v>
      </c>
      <c r="J51" s="557">
        <v>15.97</v>
      </c>
      <c r="K51" s="557">
        <v>37.450000000000003</v>
      </c>
      <c r="L51" s="557"/>
      <c r="M51" s="557"/>
      <c r="N51" s="557">
        <v>1.48</v>
      </c>
      <c r="O51" s="557"/>
      <c r="P51" s="558">
        <v>0.37</v>
      </c>
      <c r="Q51" s="559"/>
      <c r="R51" s="560">
        <v>99.990000000000009</v>
      </c>
      <c r="S51" s="524"/>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23FB-7192-4310-8172-935E4653E77E}">
  <dimension ref="A1:T45"/>
  <sheetViews>
    <sheetView showGridLines="0" topLeftCell="A2" workbookViewId="0">
      <selection activeCell="I30" sqref="I30"/>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20.453125" style="374" customWidth="1"/>
    <col min="7" max="7" width="8.7265625" style="374"/>
    <col min="8" max="8" width="18.81640625" style="374" bestFit="1" customWidth="1"/>
    <col min="9" max="9" width="12.54296875" style="374" customWidth="1"/>
    <col min="10" max="251" width="8.726562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8.7265625" style="374"/>
    <col min="260" max="260" width="16.81640625" style="374" customWidth="1"/>
    <col min="261" max="261" width="12.54296875" style="374" customWidth="1"/>
    <col min="262" max="262" width="11.7265625" style="374" customWidth="1"/>
    <col min="263" max="263" width="12.26953125" style="374" customWidth="1"/>
    <col min="264" max="507" width="8.726562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8.7265625" style="374"/>
    <col min="516" max="516" width="16.81640625" style="374" customWidth="1"/>
    <col min="517" max="517" width="12.54296875" style="374" customWidth="1"/>
    <col min="518" max="518" width="11.7265625" style="374" customWidth="1"/>
    <col min="519" max="519" width="12.26953125" style="374" customWidth="1"/>
    <col min="520" max="763" width="8.726562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8.7265625" style="374"/>
    <col min="772" max="772" width="16.81640625" style="374" customWidth="1"/>
    <col min="773" max="773" width="12.54296875" style="374" customWidth="1"/>
    <col min="774" max="774" width="11.7265625" style="374" customWidth="1"/>
    <col min="775" max="775" width="12.26953125" style="374" customWidth="1"/>
    <col min="776" max="1019" width="8.726562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8.7265625" style="374"/>
    <col min="1028" max="1028" width="16.81640625" style="374" customWidth="1"/>
    <col min="1029" max="1029" width="12.54296875" style="374" customWidth="1"/>
    <col min="1030" max="1030" width="11.7265625" style="374" customWidth="1"/>
    <col min="1031" max="1031" width="12.26953125" style="374" customWidth="1"/>
    <col min="1032" max="1275" width="8.726562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8.7265625" style="374"/>
    <col min="1284" max="1284" width="16.81640625" style="374" customWidth="1"/>
    <col min="1285" max="1285" width="12.54296875" style="374" customWidth="1"/>
    <col min="1286" max="1286" width="11.7265625" style="374" customWidth="1"/>
    <col min="1287" max="1287" width="12.26953125" style="374" customWidth="1"/>
    <col min="1288" max="1531" width="8.726562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8.7265625" style="374"/>
    <col min="1540" max="1540" width="16.81640625" style="374" customWidth="1"/>
    <col min="1541" max="1541" width="12.54296875" style="374" customWidth="1"/>
    <col min="1542" max="1542" width="11.7265625" style="374" customWidth="1"/>
    <col min="1543" max="1543" width="12.26953125" style="374" customWidth="1"/>
    <col min="1544" max="1787" width="8.726562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8.7265625" style="374"/>
    <col min="1796" max="1796" width="16.81640625" style="374" customWidth="1"/>
    <col min="1797" max="1797" width="12.54296875" style="374" customWidth="1"/>
    <col min="1798" max="1798" width="11.7265625" style="374" customWidth="1"/>
    <col min="1799" max="1799" width="12.26953125" style="374" customWidth="1"/>
    <col min="1800" max="2043" width="8.726562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8.7265625" style="374"/>
    <col min="2052" max="2052" width="16.81640625" style="374" customWidth="1"/>
    <col min="2053" max="2053" width="12.54296875" style="374" customWidth="1"/>
    <col min="2054" max="2054" width="11.7265625" style="374" customWidth="1"/>
    <col min="2055" max="2055" width="12.26953125" style="374" customWidth="1"/>
    <col min="2056" max="2299" width="8.726562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8.7265625" style="374"/>
    <col min="2308" max="2308" width="16.81640625" style="374" customWidth="1"/>
    <col min="2309" max="2309" width="12.54296875" style="374" customWidth="1"/>
    <col min="2310" max="2310" width="11.7265625" style="374" customWidth="1"/>
    <col min="2311" max="2311" width="12.26953125" style="374" customWidth="1"/>
    <col min="2312" max="2555" width="8.726562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8.7265625" style="374"/>
    <col min="2564" max="2564" width="16.81640625" style="374" customWidth="1"/>
    <col min="2565" max="2565" width="12.54296875" style="374" customWidth="1"/>
    <col min="2566" max="2566" width="11.7265625" style="374" customWidth="1"/>
    <col min="2567" max="2567" width="12.26953125" style="374" customWidth="1"/>
    <col min="2568" max="2811" width="8.726562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8.7265625" style="374"/>
    <col min="2820" max="2820" width="16.81640625" style="374" customWidth="1"/>
    <col min="2821" max="2821" width="12.54296875" style="374" customWidth="1"/>
    <col min="2822" max="2822" width="11.7265625" style="374" customWidth="1"/>
    <col min="2823" max="2823" width="12.26953125" style="374" customWidth="1"/>
    <col min="2824" max="3067" width="8.726562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8.7265625" style="374"/>
    <col min="3076" max="3076" width="16.81640625" style="374" customWidth="1"/>
    <col min="3077" max="3077" width="12.54296875" style="374" customWidth="1"/>
    <col min="3078" max="3078" width="11.7265625" style="374" customWidth="1"/>
    <col min="3079" max="3079" width="12.26953125" style="374" customWidth="1"/>
    <col min="3080" max="3323" width="8.726562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8.7265625" style="374"/>
    <col min="3332" max="3332" width="16.81640625" style="374" customWidth="1"/>
    <col min="3333" max="3333" width="12.54296875" style="374" customWidth="1"/>
    <col min="3334" max="3334" width="11.7265625" style="374" customWidth="1"/>
    <col min="3335" max="3335" width="12.26953125" style="374" customWidth="1"/>
    <col min="3336" max="3579" width="8.726562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8.7265625" style="374"/>
    <col min="3588" max="3588" width="16.81640625" style="374" customWidth="1"/>
    <col min="3589" max="3589" width="12.54296875" style="374" customWidth="1"/>
    <col min="3590" max="3590" width="11.7265625" style="374" customWidth="1"/>
    <col min="3591" max="3591" width="12.26953125" style="374" customWidth="1"/>
    <col min="3592" max="3835" width="8.726562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8.7265625" style="374"/>
    <col min="3844" max="3844" width="16.81640625" style="374" customWidth="1"/>
    <col min="3845" max="3845" width="12.54296875" style="374" customWidth="1"/>
    <col min="3846" max="3846" width="11.7265625" style="374" customWidth="1"/>
    <col min="3847" max="3847" width="12.26953125" style="374" customWidth="1"/>
    <col min="3848" max="4091" width="8.726562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8.7265625" style="374"/>
    <col min="4100" max="4100" width="16.81640625" style="374" customWidth="1"/>
    <col min="4101" max="4101" width="12.54296875" style="374" customWidth="1"/>
    <col min="4102" max="4102" width="11.7265625" style="374" customWidth="1"/>
    <col min="4103" max="4103" width="12.26953125" style="374" customWidth="1"/>
    <col min="4104" max="4347" width="8.726562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8.7265625" style="374"/>
    <col min="4356" max="4356" width="16.81640625" style="374" customWidth="1"/>
    <col min="4357" max="4357" width="12.54296875" style="374" customWidth="1"/>
    <col min="4358" max="4358" width="11.7265625" style="374" customWidth="1"/>
    <col min="4359" max="4359" width="12.26953125" style="374" customWidth="1"/>
    <col min="4360" max="4603" width="8.726562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8.7265625" style="374"/>
    <col min="4612" max="4612" width="16.81640625" style="374" customWidth="1"/>
    <col min="4613" max="4613" width="12.54296875" style="374" customWidth="1"/>
    <col min="4614" max="4614" width="11.7265625" style="374" customWidth="1"/>
    <col min="4615" max="4615" width="12.26953125" style="374" customWidth="1"/>
    <col min="4616" max="4859" width="8.726562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8.7265625" style="374"/>
    <col min="4868" max="4868" width="16.81640625" style="374" customWidth="1"/>
    <col min="4869" max="4869" width="12.54296875" style="374" customWidth="1"/>
    <col min="4870" max="4870" width="11.7265625" style="374" customWidth="1"/>
    <col min="4871" max="4871" width="12.26953125" style="374" customWidth="1"/>
    <col min="4872" max="5115" width="8.726562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8.7265625" style="374"/>
    <col min="5124" max="5124" width="16.81640625" style="374" customWidth="1"/>
    <col min="5125" max="5125" width="12.54296875" style="374" customWidth="1"/>
    <col min="5126" max="5126" width="11.7265625" style="374" customWidth="1"/>
    <col min="5127" max="5127" width="12.26953125" style="374" customWidth="1"/>
    <col min="5128" max="5371" width="8.726562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8.7265625" style="374"/>
    <col min="5380" max="5380" width="16.81640625" style="374" customWidth="1"/>
    <col min="5381" max="5381" width="12.54296875" style="374" customWidth="1"/>
    <col min="5382" max="5382" width="11.7265625" style="374" customWidth="1"/>
    <col min="5383" max="5383" width="12.26953125" style="374" customWidth="1"/>
    <col min="5384" max="5627" width="8.726562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8.7265625" style="374"/>
    <col min="5636" max="5636" width="16.81640625" style="374" customWidth="1"/>
    <col min="5637" max="5637" width="12.54296875" style="374" customWidth="1"/>
    <col min="5638" max="5638" width="11.7265625" style="374" customWidth="1"/>
    <col min="5639" max="5639" width="12.26953125" style="374" customWidth="1"/>
    <col min="5640" max="5883" width="8.726562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8.7265625" style="374"/>
    <col min="5892" max="5892" width="16.81640625" style="374" customWidth="1"/>
    <col min="5893" max="5893" width="12.54296875" style="374" customWidth="1"/>
    <col min="5894" max="5894" width="11.7265625" style="374" customWidth="1"/>
    <col min="5895" max="5895" width="12.26953125" style="374" customWidth="1"/>
    <col min="5896" max="6139" width="8.726562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8.7265625" style="374"/>
    <col min="6148" max="6148" width="16.81640625" style="374" customWidth="1"/>
    <col min="6149" max="6149" width="12.54296875" style="374" customWidth="1"/>
    <col min="6150" max="6150" width="11.7265625" style="374" customWidth="1"/>
    <col min="6151" max="6151" width="12.26953125" style="374" customWidth="1"/>
    <col min="6152" max="6395" width="8.726562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8.7265625" style="374"/>
    <col min="6404" max="6404" width="16.81640625" style="374" customWidth="1"/>
    <col min="6405" max="6405" width="12.54296875" style="374" customWidth="1"/>
    <col min="6406" max="6406" width="11.7265625" style="374" customWidth="1"/>
    <col min="6407" max="6407" width="12.26953125" style="374" customWidth="1"/>
    <col min="6408" max="6651" width="8.726562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8.7265625" style="374"/>
    <col min="6660" max="6660" width="16.81640625" style="374" customWidth="1"/>
    <col min="6661" max="6661" width="12.54296875" style="374" customWidth="1"/>
    <col min="6662" max="6662" width="11.7265625" style="374" customWidth="1"/>
    <col min="6663" max="6663" width="12.26953125" style="374" customWidth="1"/>
    <col min="6664" max="6907" width="8.726562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8.7265625" style="374"/>
    <col min="6916" max="6916" width="16.81640625" style="374" customWidth="1"/>
    <col min="6917" max="6917" width="12.54296875" style="374" customWidth="1"/>
    <col min="6918" max="6918" width="11.7265625" style="374" customWidth="1"/>
    <col min="6919" max="6919" width="12.26953125" style="374" customWidth="1"/>
    <col min="6920" max="7163" width="8.726562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8.7265625" style="374"/>
    <col min="7172" max="7172" width="16.81640625" style="374" customWidth="1"/>
    <col min="7173" max="7173" width="12.54296875" style="374" customWidth="1"/>
    <col min="7174" max="7174" width="11.7265625" style="374" customWidth="1"/>
    <col min="7175" max="7175" width="12.26953125" style="374" customWidth="1"/>
    <col min="7176" max="7419" width="8.726562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8.7265625" style="374"/>
    <col min="7428" max="7428" width="16.81640625" style="374" customWidth="1"/>
    <col min="7429" max="7429" width="12.54296875" style="374" customWidth="1"/>
    <col min="7430" max="7430" width="11.7265625" style="374" customWidth="1"/>
    <col min="7431" max="7431" width="12.26953125" style="374" customWidth="1"/>
    <col min="7432" max="7675" width="8.726562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8.7265625" style="374"/>
    <col min="7684" max="7684" width="16.81640625" style="374" customWidth="1"/>
    <col min="7685" max="7685" width="12.54296875" style="374" customWidth="1"/>
    <col min="7686" max="7686" width="11.7265625" style="374" customWidth="1"/>
    <col min="7687" max="7687" width="12.26953125" style="374" customWidth="1"/>
    <col min="7688" max="7931" width="8.726562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8.7265625" style="374"/>
    <col min="7940" max="7940" width="16.81640625" style="374" customWidth="1"/>
    <col min="7941" max="7941" width="12.54296875" style="374" customWidth="1"/>
    <col min="7942" max="7942" width="11.7265625" style="374" customWidth="1"/>
    <col min="7943" max="7943" width="12.26953125" style="374" customWidth="1"/>
    <col min="7944" max="8187" width="8.726562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8.7265625" style="374"/>
    <col min="8196" max="8196" width="16.81640625" style="374" customWidth="1"/>
    <col min="8197" max="8197" width="12.54296875" style="374" customWidth="1"/>
    <col min="8198" max="8198" width="11.7265625" style="374" customWidth="1"/>
    <col min="8199" max="8199" width="12.26953125" style="374" customWidth="1"/>
    <col min="8200" max="8443" width="8.726562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8.7265625" style="374"/>
    <col min="8452" max="8452" width="16.81640625" style="374" customWidth="1"/>
    <col min="8453" max="8453" width="12.54296875" style="374" customWidth="1"/>
    <col min="8454" max="8454" width="11.7265625" style="374" customWidth="1"/>
    <col min="8455" max="8455" width="12.26953125" style="374" customWidth="1"/>
    <col min="8456" max="8699" width="8.726562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8.7265625" style="374"/>
    <col min="8708" max="8708" width="16.81640625" style="374" customWidth="1"/>
    <col min="8709" max="8709" width="12.54296875" style="374" customWidth="1"/>
    <col min="8710" max="8710" width="11.7265625" style="374" customWidth="1"/>
    <col min="8711" max="8711" width="12.26953125" style="374" customWidth="1"/>
    <col min="8712" max="8955" width="8.726562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8.7265625" style="374"/>
    <col min="8964" max="8964" width="16.81640625" style="374" customWidth="1"/>
    <col min="8965" max="8965" width="12.54296875" style="374" customWidth="1"/>
    <col min="8966" max="8966" width="11.7265625" style="374" customWidth="1"/>
    <col min="8967" max="8967" width="12.26953125" style="374" customWidth="1"/>
    <col min="8968" max="9211" width="8.726562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8.7265625" style="374"/>
    <col min="9220" max="9220" width="16.81640625" style="374" customWidth="1"/>
    <col min="9221" max="9221" width="12.54296875" style="374" customWidth="1"/>
    <col min="9222" max="9222" width="11.7265625" style="374" customWidth="1"/>
    <col min="9223" max="9223" width="12.26953125" style="374" customWidth="1"/>
    <col min="9224" max="9467" width="8.726562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8.7265625" style="374"/>
    <col min="9476" max="9476" width="16.81640625" style="374" customWidth="1"/>
    <col min="9477" max="9477" width="12.54296875" style="374" customWidth="1"/>
    <col min="9478" max="9478" width="11.7265625" style="374" customWidth="1"/>
    <col min="9479" max="9479" width="12.26953125" style="374" customWidth="1"/>
    <col min="9480" max="9723" width="8.726562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8.7265625" style="374"/>
    <col min="9732" max="9732" width="16.81640625" style="374" customWidth="1"/>
    <col min="9733" max="9733" width="12.54296875" style="374" customWidth="1"/>
    <col min="9734" max="9734" width="11.7265625" style="374" customWidth="1"/>
    <col min="9735" max="9735" width="12.26953125" style="374" customWidth="1"/>
    <col min="9736" max="9979" width="8.726562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8.7265625" style="374"/>
    <col min="9988" max="9988" width="16.81640625" style="374" customWidth="1"/>
    <col min="9989" max="9989" width="12.54296875" style="374" customWidth="1"/>
    <col min="9990" max="9990" width="11.7265625" style="374" customWidth="1"/>
    <col min="9991" max="9991" width="12.26953125" style="374" customWidth="1"/>
    <col min="9992" max="10235" width="8.726562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8.7265625" style="374"/>
    <col min="10244" max="10244" width="16.81640625" style="374" customWidth="1"/>
    <col min="10245" max="10245" width="12.54296875" style="374" customWidth="1"/>
    <col min="10246" max="10246" width="11.7265625" style="374" customWidth="1"/>
    <col min="10247" max="10247" width="12.26953125" style="374" customWidth="1"/>
    <col min="10248" max="10491" width="8.726562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8.7265625" style="374"/>
    <col min="10500" max="10500" width="16.81640625" style="374" customWidth="1"/>
    <col min="10501" max="10501" width="12.54296875" style="374" customWidth="1"/>
    <col min="10502" max="10502" width="11.7265625" style="374" customWidth="1"/>
    <col min="10503" max="10503" width="12.26953125" style="374" customWidth="1"/>
    <col min="10504" max="10747" width="8.726562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8.7265625" style="374"/>
    <col min="10756" max="10756" width="16.81640625" style="374" customWidth="1"/>
    <col min="10757" max="10757" width="12.54296875" style="374" customWidth="1"/>
    <col min="10758" max="10758" width="11.7265625" style="374" customWidth="1"/>
    <col min="10759" max="10759" width="12.26953125" style="374" customWidth="1"/>
    <col min="10760" max="11003" width="8.726562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8.7265625" style="374"/>
    <col min="11012" max="11012" width="16.81640625" style="374" customWidth="1"/>
    <col min="11013" max="11013" width="12.54296875" style="374" customWidth="1"/>
    <col min="11014" max="11014" width="11.7265625" style="374" customWidth="1"/>
    <col min="11015" max="11015" width="12.26953125" style="374" customWidth="1"/>
    <col min="11016" max="11259" width="8.726562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8.7265625" style="374"/>
    <col min="11268" max="11268" width="16.81640625" style="374" customWidth="1"/>
    <col min="11269" max="11269" width="12.54296875" style="374" customWidth="1"/>
    <col min="11270" max="11270" width="11.7265625" style="374" customWidth="1"/>
    <col min="11271" max="11271" width="12.26953125" style="374" customWidth="1"/>
    <col min="11272" max="11515" width="8.726562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8.7265625" style="374"/>
    <col min="11524" max="11524" width="16.81640625" style="374" customWidth="1"/>
    <col min="11525" max="11525" width="12.54296875" style="374" customWidth="1"/>
    <col min="11526" max="11526" width="11.7265625" style="374" customWidth="1"/>
    <col min="11527" max="11527" width="12.26953125" style="374" customWidth="1"/>
    <col min="11528" max="11771" width="8.726562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8.7265625" style="374"/>
    <col min="11780" max="11780" width="16.81640625" style="374" customWidth="1"/>
    <col min="11781" max="11781" width="12.54296875" style="374" customWidth="1"/>
    <col min="11782" max="11782" width="11.7265625" style="374" customWidth="1"/>
    <col min="11783" max="11783" width="12.26953125" style="374" customWidth="1"/>
    <col min="11784" max="12027" width="8.726562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8.7265625" style="374"/>
    <col min="12036" max="12036" width="16.81640625" style="374" customWidth="1"/>
    <col min="12037" max="12037" width="12.54296875" style="374" customWidth="1"/>
    <col min="12038" max="12038" width="11.7265625" style="374" customWidth="1"/>
    <col min="12039" max="12039" width="12.26953125" style="374" customWidth="1"/>
    <col min="12040" max="12283" width="8.726562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8.7265625" style="374"/>
    <col min="12292" max="12292" width="16.81640625" style="374" customWidth="1"/>
    <col min="12293" max="12293" width="12.54296875" style="374" customWidth="1"/>
    <col min="12294" max="12294" width="11.7265625" style="374" customWidth="1"/>
    <col min="12295" max="12295" width="12.26953125" style="374" customWidth="1"/>
    <col min="12296" max="12539" width="8.726562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8.7265625" style="374"/>
    <col min="12548" max="12548" width="16.81640625" style="374" customWidth="1"/>
    <col min="12549" max="12549" width="12.54296875" style="374" customWidth="1"/>
    <col min="12550" max="12550" width="11.7265625" style="374" customWidth="1"/>
    <col min="12551" max="12551" width="12.26953125" style="374" customWidth="1"/>
    <col min="12552" max="12795" width="8.726562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8.7265625" style="374"/>
    <col min="12804" max="12804" width="16.81640625" style="374" customWidth="1"/>
    <col min="12805" max="12805" width="12.54296875" style="374" customWidth="1"/>
    <col min="12806" max="12806" width="11.7265625" style="374" customWidth="1"/>
    <col min="12807" max="12807" width="12.26953125" style="374" customWidth="1"/>
    <col min="12808" max="13051" width="8.726562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8.7265625" style="374"/>
    <col min="13060" max="13060" width="16.81640625" style="374" customWidth="1"/>
    <col min="13061" max="13061" width="12.54296875" style="374" customWidth="1"/>
    <col min="13062" max="13062" width="11.7265625" style="374" customWidth="1"/>
    <col min="13063" max="13063" width="12.26953125" style="374" customWidth="1"/>
    <col min="13064" max="13307" width="8.726562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8.7265625" style="374"/>
    <col min="13316" max="13316" width="16.81640625" style="374" customWidth="1"/>
    <col min="13317" max="13317" width="12.54296875" style="374" customWidth="1"/>
    <col min="13318" max="13318" width="11.7265625" style="374" customWidth="1"/>
    <col min="13319" max="13319" width="12.26953125" style="374" customWidth="1"/>
    <col min="13320" max="13563" width="8.726562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8.7265625" style="374"/>
    <col min="13572" max="13572" width="16.81640625" style="374" customWidth="1"/>
    <col min="13573" max="13573" width="12.54296875" style="374" customWidth="1"/>
    <col min="13574" max="13574" width="11.7265625" style="374" customWidth="1"/>
    <col min="13575" max="13575" width="12.26953125" style="374" customWidth="1"/>
    <col min="13576" max="13819" width="8.726562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8.7265625" style="374"/>
    <col min="13828" max="13828" width="16.81640625" style="374" customWidth="1"/>
    <col min="13829" max="13829" width="12.54296875" style="374" customWidth="1"/>
    <col min="13830" max="13830" width="11.7265625" style="374" customWidth="1"/>
    <col min="13831" max="13831" width="12.26953125" style="374" customWidth="1"/>
    <col min="13832" max="14075" width="8.726562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8.7265625" style="374"/>
    <col min="14084" max="14084" width="16.81640625" style="374" customWidth="1"/>
    <col min="14085" max="14085" width="12.54296875" style="374" customWidth="1"/>
    <col min="14086" max="14086" width="11.7265625" style="374" customWidth="1"/>
    <col min="14087" max="14087" width="12.26953125" style="374" customWidth="1"/>
    <col min="14088" max="14331" width="8.726562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8.7265625" style="374"/>
    <col min="14340" max="14340" width="16.81640625" style="374" customWidth="1"/>
    <col min="14341" max="14341" width="12.54296875" style="374" customWidth="1"/>
    <col min="14342" max="14342" width="11.7265625" style="374" customWidth="1"/>
    <col min="14343" max="14343" width="12.26953125" style="374" customWidth="1"/>
    <col min="14344" max="14587" width="8.726562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8.7265625" style="374"/>
    <col min="14596" max="14596" width="16.81640625" style="374" customWidth="1"/>
    <col min="14597" max="14597" width="12.54296875" style="374" customWidth="1"/>
    <col min="14598" max="14598" width="11.7265625" style="374" customWidth="1"/>
    <col min="14599" max="14599" width="12.26953125" style="374" customWidth="1"/>
    <col min="14600" max="14843" width="8.726562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8.7265625" style="374"/>
    <col min="14852" max="14852" width="16.81640625" style="374" customWidth="1"/>
    <col min="14853" max="14853" width="12.54296875" style="374" customWidth="1"/>
    <col min="14854" max="14854" width="11.7265625" style="374" customWidth="1"/>
    <col min="14855" max="14855" width="12.26953125" style="374" customWidth="1"/>
    <col min="14856" max="15099" width="8.726562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8.7265625" style="374"/>
    <col min="15108" max="15108" width="16.81640625" style="374" customWidth="1"/>
    <col min="15109" max="15109" width="12.54296875" style="374" customWidth="1"/>
    <col min="15110" max="15110" width="11.7265625" style="374" customWidth="1"/>
    <col min="15111" max="15111" width="12.26953125" style="374" customWidth="1"/>
    <col min="15112" max="15355" width="8.726562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8.7265625" style="374"/>
    <col min="15364" max="15364" width="16.81640625" style="374" customWidth="1"/>
    <col min="15365" max="15365" width="12.54296875" style="374" customWidth="1"/>
    <col min="15366" max="15366" width="11.7265625" style="374" customWidth="1"/>
    <col min="15367" max="15367" width="12.26953125" style="374" customWidth="1"/>
    <col min="15368" max="15611" width="8.726562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8.7265625" style="374"/>
    <col min="15620" max="15620" width="16.81640625" style="374" customWidth="1"/>
    <col min="15621" max="15621" width="12.54296875" style="374" customWidth="1"/>
    <col min="15622" max="15622" width="11.7265625" style="374" customWidth="1"/>
    <col min="15623" max="15623" width="12.26953125" style="374" customWidth="1"/>
    <col min="15624" max="15867" width="8.726562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8.7265625" style="374"/>
    <col min="15876" max="15876" width="16.81640625" style="374" customWidth="1"/>
    <col min="15877" max="15877" width="12.54296875" style="374" customWidth="1"/>
    <col min="15878" max="15878" width="11.7265625" style="374" customWidth="1"/>
    <col min="15879" max="15879" width="12.26953125" style="374" customWidth="1"/>
    <col min="15880" max="16123" width="8.726562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8.7265625" style="374"/>
    <col min="16132" max="16132" width="16.81640625" style="374" customWidth="1"/>
    <col min="16133" max="16133" width="12.54296875" style="374" customWidth="1"/>
    <col min="16134" max="16134" width="11.7265625" style="374" customWidth="1"/>
    <col min="16135" max="16135" width="12.26953125" style="374" customWidth="1"/>
    <col min="16136" max="16384" width="8.7265625" style="374"/>
  </cols>
  <sheetData>
    <row r="1" spans="1:20" ht="15.5">
      <c r="A1" s="373" t="s">
        <v>212</v>
      </c>
    </row>
    <row r="2" spans="1:20" ht="26.25" customHeight="1">
      <c r="A2" s="375" t="s">
        <v>213</v>
      </c>
    </row>
    <row r="5" spans="1:20" ht="38.25" customHeight="1" thickBot="1">
      <c r="A5" s="1148" t="s">
        <v>533</v>
      </c>
      <c r="B5" s="1148"/>
      <c r="C5" s="1148"/>
      <c r="D5" s="1148"/>
      <c r="E5" s="1148"/>
      <c r="F5" s="1148"/>
      <c r="H5" s="376" t="s">
        <v>230</v>
      </c>
      <c r="K5"/>
      <c r="L5"/>
      <c r="M5"/>
      <c r="N5"/>
      <c r="O5"/>
      <c r="P5"/>
    </row>
    <row r="6" spans="1:20" ht="15.75" customHeight="1" thickBot="1">
      <c r="A6" s="1149" t="s">
        <v>115</v>
      </c>
      <c r="B6" s="1140" t="s">
        <v>518</v>
      </c>
      <c r="C6" s="1141"/>
      <c r="D6" s="1142"/>
      <c r="E6" s="1143" t="s">
        <v>519</v>
      </c>
      <c r="F6" s="1145" t="s">
        <v>520</v>
      </c>
      <c r="K6"/>
      <c r="L6"/>
      <c r="M6"/>
      <c r="N6"/>
      <c r="O6"/>
      <c r="P6"/>
    </row>
    <row r="7" spans="1:20" ht="21" customHeight="1" thickBot="1">
      <c r="A7" s="1150"/>
      <c r="B7" s="778" t="s">
        <v>218</v>
      </c>
      <c r="C7" s="779" t="s">
        <v>220</v>
      </c>
      <c r="D7" s="377" t="s">
        <v>221</v>
      </c>
      <c r="E7" s="1151"/>
      <c r="F7" s="1152"/>
      <c r="I7"/>
      <c r="J7"/>
      <c r="K7"/>
      <c r="L7"/>
      <c r="M7"/>
      <c r="N7"/>
      <c r="O7"/>
      <c r="P7"/>
    </row>
    <row r="8" spans="1:20" ht="17.25" customHeight="1" thickBot="1">
      <c r="A8" s="378" t="s">
        <v>116</v>
      </c>
      <c r="B8" s="383">
        <v>650.27200000000005</v>
      </c>
      <c r="C8" s="392">
        <v>167.14500000000001</v>
      </c>
      <c r="D8" s="381">
        <f t="shared" ref="D8:D13" si="0">(C8/B8)*100</f>
        <v>25.703859308104914</v>
      </c>
      <c r="E8" s="380">
        <v>971.58</v>
      </c>
      <c r="F8" s="381">
        <f t="shared" ref="F8:F13" si="1">((B8-E8)/E8)*100</f>
        <v>-33.070668395808887</v>
      </c>
      <c r="H8" s="382" t="s">
        <v>117</v>
      </c>
      <c r="I8"/>
      <c r="J8"/>
      <c r="K8"/>
      <c r="L8"/>
      <c r="M8"/>
      <c r="N8"/>
      <c r="O8"/>
      <c r="P8"/>
    </row>
    <row r="9" spans="1:20" ht="18" customHeight="1" thickBot="1">
      <c r="A9" s="378" t="s">
        <v>118</v>
      </c>
      <c r="B9" s="383">
        <v>4405</v>
      </c>
      <c r="C9" s="392">
        <v>387</v>
      </c>
      <c r="D9" s="381">
        <f t="shared" si="0"/>
        <v>8.7854710556186149</v>
      </c>
      <c r="E9" s="384">
        <v>3845</v>
      </c>
      <c r="F9" s="381">
        <f t="shared" si="1"/>
        <v>14.564369310793237</v>
      </c>
      <c r="H9" s="385">
        <f>B9-E9</f>
        <v>560</v>
      </c>
      <c r="J9"/>
      <c r="K9"/>
      <c r="L9"/>
      <c r="M9"/>
      <c r="N9"/>
      <c r="O9"/>
      <c r="P9"/>
      <c r="Q9" s="358"/>
      <c r="R9" s="358"/>
      <c r="S9" s="358"/>
      <c r="T9" s="358"/>
    </row>
    <row r="10" spans="1:20" ht="15" customHeight="1" thickBot="1">
      <c r="A10" s="386" t="s">
        <v>214</v>
      </c>
      <c r="B10" s="383">
        <v>2691</v>
      </c>
      <c r="C10" s="392">
        <v>0</v>
      </c>
      <c r="D10" s="388">
        <f t="shared" si="0"/>
        <v>0</v>
      </c>
      <c r="E10" s="387">
        <v>1756</v>
      </c>
      <c r="F10" s="388">
        <f t="shared" si="1"/>
        <v>53.24601366742597</v>
      </c>
      <c r="J10"/>
      <c r="K10"/>
      <c r="L10"/>
      <c r="M10"/>
      <c r="N10"/>
      <c r="O10"/>
      <c r="P10"/>
      <c r="Q10" s="358"/>
      <c r="R10" s="358"/>
      <c r="S10" s="358"/>
      <c r="T10" s="358"/>
    </row>
    <row r="11" spans="1:20" ht="17.25" customHeight="1" thickBot="1">
      <c r="A11" s="378" t="s">
        <v>119</v>
      </c>
      <c r="B11" s="383">
        <v>23552.187000000002</v>
      </c>
      <c r="C11" s="389">
        <v>4802.183</v>
      </c>
      <c r="D11" s="381">
        <f t="shared" si="0"/>
        <v>20.38954174404271</v>
      </c>
      <c r="E11" s="389">
        <v>21876.207999999999</v>
      </c>
      <c r="F11" s="381">
        <f t="shared" si="1"/>
        <v>7.6611952126255298</v>
      </c>
      <c r="J11"/>
      <c r="K11"/>
      <c r="L11"/>
      <c r="M11"/>
      <c r="N11"/>
      <c r="O11"/>
      <c r="P11"/>
      <c r="Q11" s="358"/>
      <c r="R11" s="358"/>
      <c r="S11" s="358"/>
      <c r="T11" s="358"/>
    </row>
    <row r="12" spans="1:20" ht="15" customHeight="1" thickBot="1">
      <c r="A12" s="391" t="s">
        <v>120</v>
      </c>
      <c r="B12" s="383">
        <v>8901.0110000000004</v>
      </c>
      <c r="C12" s="392">
        <v>1047.931</v>
      </c>
      <c r="D12" s="381">
        <f t="shared" si="0"/>
        <v>11.773168238978696</v>
      </c>
      <c r="E12" s="392">
        <v>8681.6059999999998</v>
      </c>
      <c r="F12" s="381">
        <f t="shared" si="1"/>
        <v>2.5272397756820646</v>
      </c>
      <c r="J12"/>
      <c r="K12"/>
      <c r="L12"/>
      <c r="M12"/>
      <c r="N12"/>
      <c r="O12"/>
      <c r="P12"/>
      <c r="Q12" s="358"/>
      <c r="R12" s="358"/>
      <c r="S12" s="358"/>
      <c r="T12" s="358"/>
    </row>
    <row r="13" spans="1:20" ht="15" customHeight="1" thickBot="1">
      <c r="A13" s="391" t="s">
        <v>121</v>
      </c>
      <c r="B13" s="383">
        <f>B11+B12</f>
        <v>32453.198000000004</v>
      </c>
      <c r="C13" s="392">
        <f>C11+C12</f>
        <v>5850.1139999999996</v>
      </c>
      <c r="D13" s="393">
        <f t="shared" si="0"/>
        <v>18.026309764603166</v>
      </c>
      <c r="E13" s="392">
        <f>E11+E12</f>
        <v>30557.813999999998</v>
      </c>
      <c r="F13" s="393">
        <f t="shared" si="1"/>
        <v>6.2026164567923789</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I17"/>
      <c r="J17"/>
      <c r="K17"/>
      <c r="L17"/>
      <c r="M17"/>
      <c r="N17"/>
      <c r="O17" s="358"/>
      <c r="P17" s="358"/>
      <c r="Q17" s="358"/>
      <c r="R17" s="358"/>
      <c r="S17" s="358"/>
      <c r="T17" s="358"/>
    </row>
    <row r="18" spans="1:20" ht="33" customHeight="1" thickBot="1">
      <c r="A18" s="1148" t="s">
        <v>536</v>
      </c>
      <c r="B18" s="1148"/>
      <c r="C18" s="1148"/>
      <c r="D18" s="1148"/>
      <c r="E18" s="1148"/>
      <c r="F18" s="1148"/>
      <c r="I18"/>
      <c r="J18"/>
      <c r="K18"/>
      <c r="L18"/>
      <c r="M18"/>
      <c r="N18"/>
      <c r="O18" s="358"/>
      <c r="P18" s="358"/>
      <c r="Q18" s="358"/>
      <c r="R18" s="358"/>
      <c r="S18" s="358"/>
      <c r="T18" s="358"/>
    </row>
    <row r="19" spans="1:20" ht="16.5" customHeight="1" thickBot="1">
      <c r="A19" s="1138" t="s">
        <v>453</v>
      </c>
      <c r="B19" s="1140" t="s">
        <v>535</v>
      </c>
      <c r="C19" s="1141"/>
      <c r="D19" s="1142"/>
      <c r="E19" s="1143" t="s">
        <v>519</v>
      </c>
      <c r="F19" s="1145" t="s">
        <v>537</v>
      </c>
      <c r="I19"/>
      <c r="J19"/>
      <c r="K19"/>
      <c r="L19"/>
      <c r="M19"/>
      <c r="N19"/>
      <c r="O19" s="358"/>
      <c r="P19" s="358"/>
      <c r="Q19" s="358"/>
      <c r="R19" s="358"/>
      <c r="S19" s="358"/>
      <c r="T19" s="358"/>
    </row>
    <row r="20" spans="1:20" ht="21" customHeight="1" thickBot="1">
      <c r="A20" s="1139"/>
      <c r="B20" s="396" t="s">
        <v>218</v>
      </c>
      <c r="C20" s="396" t="s">
        <v>325</v>
      </c>
      <c r="D20" s="396" t="s">
        <v>326</v>
      </c>
      <c r="E20" s="1144"/>
      <c r="F20" s="1146"/>
      <c r="I20"/>
      <c r="J20"/>
      <c r="K20"/>
      <c r="L20"/>
      <c r="M20"/>
      <c r="N20"/>
      <c r="O20" s="358"/>
      <c r="P20" s="358"/>
      <c r="Q20" s="358"/>
      <c r="R20" s="358"/>
      <c r="S20" s="358"/>
      <c r="T20" s="358"/>
    </row>
    <row r="21" spans="1:20" ht="15" thickBot="1">
      <c r="A21" s="397" t="s">
        <v>116</v>
      </c>
      <c r="B21" s="383">
        <v>4582.7129999999997</v>
      </c>
      <c r="C21" s="398">
        <v>0</v>
      </c>
      <c r="D21" s="399">
        <f t="shared" ref="D21:D26" si="2">(C21/B21)*100</f>
        <v>0</v>
      </c>
      <c r="E21" s="392">
        <v>4337.7049999999999</v>
      </c>
      <c r="F21" s="399">
        <f t="shared" ref="F21:F26" si="3">((B21-E21)/E21)*100</f>
        <v>5.6483324707420124</v>
      </c>
      <c r="H21" s="382" t="s">
        <v>123</v>
      </c>
      <c r="K21"/>
      <c r="L21"/>
      <c r="M21"/>
      <c r="N21"/>
      <c r="O21" s="358"/>
      <c r="P21" s="358"/>
      <c r="Q21" s="358"/>
      <c r="R21" s="358"/>
      <c r="S21" s="358"/>
      <c r="T21" s="358"/>
    </row>
    <row r="22" spans="1:20" ht="15" thickBot="1">
      <c r="A22" s="397" t="s">
        <v>118</v>
      </c>
      <c r="B22" s="383">
        <v>19254</v>
      </c>
      <c r="C22" s="398">
        <v>0</v>
      </c>
      <c r="D22" s="381">
        <f t="shared" si="2"/>
        <v>0</v>
      </c>
      <c r="E22" s="392">
        <v>20586</v>
      </c>
      <c r="F22" s="381">
        <f t="shared" si="3"/>
        <v>-6.4704167881084222</v>
      </c>
      <c r="H22" s="385">
        <f>B22-E22</f>
        <v>-1332</v>
      </c>
      <c r="K22" s="358"/>
      <c r="L22" s="358"/>
      <c r="M22" s="358"/>
      <c r="O22" s="358"/>
      <c r="P22" s="358"/>
      <c r="Q22" s="358"/>
      <c r="R22" s="358"/>
      <c r="S22" s="358"/>
      <c r="T22" s="358"/>
    </row>
    <row r="23" spans="1:20" ht="15" thickBot="1">
      <c r="A23" s="400" t="s">
        <v>214</v>
      </c>
      <c r="B23" s="383">
        <v>9138</v>
      </c>
      <c r="C23" s="401">
        <v>0</v>
      </c>
      <c r="D23" s="381">
        <f t="shared" si="2"/>
        <v>0</v>
      </c>
      <c r="E23" s="387">
        <v>8491</v>
      </c>
      <c r="F23" s="381">
        <f t="shared" si="3"/>
        <v>7.619832764103168</v>
      </c>
      <c r="N23" s="358"/>
      <c r="O23" s="358"/>
      <c r="P23" s="358"/>
      <c r="Q23" s="358"/>
      <c r="R23" s="358"/>
      <c r="S23" s="358"/>
      <c r="T23" s="358"/>
    </row>
    <row r="24" spans="1:20" ht="15" thickBot="1">
      <c r="A24" s="397" t="s">
        <v>119</v>
      </c>
      <c r="B24" s="383">
        <v>2148.0410000000002</v>
      </c>
      <c r="C24" s="402">
        <v>7.8170000000000002</v>
      </c>
      <c r="D24" s="388">
        <f t="shared" si="2"/>
        <v>0.36391297931464062</v>
      </c>
      <c r="E24" s="392">
        <v>1595.0239999999999</v>
      </c>
      <c r="F24" s="388">
        <f t="shared" si="3"/>
        <v>34.671390524531311</v>
      </c>
      <c r="N24" s="358"/>
      <c r="O24" s="358"/>
      <c r="P24" s="358"/>
      <c r="Q24" s="358"/>
      <c r="R24" s="358"/>
      <c r="S24" s="358"/>
      <c r="T24" s="358"/>
    </row>
    <row r="25" spans="1:20" ht="15" thickBot="1">
      <c r="A25" s="397" t="s">
        <v>120</v>
      </c>
      <c r="B25" s="383">
        <v>500.20299999999997</v>
      </c>
      <c r="C25" s="402">
        <v>1.27</v>
      </c>
      <c r="D25" s="381">
        <f t="shared" si="2"/>
        <v>0.25389691785135238</v>
      </c>
      <c r="E25" s="392">
        <v>651.13699999999994</v>
      </c>
      <c r="F25" s="381">
        <f t="shared" si="3"/>
        <v>-23.180068096268524</v>
      </c>
      <c r="N25" s="358"/>
      <c r="O25" s="358"/>
      <c r="P25" s="358"/>
      <c r="Q25" s="358"/>
      <c r="R25" s="358"/>
      <c r="S25" s="358"/>
      <c r="T25" s="358"/>
    </row>
    <row r="26" spans="1:20" ht="15" thickBot="1">
      <c r="A26" s="397" t="s">
        <v>121</v>
      </c>
      <c r="B26" s="383">
        <f>B24+B25</f>
        <v>2648.2440000000001</v>
      </c>
      <c r="C26" s="392">
        <f>C24+C25</f>
        <v>9.0869999999999997</v>
      </c>
      <c r="D26" s="393">
        <f t="shared" si="2"/>
        <v>0.34313303456932215</v>
      </c>
      <c r="E26" s="392">
        <f>E24+E25</f>
        <v>2246.1610000000001</v>
      </c>
      <c r="F26" s="393">
        <f t="shared" si="3"/>
        <v>17.90089846631653</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147"/>
      <c r="D30" s="1147"/>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147"/>
      <c r="C41" s="1147"/>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7A2C-6E89-4B21-A887-4B23CFDE6B4F}">
  <dimension ref="A1:AA136"/>
  <sheetViews>
    <sheetView showGridLines="0" workbookViewId="0">
      <selection sqref="A1:XFD1048576"/>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12.26953125" style="374" customWidth="1"/>
    <col min="7" max="7" width="10.54296875" style="374" customWidth="1"/>
    <col min="8" max="8" width="10.7265625" style="390"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31.1796875" style="374" customWidth="1"/>
    <col min="17" max="17" width="14" style="374" customWidth="1"/>
    <col min="18" max="18" width="15" style="374" customWidth="1"/>
    <col min="19" max="19" width="8.81640625" style="374" bestFit="1" customWidth="1"/>
    <col min="20" max="252" width="8.726562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8.726562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8.726562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8.726562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8.726562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8.726562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8.726562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8.726562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8.726562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8.726562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8.726562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8.726562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8.726562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8.726562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8.726562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8.726562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8.726562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8.726562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8.726562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8.726562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8.726562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8.726562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8.726562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8.726562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8.726562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8.726562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8.726562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8.726562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8.726562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8.726562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8.726562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8.726562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8.726562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8.726562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8.726562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8.726562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8.726562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8.726562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8.726562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8.726562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8.726562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8.726562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8.726562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8.726562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8.726562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8.726562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8.726562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8.726562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8.726562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8.726562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8.726562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8.726562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8.726562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8.726562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8.726562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8.726562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8.726562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8.726562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8.726562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8.726562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8.726562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8.726562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8.726562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8.726562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8.726562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8.726562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8.726562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8.726562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8.726562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8.726562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8.726562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8.726562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8.726562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8.726562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8.726562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8.726562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8.726562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8.726562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8.726562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8.726562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8.726562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8.726562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8.726562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8.726562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8.726562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8.726562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8.726562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8.726562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8.726562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8.726562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8.726562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8.726562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8.726562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8.726562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8.726562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8.726562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8.726562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8.726562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8.726562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8.726562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8.726562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8.726562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8.726562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8.726562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8.726562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8.726562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8.726562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8.726562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8.726562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8.726562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8.726562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8.726562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8.726562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8.726562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8.726562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8.726562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8.726562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8.726562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8.726562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8.726562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8.726562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8.726562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8.726562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8.726562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8.726562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8.726562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8.7265625" style="374"/>
  </cols>
  <sheetData>
    <row r="1" spans="1:27" ht="18.75" customHeight="1">
      <c r="A1" s="511" t="s">
        <v>212</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row>
    <row r="2" spans="1:27" ht="28.5" customHeight="1">
      <c r="A2" s="1153" t="s">
        <v>516</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row>
    <row r="3" spans="1:27" ht="15.75" customHeight="1">
      <c r="A3" s="1154" t="s">
        <v>517</v>
      </c>
      <c r="B3" s="1154"/>
      <c r="C3" s="1154"/>
      <c r="D3" s="1154"/>
      <c r="E3" s="1154"/>
      <c r="F3" s="1154"/>
      <c r="G3" s="1154"/>
      <c r="H3" s="444"/>
      <c r="I3" s="444"/>
      <c r="J3" s="444"/>
      <c r="K3" s="444"/>
      <c r="L3" s="444"/>
      <c r="M3" s="444"/>
      <c r="N3" s="444"/>
      <c r="O3" s="444"/>
      <c r="P3" s="444"/>
      <c r="Q3" s="444"/>
      <c r="R3" s="444"/>
      <c r="S3" s="444"/>
      <c r="T3" s="444"/>
      <c r="U3" s="444"/>
      <c r="V3" s="444"/>
      <c r="W3" s="444"/>
      <c r="X3" s="444"/>
      <c r="Y3" s="444"/>
      <c r="Z3" s="444"/>
      <c r="AA3" s="444"/>
    </row>
    <row r="4" spans="1:27" ht="10.5" customHeight="1">
      <c r="H4" s="374"/>
    </row>
    <row r="5" spans="1:27" ht="37.5" customHeight="1" thickBot="1">
      <c r="A5" s="766" t="s">
        <v>124</v>
      </c>
      <c r="B5" s="1155" t="s">
        <v>125</v>
      </c>
      <c r="C5" s="1155"/>
      <c r="D5" s="373"/>
      <c r="E5" s="373"/>
      <c r="F5" s="766" t="s">
        <v>126</v>
      </c>
      <c r="G5" s="767" t="s">
        <v>127</v>
      </c>
      <c r="H5" s="768"/>
      <c r="I5" s="373"/>
      <c r="J5" s="373"/>
      <c r="K5" s="766" t="s">
        <v>128</v>
      </c>
      <c r="L5" s="769" t="s">
        <v>129</v>
      </c>
      <c r="M5" s="373"/>
      <c r="N5" s="770"/>
      <c r="O5" s="320"/>
      <c r="P5" s="766" t="s">
        <v>130</v>
      </c>
      <c r="Q5" s="769" t="s">
        <v>131</v>
      </c>
      <c r="R5" s="373"/>
    </row>
    <row r="6" spans="1:27" ht="53.25" customHeight="1" thickBot="1">
      <c r="A6" s="940" t="s">
        <v>132</v>
      </c>
      <c r="B6" s="505" t="s">
        <v>133</v>
      </c>
      <c r="C6" s="506" t="s">
        <v>134</v>
      </c>
      <c r="D6" s="507" t="s">
        <v>135</v>
      </c>
      <c r="E6" s="508"/>
      <c r="F6" s="940" t="s">
        <v>132</v>
      </c>
      <c r="G6" s="505" t="s">
        <v>133</v>
      </c>
      <c r="H6" s="509" t="s">
        <v>134</v>
      </c>
      <c r="I6" s="507" t="s">
        <v>135</v>
      </c>
      <c r="J6" s="508"/>
      <c r="K6" s="501" t="s">
        <v>132</v>
      </c>
      <c r="L6" s="502" t="s">
        <v>133</v>
      </c>
      <c r="M6" s="503" t="s">
        <v>136</v>
      </c>
      <c r="N6" s="504" t="s">
        <v>135</v>
      </c>
      <c r="O6"/>
      <c r="P6" s="501" t="s">
        <v>132</v>
      </c>
      <c r="Q6" s="502" t="s">
        <v>461</v>
      </c>
      <c r="R6" s="503" t="s">
        <v>136</v>
      </c>
      <c r="S6" s="504" t="s">
        <v>135</v>
      </c>
    </row>
    <row r="7" spans="1:27" ht="16" thickBot="1">
      <c r="A7" s="436" t="s">
        <v>137</v>
      </c>
      <c r="B7" s="437">
        <v>734.65599999999995</v>
      </c>
      <c r="C7" s="437">
        <v>3393</v>
      </c>
      <c r="D7" s="438">
        <v>3.0393731408736806</v>
      </c>
      <c r="E7" s="508"/>
      <c r="F7" s="1055" t="s">
        <v>137</v>
      </c>
      <c r="G7" s="1056">
        <v>404.28</v>
      </c>
      <c r="H7" s="1056">
        <v>2691</v>
      </c>
      <c r="I7" s="1057">
        <v>2.4284289816071789</v>
      </c>
      <c r="J7" s="508"/>
      <c r="K7" s="433" t="s">
        <v>137</v>
      </c>
      <c r="L7" s="434">
        <v>32733.116999999998</v>
      </c>
      <c r="M7" s="434">
        <v>5873.3119999999999</v>
      </c>
      <c r="N7" s="435">
        <v>5.5731956688151421</v>
      </c>
      <c r="O7"/>
      <c r="P7" s="433" t="s">
        <v>138</v>
      </c>
      <c r="Q7" s="434">
        <v>9132.16</v>
      </c>
      <c r="R7" s="434">
        <v>1663.557</v>
      </c>
      <c r="S7" s="435">
        <v>5.4895383807107301</v>
      </c>
    </row>
    <row r="8" spans="1:27" ht="16" thickBot="1">
      <c r="A8" s="433" t="s">
        <v>361</v>
      </c>
      <c r="B8" s="434">
        <v>511.32</v>
      </c>
      <c r="C8" s="434">
        <v>204</v>
      </c>
      <c r="D8" s="435">
        <v>5.2656945130993575</v>
      </c>
      <c r="E8" s="508"/>
      <c r="F8" s="1058" t="s">
        <v>222</v>
      </c>
      <c r="G8" s="1059">
        <v>404.28</v>
      </c>
      <c r="H8" s="1059">
        <v>2691</v>
      </c>
      <c r="I8" s="1060">
        <v>2.4284289816071789</v>
      </c>
      <c r="J8" s="508"/>
      <c r="K8" s="433" t="s">
        <v>140</v>
      </c>
      <c r="L8" s="434">
        <v>20956.330999999998</v>
      </c>
      <c r="M8" s="434">
        <v>3779.8969999999999</v>
      </c>
      <c r="N8" s="435">
        <v>5.5441539809153531</v>
      </c>
      <c r="O8"/>
      <c r="P8" s="433" t="s">
        <v>139</v>
      </c>
      <c r="Q8" s="434">
        <v>5897.9139999999998</v>
      </c>
      <c r="R8" s="434">
        <v>1205.2570000000001</v>
      </c>
      <c r="S8" s="435">
        <v>4.893490765869851</v>
      </c>
    </row>
    <row r="9" spans="1:27" ht="15.5">
      <c r="A9" s="433" t="s">
        <v>150</v>
      </c>
      <c r="B9" s="434">
        <v>367.44600000000003</v>
      </c>
      <c r="C9" s="434">
        <v>192</v>
      </c>
      <c r="D9" s="435">
        <v>3.3519366550509937</v>
      </c>
      <c r="E9" s="508"/>
      <c r="F9"/>
      <c r="G9"/>
      <c r="H9"/>
      <c r="I9"/>
      <c r="J9" s="508"/>
      <c r="K9" s="433" t="s">
        <v>464</v>
      </c>
      <c r="L9" s="434">
        <v>16435.821</v>
      </c>
      <c r="M9" s="434">
        <v>3187.9050000000002</v>
      </c>
      <c r="N9" s="435">
        <v>5.1556809252471449</v>
      </c>
      <c r="O9"/>
      <c r="P9" s="433" t="s">
        <v>140</v>
      </c>
      <c r="Q9" s="434">
        <v>5417.7110000000002</v>
      </c>
      <c r="R9" s="434">
        <v>1154.9490000000001</v>
      </c>
      <c r="S9" s="435">
        <v>4.6908660036070859</v>
      </c>
    </row>
    <row r="10" spans="1:27" ht="15.5">
      <c r="A10" s="433" t="s">
        <v>145</v>
      </c>
      <c r="B10" s="434">
        <v>361.84300000000002</v>
      </c>
      <c r="C10" s="434">
        <v>356</v>
      </c>
      <c r="D10" s="435">
        <v>3.5476890797497895</v>
      </c>
      <c r="E10" s="508"/>
      <c r="F10"/>
      <c r="G10"/>
      <c r="H10"/>
      <c r="I10"/>
      <c r="J10" s="508"/>
      <c r="K10" s="433" t="s">
        <v>330</v>
      </c>
      <c r="L10" s="434">
        <v>9142.0720000000001</v>
      </c>
      <c r="M10" s="434">
        <v>2043.825</v>
      </c>
      <c r="N10" s="435">
        <v>4.4730209288955756</v>
      </c>
      <c r="O10"/>
      <c r="P10" s="433" t="s">
        <v>330</v>
      </c>
      <c r="Q10" s="434">
        <v>3199.38</v>
      </c>
      <c r="R10" s="434">
        <v>800.03899999999999</v>
      </c>
      <c r="S10" s="435">
        <v>3.9990300472851952</v>
      </c>
    </row>
    <row r="11" spans="1:27" ht="15.5">
      <c r="A11" s="433" t="s">
        <v>268</v>
      </c>
      <c r="B11" s="434">
        <v>155</v>
      </c>
      <c r="C11" s="434">
        <v>65</v>
      </c>
      <c r="D11" s="435">
        <v>4.3356643356643358</v>
      </c>
      <c r="E11" s="508"/>
      <c r="F11"/>
      <c r="G11"/>
      <c r="H11"/>
      <c r="I11"/>
      <c r="J11" s="508"/>
      <c r="K11" s="433" t="s">
        <v>139</v>
      </c>
      <c r="L11" s="434">
        <v>7503.8770000000004</v>
      </c>
      <c r="M11" s="434">
        <v>1240.829</v>
      </c>
      <c r="N11" s="435">
        <v>6.047470682906348</v>
      </c>
      <c r="O11"/>
      <c r="P11" s="433" t="s">
        <v>137</v>
      </c>
      <c r="Q11" s="434">
        <v>2847.2350000000001</v>
      </c>
      <c r="R11" s="434">
        <v>546.04200000000003</v>
      </c>
      <c r="S11" s="435">
        <v>5.2143150160610352</v>
      </c>
    </row>
    <row r="12" spans="1:27" ht="15.5">
      <c r="A12" s="433" t="s">
        <v>455</v>
      </c>
      <c r="B12" s="434">
        <v>87.63</v>
      </c>
      <c r="C12" s="434">
        <v>31</v>
      </c>
      <c r="D12" s="435">
        <v>5.0074285714285711</v>
      </c>
      <c r="E12" s="508"/>
      <c r="F12"/>
      <c r="G12"/>
      <c r="H12"/>
      <c r="I12"/>
      <c r="J12" s="508"/>
      <c r="K12" s="433" t="s">
        <v>146</v>
      </c>
      <c r="L12" s="434">
        <v>6029.4359999999997</v>
      </c>
      <c r="M12" s="434">
        <v>887.69799999999998</v>
      </c>
      <c r="N12" s="435">
        <v>6.7922153705426842</v>
      </c>
      <c r="O12"/>
      <c r="P12" s="433" t="s">
        <v>146</v>
      </c>
      <c r="Q12" s="434">
        <v>2395.67</v>
      </c>
      <c r="R12" s="434">
        <v>474.63</v>
      </c>
      <c r="S12" s="435">
        <v>5.0474474854096876</v>
      </c>
    </row>
    <row r="13" spans="1:27" ht="15.5">
      <c r="A13" s="433" t="s">
        <v>147</v>
      </c>
      <c r="B13" s="434">
        <v>66.668000000000006</v>
      </c>
      <c r="C13" s="434">
        <v>28</v>
      </c>
      <c r="D13" s="435">
        <v>3.3274106608105409</v>
      </c>
      <c r="E13" s="508"/>
      <c r="F13"/>
      <c r="G13"/>
      <c r="H13"/>
      <c r="I13"/>
      <c r="J13" s="508"/>
      <c r="K13" s="433" t="s">
        <v>142</v>
      </c>
      <c r="L13" s="434">
        <v>5429.9210000000003</v>
      </c>
      <c r="M13" s="434">
        <v>997.952</v>
      </c>
      <c r="N13" s="435">
        <v>5.441064299685757</v>
      </c>
      <c r="O13"/>
      <c r="P13" s="433" t="s">
        <v>141</v>
      </c>
      <c r="Q13" s="434">
        <v>2341.1750000000002</v>
      </c>
      <c r="R13" s="434">
        <v>404.19200000000001</v>
      </c>
      <c r="S13" s="435">
        <v>5.7922348784735966</v>
      </c>
    </row>
    <row r="14" spans="1:27" ht="16" thickBot="1">
      <c r="A14" s="433" t="s">
        <v>143</v>
      </c>
      <c r="B14" s="434">
        <v>52.771000000000001</v>
      </c>
      <c r="C14" s="434">
        <v>87</v>
      </c>
      <c r="D14" s="435">
        <v>3.1428146030611637</v>
      </c>
      <c r="E14" s="508"/>
      <c r="F14"/>
      <c r="G14"/>
      <c r="H14"/>
      <c r="I14"/>
      <c r="J14" s="508"/>
      <c r="K14" s="433" t="s">
        <v>144</v>
      </c>
      <c r="L14" s="434">
        <v>4507.7889999999998</v>
      </c>
      <c r="M14" s="434">
        <v>535.13199999999995</v>
      </c>
      <c r="N14" s="435">
        <v>8.4236954620542228</v>
      </c>
      <c r="O14"/>
      <c r="P14" s="433" t="s">
        <v>144</v>
      </c>
      <c r="Q14" s="434">
        <v>1803.498</v>
      </c>
      <c r="R14" s="434">
        <v>253.24799999999999</v>
      </c>
      <c r="S14" s="435">
        <v>7.1214698635329796</v>
      </c>
    </row>
    <row r="15" spans="1:27" ht="16" thickBot="1">
      <c r="A15" s="1058" t="s">
        <v>222</v>
      </c>
      <c r="B15" s="1059">
        <v>2365.837</v>
      </c>
      <c r="C15" s="1059">
        <v>4405</v>
      </c>
      <c r="D15" s="1060">
        <v>3.6382267727966142</v>
      </c>
      <c r="E15" s="442"/>
      <c r="J15" s="508"/>
      <c r="K15" s="433" t="s">
        <v>147</v>
      </c>
      <c r="L15" s="434">
        <v>4335.7179999999998</v>
      </c>
      <c r="M15" s="434">
        <v>694.96199999999999</v>
      </c>
      <c r="N15" s="435">
        <v>6.2387842788526564</v>
      </c>
      <c r="O15"/>
      <c r="P15" s="433" t="s">
        <v>147</v>
      </c>
      <c r="Q15" s="434">
        <v>1491.3230000000001</v>
      </c>
      <c r="R15" s="434">
        <v>276.08600000000001</v>
      </c>
      <c r="S15" s="435">
        <v>5.4016610766210533</v>
      </c>
    </row>
    <row r="16" spans="1:27" ht="15.5">
      <c r="A16"/>
      <c r="B16"/>
      <c r="C16"/>
      <c r="D16"/>
      <c r="E16" s="508"/>
      <c r="J16" s="508"/>
      <c r="K16" s="433" t="s">
        <v>138</v>
      </c>
      <c r="L16" s="434">
        <v>4119.3540000000003</v>
      </c>
      <c r="M16" s="434">
        <v>640.27499999999998</v>
      </c>
      <c r="N16" s="435">
        <v>6.4337261333020974</v>
      </c>
      <c r="O16"/>
      <c r="P16" s="433" t="s">
        <v>153</v>
      </c>
      <c r="Q16" s="434">
        <v>1319.2860000000001</v>
      </c>
      <c r="R16" s="434">
        <v>311.57600000000002</v>
      </c>
      <c r="S16" s="435">
        <v>4.2342349860066246</v>
      </c>
    </row>
    <row r="17" spans="1:19" ht="15.5">
      <c r="E17" s="508"/>
      <c r="F17" s="508"/>
      <c r="G17" s="508"/>
      <c r="H17" s="510"/>
      <c r="I17" s="508"/>
      <c r="J17" s="508"/>
      <c r="K17" s="433" t="s">
        <v>154</v>
      </c>
      <c r="L17" s="434">
        <v>3786.2570000000001</v>
      </c>
      <c r="M17" s="434">
        <v>728.55</v>
      </c>
      <c r="N17" s="435">
        <v>5.1969761855740861</v>
      </c>
      <c r="O17"/>
      <c r="P17" s="433" t="s">
        <v>371</v>
      </c>
      <c r="Q17" s="434">
        <v>1192.222</v>
      </c>
      <c r="R17" s="434">
        <v>220.297</v>
      </c>
      <c r="S17" s="435">
        <v>5.4118848645238016</v>
      </c>
    </row>
    <row r="18" spans="1:19" ht="15.5">
      <c r="A18"/>
      <c r="B18"/>
      <c r="C18"/>
      <c r="D18"/>
      <c r="E18" s="508"/>
      <c r="F18" s="508"/>
      <c r="G18" s="508"/>
      <c r="H18" s="510"/>
      <c r="I18" s="508"/>
      <c r="J18" s="508"/>
      <c r="K18" s="433" t="s">
        <v>248</v>
      </c>
      <c r="L18" s="434">
        <v>3681.1320000000001</v>
      </c>
      <c r="M18" s="434">
        <v>503.47399999999999</v>
      </c>
      <c r="N18" s="435">
        <v>7.3114639484859199</v>
      </c>
      <c r="O18"/>
      <c r="P18" s="433" t="s">
        <v>237</v>
      </c>
      <c r="Q18" s="434">
        <v>985.63599999999997</v>
      </c>
      <c r="R18" s="434">
        <v>189.012</v>
      </c>
      <c r="S18" s="435">
        <v>5.2146742005798572</v>
      </c>
    </row>
    <row r="19" spans="1:19" ht="15.5">
      <c r="A19"/>
      <c r="B19"/>
      <c r="C19"/>
      <c r="D19"/>
      <c r="E19" s="232"/>
      <c r="F19" s="508"/>
      <c r="G19" s="508"/>
      <c r="H19" s="510"/>
      <c r="I19" s="508"/>
      <c r="J19" s="508"/>
      <c r="K19" s="433" t="s">
        <v>152</v>
      </c>
      <c r="L19" s="434">
        <v>2117.9369999999999</v>
      </c>
      <c r="M19" s="434">
        <v>359.69099999999997</v>
      </c>
      <c r="N19" s="435">
        <v>5.8882123822948031</v>
      </c>
      <c r="O19"/>
      <c r="P19" s="433" t="s">
        <v>155</v>
      </c>
      <c r="Q19" s="434">
        <v>717.43700000000001</v>
      </c>
      <c r="R19" s="434">
        <v>176.72200000000001</v>
      </c>
      <c r="S19" s="435">
        <v>4.0596926245741898</v>
      </c>
    </row>
    <row r="20" spans="1:19" ht="15.5">
      <c r="A20" s="232" t="s">
        <v>328</v>
      </c>
      <c r="B20" s="232"/>
      <c r="C20"/>
      <c r="D20"/>
      <c r="E20" s="232"/>
      <c r="F20" s="508"/>
      <c r="G20" s="508"/>
      <c r="H20" s="510"/>
      <c r="I20" s="508"/>
      <c r="J20" s="508"/>
      <c r="K20" s="433" t="s">
        <v>247</v>
      </c>
      <c r="L20" s="434">
        <v>1886.74</v>
      </c>
      <c r="M20" s="434">
        <v>335.94900000000001</v>
      </c>
      <c r="N20" s="435">
        <v>5.6161500703975902</v>
      </c>
      <c r="O20"/>
      <c r="P20" s="433" t="s">
        <v>247</v>
      </c>
      <c r="Q20" s="434">
        <v>571.30600000000004</v>
      </c>
      <c r="R20" s="434">
        <v>133.887</v>
      </c>
      <c r="S20" s="435">
        <v>4.2670759670468383</v>
      </c>
    </row>
    <row r="21" spans="1:19" ht="15.5">
      <c r="A21"/>
      <c r="B21"/>
      <c r="C21"/>
      <c r="D21"/>
      <c r="E21" s="232"/>
      <c r="F21" s="508"/>
      <c r="G21" s="508"/>
      <c r="H21" s="510"/>
      <c r="I21" s="508"/>
      <c r="J21" s="508"/>
      <c r="K21" s="433" t="s">
        <v>145</v>
      </c>
      <c r="L21" s="434">
        <v>1804.1489999999999</v>
      </c>
      <c r="M21" s="434">
        <v>365.584</v>
      </c>
      <c r="N21" s="435">
        <v>4.9349780077902752</v>
      </c>
      <c r="O21"/>
      <c r="P21" s="433" t="s">
        <v>150</v>
      </c>
      <c r="Q21" s="434">
        <v>569.87699999999995</v>
      </c>
      <c r="R21" s="434">
        <v>119.255</v>
      </c>
      <c r="S21" s="435">
        <v>4.7786424049306104</v>
      </c>
    </row>
    <row r="22" spans="1:19" ht="15.5">
      <c r="A22"/>
      <c r="B22"/>
      <c r="C22"/>
      <c r="D22"/>
      <c r="E22" s="232"/>
      <c r="F22" s="508"/>
      <c r="G22" s="508"/>
      <c r="H22" s="508"/>
      <c r="I22" s="508"/>
      <c r="J22" s="508"/>
      <c r="K22" s="433" t="s">
        <v>249</v>
      </c>
      <c r="L22" s="434">
        <v>1643.8150000000001</v>
      </c>
      <c r="M22" s="434">
        <v>305.67500000000001</v>
      </c>
      <c r="N22" s="435">
        <v>5.3776560071971868</v>
      </c>
      <c r="O22"/>
      <c r="P22" s="433" t="s">
        <v>142</v>
      </c>
      <c r="Q22" s="434">
        <v>562.29600000000005</v>
      </c>
      <c r="R22" s="434">
        <v>138.81</v>
      </c>
      <c r="S22" s="435">
        <v>4.0508320726172471</v>
      </c>
    </row>
    <row r="23" spans="1:19" ht="15.5">
      <c r="A23"/>
      <c r="B23"/>
      <c r="C23"/>
      <c r="D23"/>
      <c r="E23" s="232"/>
      <c r="F23" s="508"/>
      <c r="G23" s="508"/>
      <c r="H23" s="508"/>
      <c r="I23" s="508"/>
      <c r="J23" s="508"/>
      <c r="K23" s="433" t="s">
        <v>141</v>
      </c>
      <c r="L23" s="434">
        <v>1271.9449999999999</v>
      </c>
      <c r="M23" s="434">
        <v>220.91399999999999</v>
      </c>
      <c r="N23" s="435">
        <v>5.7576477724363331</v>
      </c>
      <c r="O23"/>
      <c r="P23" s="433" t="s">
        <v>151</v>
      </c>
      <c r="Q23" s="434">
        <v>557.84500000000003</v>
      </c>
      <c r="R23" s="434">
        <v>125.127</v>
      </c>
      <c r="S23" s="435">
        <v>4.4582304378751196</v>
      </c>
    </row>
    <row r="24" spans="1:19" ht="16" thickBot="1">
      <c r="A24"/>
      <c r="B24"/>
      <c r="C24"/>
      <c r="D24"/>
      <c r="E24" s="232"/>
      <c r="F24" s="508"/>
      <c r="G24" s="508"/>
      <c r="H24" s="508"/>
      <c r="I24" s="508"/>
      <c r="J24" s="508"/>
      <c r="K24" s="450" t="s">
        <v>151</v>
      </c>
      <c r="L24" s="451">
        <v>1264.7339999999999</v>
      </c>
      <c r="M24" s="451">
        <v>181.00399999999999</v>
      </c>
      <c r="N24" s="452">
        <v>6.9873262469337689</v>
      </c>
      <c r="O24"/>
      <c r="P24" s="433" t="s">
        <v>157</v>
      </c>
      <c r="Q24" s="434">
        <v>426.48500000000001</v>
      </c>
      <c r="R24" s="434">
        <v>123.79</v>
      </c>
      <c r="S24" s="435">
        <v>3.4452298247031261</v>
      </c>
    </row>
    <row r="25" spans="1:19" ht="16" thickBot="1">
      <c r="A25"/>
      <c r="B25"/>
      <c r="C25"/>
      <c r="D25"/>
      <c r="E25" s="232"/>
      <c r="F25" s="508"/>
      <c r="G25" s="508"/>
      <c r="H25" s="508"/>
      <c r="I25" s="508"/>
      <c r="J25" s="508"/>
      <c r="K25" s="1058" t="s">
        <v>222</v>
      </c>
      <c r="L25" s="1059">
        <v>132004.97099999999</v>
      </c>
      <c r="M25" s="1059">
        <v>23552.187000000002</v>
      </c>
      <c r="N25" s="1060">
        <v>5.6047861287786134</v>
      </c>
      <c r="O25"/>
      <c r="P25" s="433" t="s">
        <v>464</v>
      </c>
      <c r="Q25" s="434">
        <v>402.536</v>
      </c>
      <c r="R25" s="434">
        <v>39.323</v>
      </c>
      <c r="S25" s="435">
        <v>10.236655392518374</v>
      </c>
    </row>
    <row r="26" spans="1:19" ht="15.5">
      <c r="A26"/>
      <c r="B26"/>
      <c r="C26"/>
      <c r="D26"/>
      <c r="E26" s="232"/>
      <c r="F26" s="508"/>
      <c r="G26" s="508"/>
      <c r="H26" s="508"/>
      <c r="I26" s="508"/>
      <c r="J26" s="508"/>
      <c r="K26"/>
      <c r="L26"/>
      <c r="M26"/>
      <c r="N26"/>
      <c r="O26"/>
      <c r="P26" s="433" t="s">
        <v>156</v>
      </c>
      <c r="Q26" s="434">
        <v>354.74200000000002</v>
      </c>
      <c r="R26" s="434">
        <v>80.129000000000005</v>
      </c>
      <c r="S26" s="435">
        <v>4.4271362428084711</v>
      </c>
    </row>
    <row r="27" spans="1:19" ht="15.5">
      <c r="A27"/>
      <c r="B27"/>
      <c r="C27"/>
      <c r="D27"/>
      <c r="E27" s="232"/>
      <c r="F27" s="508"/>
      <c r="G27" s="508"/>
      <c r="H27" s="508"/>
      <c r="I27" s="508"/>
      <c r="J27" s="508"/>
      <c r="K27"/>
      <c r="L27"/>
      <c r="M27"/>
      <c r="N27"/>
      <c r="O27"/>
      <c r="P27" s="433" t="s">
        <v>158</v>
      </c>
      <c r="Q27" s="434">
        <v>346.96300000000002</v>
      </c>
      <c r="R27" s="434">
        <v>92.932000000000002</v>
      </c>
      <c r="S27" s="435">
        <v>3.7335148280463137</v>
      </c>
    </row>
    <row r="28" spans="1:19" ht="15.5">
      <c r="A28"/>
      <c r="B28"/>
      <c r="C28"/>
      <c r="D28"/>
      <c r="E28" s="232"/>
      <c r="F28" s="508"/>
      <c r="G28" s="508"/>
      <c r="H28" s="508"/>
      <c r="I28" s="508"/>
      <c r="J28" s="508"/>
      <c r="O28"/>
      <c r="P28" s="433" t="s">
        <v>248</v>
      </c>
      <c r="Q28" s="434">
        <v>341.04399999999998</v>
      </c>
      <c r="R28" s="434">
        <v>50.686999999999998</v>
      </c>
      <c r="S28" s="435">
        <v>6.7284313532069371</v>
      </c>
    </row>
    <row r="29" spans="1:19" ht="16" thickBot="1">
      <c r="A29"/>
      <c r="B29"/>
      <c r="C29"/>
      <c r="D29"/>
      <c r="E29" s="232"/>
      <c r="F29" s="508"/>
      <c r="G29" s="508"/>
      <c r="H29" s="508"/>
      <c r="I29" s="508"/>
      <c r="J29" s="508"/>
      <c r="K29"/>
      <c r="L29"/>
      <c r="M29"/>
      <c r="N29"/>
      <c r="O29"/>
      <c r="P29" s="433" t="s">
        <v>367</v>
      </c>
      <c r="Q29" s="434">
        <v>317.47000000000003</v>
      </c>
      <c r="R29" s="434">
        <v>63.073999999999998</v>
      </c>
      <c r="S29" s="435">
        <v>5.0332942258299784</v>
      </c>
    </row>
    <row r="30" spans="1:19" ht="16" thickBot="1">
      <c r="E30" s="232"/>
      <c r="F30" s="320"/>
      <c r="G30" s="320"/>
      <c r="H30" s="320"/>
      <c r="I30" s="320"/>
      <c r="J30" s="320"/>
      <c r="K30"/>
      <c r="L30"/>
      <c r="M30"/>
      <c r="N30"/>
      <c r="O30"/>
      <c r="P30" s="1058" t="s">
        <v>222</v>
      </c>
      <c r="Q30" s="1059">
        <v>44370.095000000001</v>
      </c>
      <c r="R30" s="1059">
        <v>8901.0110000000004</v>
      </c>
      <c r="S30" s="1060">
        <v>4.9848376774278789</v>
      </c>
    </row>
    <row r="31" spans="1:19" ht="15.5">
      <c r="A31"/>
      <c r="B31"/>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K32"/>
      <c r="L32"/>
      <c r="M32"/>
      <c r="N32"/>
      <c r="O32" s="320"/>
      <c r="P32"/>
      <c r="Q32"/>
      <c r="R32"/>
      <c r="S32"/>
    </row>
    <row r="33" spans="1:19">
      <c r="A33" s="443"/>
      <c r="B33" s="443"/>
      <c r="C33" s="358"/>
      <c r="D33" s="358"/>
      <c r="E33" s="358"/>
      <c r="F33" s="358"/>
      <c r="G33" s="358"/>
      <c r="H33" s="358"/>
      <c r="I33" s="358"/>
      <c r="J33" s="358"/>
      <c r="K33"/>
      <c r="L33"/>
      <c r="M33"/>
      <c r="N33"/>
      <c r="O33" s="358"/>
      <c r="P33"/>
      <c r="Q33"/>
      <c r="R33"/>
      <c r="S33"/>
    </row>
    <row r="34" spans="1:19">
      <c r="A34" s="403"/>
      <c r="C34" s="358"/>
      <c r="D34" s="358"/>
      <c r="E34" s="358"/>
      <c r="F34" s="358"/>
      <c r="G34" s="358"/>
      <c r="H34" s="358"/>
      <c r="I34" s="358"/>
      <c r="J34"/>
      <c r="K34"/>
      <c r="L34"/>
      <c r="M34"/>
      <c r="N34"/>
      <c r="O34" s="358"/>
      <c r="P34"/>
      <c r="Q34"/>
      <c r="R34"/>
      <c r="S34"/>
    </row>
    <row r="35" spans="1:19">
      <c r="A35" s="358"/>
      <c r="B35" s="358"/>
      <c r="C35" s="358"/>
      <c r="D35" s="358"/>
      <c r="E35" s="358"/>
      <c r="F35" s="358"/>
      <c r="G35" s="358"/>
      <c r="H35" s="358"/>
      <c r="I35" s="358"/>
      <c r="J35"/>
      <c r="K35"/>
      <c r="L35"/>
      <c r="M35"/>
      <c r="N35"/>
      <c r="O35" s="358"/>
    </row>
    <row r="36" spans="1:19" ht="15.75" customHeight="1">
      <c r="A36"/>
      <c r="B36"/>
      <c r="C36"/>
      <c r="D36"/>
      <c r="E36"/>
      <c r="F36"/>
      <c r="G36"/>
      <c r="H36"/>
      <c r="I36"/>
      <c r="J36"/>
      <c r="O36" s="358"/>
      <c r="P36"/>
      <c r="Q36"/>
      <c r="R36"/>
      <c r="S36"/>
    </row>
    <row r="37" spans="1:19" ht="17.25" customHeight="1">
      <c r="A37" s="1"/>
      <c r="B37" s="1"/>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ht="15.5">
      <c r="A83"/>
      <c r="B83"/>
      <c r="C83"/>
      <c r="D83"/>
      <c r="E83"/>
      <c r="F83"/>
      <c r="G83"/>
      <c r="H83"/>
      <c r="I83"/>
      <c r="J83"/>
      <c r="K83"/>
      <c r="L83"/>
      <c r="M83" s="510"/>
      <c r="N83" s="449"/>
      <c r="O83"/>
      <c r="P83"/>
      <c r="Q83" s="358"/>
      <c r="R83" s="358"/>
    </row>
    <row r="84" spans="1:18" ht="15.5">
      <c r="A84"/>
      <c r="B84"/>
      <c r="C84"/>
      <c r="D84"/>
      <c r="E84"/>
      <c r="F84"/>
      <c r="G84"/>
      <c r="H84"/>
      <c r="I84"/>
      <c r="J84"/>
      <c r="K84"/>
      <c r="L84"/>
      <c r="M84" s="510"/>
      <c r="N84" s="449"/>
      <c r="O84"/>
      <c r="P84"/>
      <c r="Q84" s="358"/>
      <c r="R84" s="358"/>
    </row>
    <row r="85" spans="1:18" ht="15.5">
      <c r="A85"/>
      <c r="B85"/>
      <c r="C85"/>
      <c r="D85"/>
      <c r="E85"/>
      <c r="F85"/>
      <c r="G85"/>
      <c r="H85"/>
      <c r="I85"/>
      <c r="J85"/>
      <c r="K85"/>
      <c r="L85"/>
      <c r="M85" s="510"/>
      <c r="N85" s="449"/>
      <c r="O85"/>
      <c r="P85"/>
      <c r="Q85" s="358"/>
      <c r="R85" s="358"/>
    </row>
    <row r="86" spans="1:18" ht="15.5">
      <c r="A86"/>
      <c r="B86"/>
      <c r="C86"/>
      <c r="D86"/>
      <c r="E86"/>
      <c r="F86"/>
      <c r="G86"/>
      <c r="H86"/>
      <c r="I86"/>
      <c r="J86"/>
      <c r="K86"/>
      <c r="L86"/>
      <c r="M86" s="510"/>
      <c r="N86" s="449"/>
      <c r="O86"/>
      <c r="P86"/>
      <c r="Q86" s="358"/>
      <c r="R86" s="358"/>
    </row>
    <row r="87" spans="1:18" ht="15.5">
      <c r="A87"/>
      <c r="B87"/>
      <c r="C87"/>
      <c r="D87"/>
      <c r="E87"/>
      <c r="F87"/>
      <c r="G87"/>
      <c r="H87"/>
      <c r="I87"/>
      <c r="J87"/>
      <c r="K87"/>
      <c r="L87"/>
      <c r="M87" s="510"/>
      <c r="N87" s="449"/>
      <c r="O87"/>
      <c r="P87"/>
      <c r="Q87" s="358"/>
      <c r="R87" s="358"/>
    </row>
    <row r="88" spans="1:18" ht="15.5">
      <c r="A88"/>
      <c r="B88"/>
      <c r="C88"/>
      <c r="D88"/>
      <c r="E88"/>
      <c r="F88"/>
      <c r="G88"/>
      <c r="H88"/>
      <c r="I88"/>
      <c r="J88"/>
      <c r="K88"/>
      <c r="L88"/>
      <c r="M88" s="510"/>
      <c r="N88" s="449"/>
      <c r="O88"/>
      <c r="P88"/>
      <c r="Q88" s="358"/>
      <c r="R88" s="358"/>
    </row>
    <row r="89" spans="1:18" ht="15.5">
      <c r="A89"/>
      <c r="B89"/>
      <c r="C89"/>
      <c r="D89"/>
      <c r="E89"/>
      <c r="F89"/>
      <c r="G89"/>
      <c r="H89"/>
      <c r="I89"/>
      <c r="J89"/>
      <c r="K89"/>
      <c r="L89"/>
      <c r="M89" s="510"/>
      <c r="N89" s="449"/>
      <c r="O89"/>
      <c r="P89"/>
      <c r="Q89" s="358"/>
      <c r="R89" s="358"/>
    </row>
    <row r="90" spans="1:18" ht="15.5">
      <c r="A90"/>
      <c r="B90"/>
      <c r="C90"/>
      <c r="D90"/>
      <c r="E90"/>
      <c r="F90"/>
      <c r="G90"/>
      <c r="H90"/>
      <c r="I90"/>
      <c r="J90"/>
      <c r="K90"/>
      <c r="L90"/>
      <c r="M90" s="510"/>
      <c r="N90" s="449"/>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42">
    <sortCondition descending="1" ref="Q7:Q42"/>
  </sortState>
  <mergeCells count="3">
    <mergeCell ref="A2:AA2"/>
    <mergeCell ref="A3:G3"/>
    <mergeCell ref="B5:C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E9E8-DDEA-4F48-A08B-CD4DC05FA8DB}">
  <dimension ref="A1:AA230"/>
  <sheetViews>
    <sheetView showGridLines="0" zoomScaleNormal="100" workbookViewId="0">
      <selection activeCell="H17" sqref="H17"/>
    </sheetView>
  </sheetViews>
  <sheetFormatPr defaultRowHeight="13"/>
  <cols>
    <col min="1" max="1" width="16.81640625" style="374" customWidth="1"/>
    <col min="2" max="2" width="12.26953125" style="374" bestFit="1" customWidth="1"/>
    <col min="3" max="3" width="10.1796875" style="374" customWidth="1"/>
    <col min="4" max="4" width="8.7265625" style="374"/>
    <col min="5" max="5" width="9.54296875" style="374" customWidth="1"/>
    <col min="6" max="6" width="16.7265625" style="374" customWidth="1"/>
    <col min="7" max="7" width="11.26953125" style="374" customWidth="1"/>
    <col min="8" max="8" width="10.453125" style="374" customWidth="1"/>
    <col min="9" max="9" width="8.726562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8.7265625" style="374"/>
    <col min="256" max="256" width="4" style="374" customWidth="1"/>
    <col min="257" max="257" width="15.1796875" style="374" customWidth="1"/>
    <col min="258" max="258" width="13.81640625" style="374" customWidth="1"/>
    <col min="259" max="259" width="10.1796875" style="374" customWidth="1"/>
    <col min="260" max="260" width="8.7265625" style="374"/>
    <col min="261" max="261" width="3.453125" style="374" customWidth="1"/>
    <col min="262" max="262" width="19.54296875" style="374" customWidth="1"/>
    <col min="263" max="263" width="12.26953125" style="374" customWidth="1"/>
    <col min="264" max="264" width="10.453125" style="374" customWidth="1"/>
    <col min="265" max="265" width="8.726562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8.7265625" style="374"/>
    <col min="512" max="512" width="4" style="374" customWidth="1"/>
    <col min="513" max="513" width="15.1796875" style="374" customWidth="1"/>
    <col min="514" max="514" width="13.81640625" style="374" customWidth="1"/>
    <col min="515" max="515" width="10.1796875" style="374" customWidth="1"/>
    <col min="516" max="516" width="8.7265625" style="374"/>
    <col min="517" max="517" width="3.453125" style="374" customWidth="1"/>
    <col min="518" max="518" width="19.54296875" style="374" customWidth="1"/>
    <col min="519" max="519" width="12.26953125" style="374" customWidth="1"/>
    <col min="520" max="520" width="10.453125" style="374" customWidth="1"/>
    <col min="521" max="521" width="8.726562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8.7265625" style="374"/>
    <col min="768" max="768" width="4" style="374" customWidth="1"/>
    <col min="769" max="769" width="15.1796875" style="374" customWidth="1"/>
    <col min="770" max="770" width="13.81640625" style="374" customWidth="1"/>
    <col min="771" max="771" width="10.1796875" style="374" customWidth="1"/>
    <col min="772" max="772" width="8.7265625" style="374"/>
    <col min="773" max="773" width="3.453125" style="374" customWidth="1"/>
    <col min="774" max="774" width="19.54296875" style="374" customWidth="1"/>
    <col min="775" max="775" width="12.26953125" style="374" customWidth="1"/>
    <col min="776" max="776" width="10.453125" style="374" customWidth="1"/>
    <col min="777" max="777" width="8.726562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8.7265625" style="374"/>
    <col min="1024" max="1024" width="4" style="374" customWidth="1"/>
    <col min="1025" max="1025" width="15.1796875" style="374" customWidth="1"/>
    <col min="1026" max="1026" width="13.81640625" style="374" customWidth="1"/>
    <col min="1027" max="1027" width="10.1796875" style="374" customWidth="1"/>
    <col min="1028" max="1028" width="8.7265625" style="374"/>
    <col min="1029" max="1029" width="3.453125" style="374" customWidth="1"/>
    <col min="1030" max="1030" width="19.54296875" style="374" customWidth="1"/>
    <col min="1031" max="1031" width="12.26953125" style="374" customWidth="1"/>
    <col min="1032" max="1032" width="10.453125" style="374" customWidth="1"/>
    <col min="1033" max="1033" width="8.726562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8.7265625" style="374"/>
    <col min="1280" max="1280" width="4" style="374" customWidth="1"/>
    <col min="1281" max="1281" width="15.1796875" style="374" customWidth="1"/>
    <col min="1282" max="1282" width="13.81640625" style="374" customWidth="1"/>
    <col min="1283" max="1283" width="10.1796875" style="374" customWidth="1"/>
    <col min="1284" max="1284" width="8.7265625" style="374"/>
    <col min="1285" max="1285" width="3.453125" style="374" customWidth="1"/>
    <col min="1286" max="1286" width="19.54296875" style="374" customWidth="1"/>
    <col min="1287" max="1287" width="12.26953125" style="374" customWidth="1"/>
    <col min="1288" max="1288" width="10.453125" style="374" customWidth="1"/>
    <col min="1289" max="1289" width="8.726562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8.7265625" style="374"/>
    <col min="1536" max="1536" width="4" style="374" customWidth="1"/>
    <col min="1537" max="1537" width="15.1796875" style="374" customWidth="1"/>
    <col min="1538" max="1538" width="13.81640625" style="374" customWidth="1"/>
    <col min="1539" max="1539" width="10.1796875" style="374" customWidth="1"/>
    <col min="1540" max="1540" width="8.7265625" style="374"/>
    <col min="1541" max="1541" width="3.453125" style="374" customWidth="1"/>
    <col min="1542" max="1542" width="19.54296875" style="374" customWidth="1"/>
    <col min="1543" max="1543" width="12.26953125" style="374" customWidth="1"/>
    <col min="1544" max="1544" width="10.453125" style="374" customWidth="1"/>
    <col min="1545" max="1545" width="8.726562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8.7265625" style="374"/>
    <col min="1792" max="1792" width="4" style="374" customWidth="1"/>
    <col min="1793" max="1793" width="15.1796875" style="374" customWidth="1"/>
    <col min="1794" max="1794" width="13.81640625" style="374" customWidth="1"/>
    <col min="1795" max="1795" width="10.1796875" style="374" customWidth="1"/>
    <col min="1796" max="1796" width="8.7265625" style="374"/>
    <col min="1797" max="1797" width="3.453125" style="374" customWidth="1"/>
    <col min="1798" max="1798" width="19.54296875" style="374" customWidth="1"/>
    <col min="1799" max="1799" width="12.26953125" style="374" customWidth="1"/>
    <col min="1800" max="1800" width="10.453125" style="374" customWidth="1"/>
    <col min="1801" max="1801" width="8.726562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8.7265625" style="374"/>
    <col min="2048" max="2048" width="4" style="374" customWidth="1"/>
    <col min="2049" max="2049" width="15.1796875" style="374" customWidth="1"/>
    <col min="2050" max="2050" width="13.81640625" style="374" customWidth="1"/>
    <col min="2051" max="2051" width="10.1796875" style="374" customWidth="1"/>
    <col min="2052" max="2052" width="8.7265625" style="374"/>
    <col min="2053" max="2053" width="3.453125" style="374" customWidth="1"/>
    <col min="2054" max="2054" width="19.54296875" style="374" customWidth="1"/>
    <col min="2055" max="2055" width="12.26953125" style="374" customWidth="1"/>
    <col min="2056" max="2056" width="10.453125" style="374" customWidth="1"/>
    <col min="2057" max="2057" width="8.726562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8.7265625" style="374"/>
    <col min="2304" max="2304" width="4" style="374" customWidth="1"/>
    <col min="2305" max="2305" width="15.1796875" style="374" customWidth="1"/>
    <col min="2306" max="2306" width="13.81640625" style="374" customWidth="1"/>
    <col min="2307" max="2307" width="10.1796875" style="374" customWidth="1"/>
    <col min="2308" max="2308" width="8.7265625" style="374"/>
    <col min="2309" max="2309" width="3.453125" style="374" customWidth="1"/>
    <col min="2310" max="2310" width="19.54296875" style="374" customWidth="1"/>
    <col min="2311" max="2311" width="12.26953125" style="374" customWidth="1"/>
    <col min="2312" max="2312" width="10.453125" style="374" customWidth="1"/>
    <col min="2313" max="2313" width="8.726562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8.7265625" style="374"/>
    <col min="2560" max="2560" width="4" style="374" customWidth="1"/>
    <col min="2561" max="2561" width="15.1796875" style="374" customWidth="1"/>
    <col min="2562" max="2562" width="13.81640625" style="374" customWidth="1"/>
    <col min="2563" max="2563" width="10.1796875" style="374" customWidth="1"/>
    <col min="2564" max="2564" width="8.7265625" style="374"/>
    <col min="2565" max="2565" width="3.453125" style="374" customWidth="1"/>
    <col min="2566" max="2566" width="19.54296875" style="374" customWidth="1"/>
    <col min="2567" max="2567" width="12.26953125" style="374" customWidth="1"/>
    <col min="2568" max="2568" width="10.453125" style="374" customWidth="1"/>
    <col min="2569" max="2569" width="8.726562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8.7265625" style="374"/>
    <col min="2816" max="2816" width="4" style="374" customWidth="1"/>
    <col min="2817" max="2817" width="15.1796875" style="374" customWidth="1"/>
    <col min="2818" max="2818" width="13.81640625" style="374" customWidth="1"/>
    <col min="2819" max="2819" width="10.1796875" style="374" customWidth="1"/>
    <col min="2820" max="2820" width="8.7265625" style="374"/>
    <col min="2821" max="2821" width="3.453125" style="374" customWidth="1"/>
    <col min="2822" max="2822" width="19.54296875" style="374" customWidth="1"/>
    <col min="2823" max="2823" width="12.26953125" style="374" customWidth="1"/>
    <col min="2824" max="2824" width="10.453125" style="374" customWidth="1"/>
    <col min="2825" max="2825" width="8.726562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8.7265625" style="374"/>
    <col min="3072" max="3072" width="4" style="374" customWidth="1"/>
    <col min="3073" max="3073" width="15.1796875" style="374" customWidth="1"/>
    <col min="3074" max="3074" width="13.81640625" style="374" customWidth="1"/>
    <col min="3075" max="3075" width="10.1796875" style="374" customWidth="1"/>
    <col min="3076" max="3076" width="8.7265625" style="374"/>
    <col min="3077" max="3077" width="3.453125" style="374" customWidth="1"/>
    <col min="3078" max="3078" width="19.54296875" style="374" customWidth="1"/>
    <col min="3079" max="3079" width="12.26953125" style="374" customWidth="1"/>
    <col min="3080" max="3080" width="10.453125" style="374" customWidth="1"/>
    <col min="3081" max="3081" width="8.726562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8.7265625" style="374"/>
    <col min="3328" max="3328" width="4" style="374" customWidth="1"/>
    <col min="3329" max="3329" width="15.1796875" style="374" customWidth="1"/>
    <col min="3330" max="3330" width="13.81640625" style="374" customWidth="1"/>
    <col min="3331" max="3331" width="10.1796875" style="374" customWidth="1"/>
    <col min="3332" max="3332" width="8.7265625" style="374"/>
    <col min="3333" max="3333" width="3.453125" style="374" customWidth="1"/>
    <col min="3334" max="3334" width="19.54296875" style="374" customWidth="1"/>
    <col min="3335" max="3335" width="12.26953125" style="374" customWidth="1"/>
    <col min="3336" max="3336" width="10.453125" style="374" customWidth="1"/>
    <col min="3337" max="3337" width="8.726562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8.7265625" style="374"/>
    <col min="3584" max="3584" width="4" style="374" customWidth="1"/>
    <col min="3585" max="3585" width="15.1796875" style="374" customWidth="1"/>
    <col min="3586" max="3586" width="13.81640625" style="374" customWidth="1"/>
    <col min="3587" max="3587" width="10.1796875" style="374" customWidth="1"/>
    <col min="3588" max="3588" width="8.7265625" style="374"/>
    <col min="3589" max="3589" width="3.453125" style="374" customWidth="1"/>
    <col min="3590" max="3590" width="19.54296875" style="374" customWidth="1"/>
    <col min="3591" max="3591" width="12.26953125" style="374" customWidth="1"/>
    <col min="3592" max="3592" width="10.453125" style="374" customWidth="1"/>
    <col min="3593" max="3593" width="8.726562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8.7265625" style="374"/>
    <col min="3840" max="3840" width="4" style="374" customWidth="1"/>
    <col min="3841" max="3841" width="15.1796875" style="374" customWidth="1"/>
    <col min="3842" max="3842" width="13.81640625" style="374" customWidth="1"/>
    <col min="3843" max="3843" width="10.1796875" style="374" customWidth="1"/>
    <col min="3844" max="3844" width="8.7265625" style="374"/>
    <col min="3845" max="3845" width="3.453125" style="374" customWidth="1"/>
    <col min="3846" max="3846" width="19.54296875" style="374" customWidth="1"/>
    <col min="3847" max="3847" width="12.26953125" style="374" customWidth="1"/>
    <col min="3848" max="3848" width="10.453125" style="374" customWidth="1"/>
    <col min="3849" max="3849" width="8.726562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8.7265625" style="374"/>
    <col min="4096" max="4096" width="4" style="374" customWidth="1"/>
    <col min="4097" max="4097" width="15.1796875" style="374" customWidth="1"/>
    <col min="4098" max="4098" width="13.81640625" style="374" customWidth="1"/>
    <col min="4099" max="4099" width="10.1796875" style="374" customWidth="1"/>
    <col min="4100" max="4100" width="8.7265625" style="374"/>
    <col min="4101" max="4101" width="3.453125" style="374" customWidth="1"/>
    <col min="4102" max="4102" width="19.54296875" style="374" customWidth="1"/>
    <col min="4103" max="4103" width="12.26953125" style="374" customWidth="1"/>
    <col min="4104" max="4104" width="10.453125" style="374" customWidth="1"/>
    <col min="4105" max="4105" width="8.726562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8.7265625" style="374"/>
    <col min="4352" max="4352" width="4" style="374" customWidth="1"/>
    <col min="4353" max="4353" width="15.1796875" style="374" customWidth="1"/>
    <col min="4354" max="4354" width="13.81640625" style="374" customWidth="1"/>
    <col min="4355" max="4355" width="10.1796875" style="374" customWidth="1"/>
    <col min="4356" max="4356" width="8.7265625" style="374"/>
    <col min="4357" max="4357" width="3.453125" style="374" customWidth="1"/>
    <col min="4358" max="4358" width="19.54296875" style="374" customWidth="1"/>
    <col min="4359" max="4359" width="12.26953125" style="374" customWidth="1"/>
    <col min="4360" max="4360" width="10.453125" style="374" customWidth="1"/>
    <col min="4361" max="4361" width="8.726562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8.7265625" style="374"/>
    <col min="4608" max="4608" width="4" style="374" customWidth="1"/>
    <col min="4609" max="4609" width="15.1796875" style="374" customWidth="1"/>
    <col min="4610" max="4610" width="13.81640625" style="374" customWidth="1"/>
    <col min="4611" max="4611" width="10.1796875" style="374" customWidth="1"/>
    <col min="4612" max="4612" width="8.7265625" style="374"/>
    <col min="4613" max="4613" width="3.453125" style="374" customWidth="1"/>
    <col min="4614" max="4614" width="19.54296875" style="374" customWidth="1"/>
    <col min="4615" max="4615" width="12.26953125" style="374" customWidth="1"/>
    <col min="4616" max="4616" width="10.453125" style="374" customWidth="1"/>
    <col min="4617" max="4617" width="8.726562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8.7265625" style="374"/>
    <col min="4864" max="4864" width="4" style="374" customWidth="1"/>
    <col min="4865" max="4865" width="15.1796875" style="374" customWidth="1"/>
    <col min="4866" max="4866" width="13.81640625" style="374" customWidth="1"/>
    <col min="4867" max="4867" width="10.1796875" style="374" customWidth="1"/>
    <col min="4868" max="4868" width="8.7265625" style="374"/>
    <col min="4869" max="4869" width="3.453125" style="374" customWidth="1"/>
    <col min="4870" max="4870" width="19.54296875" style="374" customWidth="1"/>
    <col min="4871" max="4871" width="12.26953125" style="374" customWidth="1"/>
    <col min="4872" max="4872" width="10.453125" style="374" customWidth="1"/>
    <col min="4873" max="4873" width="8.726562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8.7265625" style="374"/>
    <col min="5120" max="5120" width="4" style="374" customWidth="1"/>
    <col min="5121" max="5121" width="15.1796875" style="374" customWidth="1"/>
    <col min="5122" max="5122" width="13.81640625" style="374" customWidth="1"/>
    <col min="5123" max="5123" width="10.1796875" style="374" customWidth="1"/>
    <col min="5124" max="5124" width="8.7265625" style="374"/>
    <col min="5125" max="5125" width="3.453125" style="374" customWidth="1"/>
    <col min="5126" max="5126" width="19.54296875" style="374" customWidth="1"/>
    <col min="5127" max="5127" width="12.26953125" style="374" customWidth="1"/>
    <col min="5128" max="5128" width="10.453125" style="374" customWidth="1"/>
    <col min="5129" max="5129" width="8.726562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8.7265625" style="374"/>
    <col min="5376" max="5376" width="4" style="374" customWidth="1"/>
    <col min="5377" max="5377" width="15.1796875" style="374" customWidth="1"/>
    <col min="5378" max="5378" width="13.81640625" style="374" customWidth="1"/>
    <col min="5379" max="5379" width="10.1796875" style="374" customWidth="1"/>
    <col min="5380" max="5380" width="8.7265625" style="374"/>
    <col min="5381" max="5381" width="3.453125" style="374" customWidth="1"/>
    <col min="5382" max="5382" width="19.54296875" style="374" customWidth="1"/>
    <col min="5383" max="5383" width="12.26953125" style="374" customWidth="1"/>
    <col min="5384" max="5384" width="10.453125" style="374" customWidth="1"/>
    <col min="5385" max="5385" width="8.726562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8.7265625" style="374"/>
    <col min="5632" max="5632" width="4" style="374" customWidth="1"/>
    <col min="5633" max="5633" width="15.1796875" style="374" customWidth="1"/>
    <col min="5634" max="5634" width="13.81640625" style="374" customWidth="1"/>
    <col min="5635" max="5635" width="10.1796875" style="374" customWidth="1"/>
    <col min="5636" max="5636" width="8.7265625" style="374"/>
    <col min="5637" max="5637" width="3.453125" style="374" customWidth="1"/>
    <col min="5638" max="5638" width="19.54296875" style="374" customWidth="1"/>
    <col min="5639" max="5639" width="12.26953125" style="374" customWidth="1"/>
    <col min="5640" max="5640" width="10.453125" style="374" customWidth="1"/>
    <col min="5641" max="5641" width="8.726562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8.7265625" style="374"/>
    <col min="5888" max="5888" width="4" style="374" customWidth="1"/>
    <col min="5889" max="5889" width="15.1796875" style="374" customWidth="1"/>
    <col min="5890" max="5890" width="13.81640625" style="374" customWidth="1"/>
    <col min="5891" max="5891" width="10.1796875" style="374" customWidth="1"/>
    <col min="5892" max="5892" width="8.7265625" style="374"/>
    <col min="5893" max="5893" width="3.453125" style="374" customWidth="1"/>
    <col min="5894" max="5894" width="19.54296875" style="374" customWidth="1"/>
    <col min="5895" max="5895" width="12.26953125" style="374" customWidth="1"/>
    <col min="5896" max="5896" width="10.453125" style="374" customWidth="1"/>
    <col min="5897" max="5897" width="8.726562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8.7265625" style="374"/>
    <col min="6144" max="6144" width="4" style="374" customWidth="1"/>
    <col min="6145" max="6145" width="15.1796875" style="374" customWidth="1"/>
    <col min="6146" max="6146" width="13.81640625" style="374" customWidth="1"/>
    <col min="6147" max="6147" width="10.1796875" style="374" customWidth="1"/>
    <col min="6148" max="6148" width="8.7265625" style="374"/>
    <col min="6149" max="6149" width="3.453125" style="374" customWidth="1"/>
    <col min="6150" max="6150" width="19.54296875" style="374" customWidth="1"/>
    <col min="6151" max="6151" width="12.26953125" style="374" customWidth="1"/>
    <col min="6152" max="6152" width="10.453125" style="374" customWidth="1"/>
    <col min="6153" max="6153" width="8.726562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8.7265625" style="374"/>
    <col min="6400" max="6400" width="4" style="374" customWidth="1"/>
    <col min="6401" max="6401" width="15.1796875" style="374" customWidth="1"/>
    <col min="6402" max="6402" width="13.81640625" style="374" customWidth="1"/>
    <col min="6403" max="6403" width="10.1796875" style="374" customWidth="1"/>
    <col min="6404" max="6404" width="8.7265625" style="374"/>
    <col min="6405" max="6405" width="3.453125" style="374" customWidth="1"/>
    <col min="6406" max="6406" width="19.54296875" style="374" customWidth="1"/>
    <col min="6407" max="6407" width="12.26953125" style="374" customWidth="1"/>
    <col min="6408" max="6408" width="10.453125" style="374" customWidth="1"/>
    <col min="6409" max="6409" width="8.726562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8.7265625" style="374"/>
    <col min="6656" max="6656" width="4" style="374" customWidth="1"/>
    <col min="6657" max="6657" width="15.1796875" style="374" customWidth="1"/>
    <col min="6658" max="6658" width="13.81640625" style="374" customWidth="1"/>
    <col min="6659" max="6659" width="10.1796875" style="374" customWidth="1"/>
    <col min="6660" max="6660" width="8.7265625" style="374"/>
    <col min="6661" max="6661" width="3.453125" style="374" customWidth="1"/>
    <col min="6662" max="6662" width="19.54296875" style="374" customWidth="1"/>
    <col min="6663" max="6663" width="12.26953125" style="374" customWidth="1"/>
    <col min="6664" max="6664" width="10.453125" style="374" customWidth="1"/>
    <col min="6665" max="6665" width="8.726562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8.7265625" style="374"/>
    <col min="6912" max="6912" width="4" style="374" customWidth="1"/>
    <col min="6913" max="6913" width="15.1796875" style="374" customWidth="1"/>
    <col min="6914" max="6914" width="13.81640625" style="374" customWidth="1"/>
    <col min="6915" max="6915" width="10.1796875" style="374" customWidth="1"/>
    <col min="6916" max="6916" width="8.7265625" style="374"/>
    <col min="6917" max="6917" width="3.453125" style="374" customWidth="1"/>
    <col min="6918" max="6918" width="19.54296875" style="374" customWidth="1"/>
    <col min="6919" max="6919" width="12.26953125" style="374" customWidth="1"/>
    <col min="6920" max="6920" width="10.453125" style="374" customWidth="1"/>
    <col min="6921" max="6921" width="8.726562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8.7265625" style="374"/>
    <col min="7168" max="7168" width="4" style="374" customWidth="1"/>
    <col min="7169" max="7169" width="15.1796875" style="374" customWidth="1"/>
    <col min="7170" max="7170" width="13.81640625" style="374" customWidth="1"/>
    <col min="7171" max="7171" width="10.1796875" style="374" customWidth="1"/>
    <col min="7172" max="7172" width="8.7265625" style="374"/>
    <col min="7173" max="7173" width="3.453125" style="374" customWidth="1"/>
    <col min="7174" max="7174" width="19.54296875" style="374" customWidth="1"/>
    <col min="7175" max="7175" width="12.26953125" style="374" customWidth="1"/>
    <col min="7176" max="7176" width="10.453125" style="374" customWidth="1"/>
    <col min="7177" max="7177" width="8.726562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8.7265625" style="374"/>
    <col min="7424" max="7424" width="4" style="374" customWidth="1"/>
    <col min="7425" max="7425" width="15.1796875" style="374" customWidth="1"/>
    <col min="7426" max="7426" width="13.81640625" style="374" customWidth="1"/>
    <col min="7427" max="7427" width="10.1796875" style="374" customWidth="1"/>
    <col min="7428" max="7428" width="8.7265625" style="374"/>
    <col min="7429" max="7429" width="3.453125" style="374" customWidth="1"/>
    <col min="7430" max="7430" width="19.54296875" style="374" customWidth="1"/>
    <col min="7431" max="7431" width="12.26953125" style="374" customWidth="1"/>
    <col min="7432" max="7432" width="10.453125" style="374" customWidth="1"/>
    <col min="7433" max="7433" width="8.726562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8.7265625" style="374"/>
    <col min="7680" max="7680" width="4" style="374" customWidth="1"/>
    <col min="7681" max="7681" width="15.1796875" style="374" customWidth="1"/>
    <col min="7682" max="7682" width="13.81640625" style="374" customWidth="1"/>
    <col min="7683" max="7683" width="10.1796875" style="374" customWidth="1"/>
    <col min="7684" max="7684" width="8.7265625" style="374"/>
    <col min="7685" max="7685" width="3.453125" style="374" customWidth="1"/>
    <col min="7686" max="7686" width="19.54296875" style="374" customWidth="1"/>
    <col min="7687" max="7687" width="12.26953125" style="374" customWidth="1"/>
    <col min="7688" max="7688" width="10.453125" style="374" customWidth="1"/>
    <col min="7689" max="7689" width="8.726562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8.7265625" style="374"/>
    <col min="7936" max="7936" width="4" style="374" customWidth="1"/>
    <col min="7937" max="7937" width="15.1796875" style="374" customWidth="1"/>
    <col min="7938" max="7938" width="13.81640625" style="374" customWidth="1"/>
    <col min="7939" max="7939" width="10.1796875" style="374" customWidth="1"/>
    <col min="7940" max="7940" width="8.7265625" style="374"/>
    <col min="7941" max="7941" width="3.453125" style="374" customWidth="1"/>
    <col min="7942" max="7942" width="19.54296875" style="374" customWidth="1"/>
    <col min="7943" max="7943" width="12.26953125" style="374" customWidth="1"/>
    <col min="7944" max="7944" width="10.453125" style="374" customWidth="1"/>
    <col min="7945" max="7945" width="8.726562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8.7265625" style="374"/>
    <col min="8192" max="8192" width="4" style="374" customWidth="1"/>
    <col min="8193" max="8193" width="15.1796875" style="374" customWidth="1"/>
    <col min="8194" max="8194" width="13.81640625" style="374" customWidth="1"/>
    <col min="8195" max="8195" width="10.1796875" style="374" customWidth="1"/>
    <col min="8196" max="8196" width="8.7265625" style="374"/>
    <col min="8197" max="8197" width="3.453125" style="374" customWidth="1"/>
    <col min="8198" max="8198" width="19.54296875" style="374" customWidth="1"/>
    <col min="8199" max="8199" width="12.26953125" style="374" customWidth="1"/>
    <col min="8200" max="8200" width="10.453125" style="374" customWidth="1"/>
    <col min="8201" max="8201" width="8.726562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8.7265625" style="374"/>
    <col min="8448" max="8448" width="4" style="374" customWidth="1"/>
    <col min="8449" max="8449" width="15.1796875" style="374" customWidth="1"/>
    <col min="8450" max="8450" width="13.81640625" style="374" customWidth="1"/>
    <col min="8451" max="8451" width="10.1796875" style="374" customWidth="1"/>
    <col min="8452" max="8452" width="8.7265625" style="374"/>
    <col min="8453" max="8453" width="3.453125" style="374" customWidth="1"/>
    <col min="8454" max="8454" width="19.54296875" style="374" customWidth="1"/>
    <col min="8455" max="8455" width="12.26953125" style="374" customWidth="1"/>
    <col min="8456" max="8456" width="10.453125" style="374" customWidth="1"/>
    <col min="8457" max="8457" width="8.726562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8.7265625" style="374"/>
    <col min="8704" max="8704" width="4" style="374" customWidth="1"/>
    <col min="8705" max="8705" width="15.1796875" style="374" customWidth="1"/>
    <col min="8706" max="8706" width="13.81640625" style="374" customWidth="1"/>
    <col min="8707" max="8707" width="10.1796875" style="374" customWidth="1"/>
    <col min="8708" max="8708" width="8.7265625" style="374"/>
    <col min="8709" max="8709" width="3.453125" style="374" customWidth="1"/>
    <col min="8710" max="8710" width="19.54296875" style="374" customWidth="1"/>
    <col min="8711" max="8711" width="12.26953125" style="374" customWidth="1"/>
    <col min="8712" max="8712" width="10.453125" style="374" customWidth="1"/>
    <col min="8713" max="8713" width="8.726562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8.7265625" style="374"/>
    <col min="8960" max="8960" width="4" style="374" customWidth="1"/>
    <col min="8961" max="8961" width="15.1796875" style="374" customWidth="1"/>
    <col min="8962" max="8962" width="13.81640625" style="374" customWidth="1"/>
    <col min="8963" max="8963" width="10.1796875" style="374" customWidth="1"/>
    <col min="8964" max="8964" width="8.7265625" style="374"/>
    <col min="8965" max="8965" width="3.453125" style="374" customWidth="1"/>
    <col min="8966" max="8966" width="19.54296875" style="374" customWidth="1"/>
    <col min="8967" max="8967" width="12.26953125" style="374" customWidth="1"/>
    <col min="8968" max="8968" width="10.453125" style="374" customWidth="1"/>
    <col min="8969" max="8969" width="8.726562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8.7265625" style="374"/>
    <col min="9216" max="9216" width="4" style="374" customWidth="1"/>
    <col min="9217" max="9217" width="15.1796875" style="374" customWidth="1"/>
    <col min="9218" max="9218" width="13.81640625" style="374" customWidth="1"/>
    <col min="9219" max="9219" width="10.1796875" style="374" customWidth="1"/>
    <col min="9220" max="9220" width="8.7265625" style="374"/>
    <col min="9221" max="9221" width="3.453125" style="374" customWidth="1"/>
    <col min="9222" max="9222" width="19.54296875" style="374" customWidth="1"/>
    <col min="9223" max="9223" width="12.26953125" style="374" customWidth="1"/>
    <col min="9224" max="9224" width="10.453125" style="374" customWidth="1"/>
    <col min="9225" max="9225" width="8.726562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8.7265625" style="374"/>
    <col min="9472" max="9472" width="4" style="374" customWidth="1"/>
    <col min="9473" max="9473" width="15.1796875" style="374" customWidth="1"/>
    <col min="9474" max="9474" width="13.81640625" style="374" customWidth="1"/>
    <col min="9475" max="9475" width="10.1796875" style="374" customWidth="1"/>
    <col min="9476" max="9476" width="8.7265625" style="374"/>
    <col min="9477" max="9477" width="3.453125" style="374" customWidth="1"/>
    <col min="9478" max="9478" width="19.54296875" style="374" customWidth="1"/>
    <col min="9479" max="9479" width="12.26953125" style="374" customWidth="1"/>
    <col min="9480" max="9480" width="10.453125" style="374" customWidth="1"/>
    <col min="9481" max="9481" width="8.726562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8.7265625" style="374"/>
    <col min="9728" max="9728" width="4" style="374" customWidth="1"/>
    <col min="9729" max="9729" width="15.1796875" style="374" customWidth="1"/>
    <col min="9730" max="9730" width="13.81640625" style="374" customWidth="1"/>
    <col min="9731" max="9731" width="10.1796875" style="374" customWidth="1"/>
    <col min="9732" max="9732" width="8.7265625" style="374"/>
    <col min="9733" max="9733" width="3.453125" style="374" customWidth="1"/>
    <col min="9734" max="9734" width="19.54296875" style="374" customWidth="1"/>
    <col min="9735" max="9735" width="12.26953125" style="374" customWidth="1"/>
    <col min="9736" max="9736" width="10.453125" style="374" customWidth="1"/>
    <col min="9737" max="9737" width="8.726562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8.7265625" style="374"/>
    <col min="9984" max="9984" width="4" style="374" customWidth="1"/>
    <col min="9985" max="9985" width="15.1796875" style="374" customWidth="1"/>
    <col min="9986" max="9986" width="13.81640625" style="374" customWidth="1"/>
    <col min="9987" max="9987" width="10.1796875" style="374" customWidth="1"/>
    <col min="9988" max="9988" width="8.7265625" style="374"/>
    <col min="9989" max="9989" width="3.453125" style="374" customWidth="1"/>
    <col min="9990" max="9990" width="19.54296875" style="374" customWidth="1"/>
    <col min="9991" max="9991" width="12.26953125" style="374" customWidth="1"/>
    <col min="9992" max="9992" width="10.453125" style="374" customWidth="1"/>
    <col min="9993" max="9993" width="8.726562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8.7265625" style="374"/>
    <col min="10240" max="10240" width="4" style="374" customWidth="1"/>
    <col min="10241" max="10241" width="15.1796875" style="374" customWidth="1"/>
    <col min="10242" max="10242" width="13.81640625" style="374" customWidth="1"/>
    <col min="10243" max="10243" width="10.1796875" style="374" customWidth="1"/>
    <col min="10244" max="10244" width="8.7265625" style="374"/>
    <col min="10245" max="10245" width="3.453125" style="374" customWidth="1"/>
    <col min="10246" max="10246" width="19.54296875" style="374" customWidth="1"/>
    <col min="10247" max="10247" width="12.26953125" style="374" customWidth="1"/>
    <col min="10248" max="10248" width="10.453125" style="374" customWidth="1"/>
    <col min="10249" max="10249" width="8.726562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8.7265625" style="374"/>
    <col min="10496" max="10496" width="4" style="374" customWidth="1"/>
    <col min="10497" max="10497" width="15.1796875" style="374" customWidth="1"/>
    <col min="10498" max="10498" width="13.81640625" style="374" customWidth="1"/>
    <col min="10499" max="10499" width="10.1796875" style="374" customWidth="1"/>
    <col min="10500" max="10500" width="8.7265625" style="374"/>
    <col min="10501" max="10501" width="3.453125" style="374" customWidth="1"/>
    <col min="10502" max="10502" width="19.54296875" style="374" customWidth="1"/>
    <col min="10503" max="10503" width="12.26953125" style="374" customWidth="1"/>
    <col min="10504" max="10504" width="10.453125" style="374" customWidth="1"/>
    <col min="10505" max="10505" width="8.726562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8.7265625" style="374"/>
    <col min="10752" max="10752" width="4" style="374" customWidth="1"/>
    <col min="10753" max="10753" width="15.1796875" style="374" customWidth="1"/>
    <col min="10754" max="10754" width="13.81640625" style="374" customWidth="1"/>
    <col min="10755" max="10755" width="10.1796875" style="374" customWidth="1"/>
    <col min="10756" max="10756" width="8.7265625" style="374"/>
    <col min="10757" max="10757" width="3.453125" style="374" customWidth="1"/>
    <col min="10758" max="10758" width="19.54296875" style="374" customWidth="1"/>
    <col min="10759" max="10759" width="12.26953125" style="374" customWidth="1"/>
    <col min="10760" max="10760" width="10.453125" style="374" customWidth="1"/>
    <col min="10761" max="10761" width="8.726562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8.7265625" style="374"/>
    <col min="11008" max="11008" width="4" style="374" customWidth="1"/>
    <col min="11009" max="11009" width="15.1796875" style="374" customWidth="1"/>
    <col min="11010" max="11010" width="13.81640625" style="374" customWidth="1"/>
    <col min="11011" max="11011" width="10.1796875" style="374" customWidth="1"/>
    <col min="11012" max="11012" width="8.7265625" style="374"/>
    <col min="11013" max="11013" width="3.453125" style="374" customWidth="1"/>
    <col min="11014" max="11014" width="19.54296875" style="374" customWidth="1"/>
    <col min="11015" max="11015" width="12.26953125" style="374" customWidth="1"/>
    <col min="11016" max="11016" width="10.453125" style="374" customWidth="1"/>
    <col min="11017" max="11017" width="8.726562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8.7265625" style="374"/>
    <col min="11264" max="11264" width="4" style="374" customWidth="1"/>
    <col min="11265" max="11265" width="15.1796875" style="374" customWidth="1"/>
    <col min="11266" max="11266" width="13.81640625" style="374" customWidth="1"/>
    <col min="11267" max="11267" width="10.1796875" style="374" customWidth="1"/>
    <col min="11268" max="11268" width="8.7265625" style="374"/>
    <col min="11269" max="11269" width="3.453125" style="374" customWidth="1"/>
    <col min="11270" max="11270" width="19.54296875" style="374" customWidth="1"/>
    <col min="11271" max="11271" width="12.26953125" style="374" customWidth="1"/>
    <col min="11272" max="11272" width="10.453125" style="374" customWidth="1"/>
    <col min="11273" max="11273" width="8.726562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8.7265625" style="374"/>
    <col min="11520" max="11520" width="4" style="374" customWidth="1"/>
    <col min="11521" max="11521" width="15.1796875" style="374" customWidth="1"/>
    <col min="11522" max="11522" width="13.81640625" style="374" customWidth="1"/>
    <col min="11523" max="11523" width="10.1796875" style="374" customWidth="1"/>
    <col min="11524" max="11524" width="8.7265625" style="374"/>
    <col min="11525" max="11525" width="3.453125" style="374" customWidth="1"/>
    <col min="11526" max="11526" width="19.54296875" style="374" customWidth="1"/>
    <col min="11527" max="11527" width="12.26953125" style="374" customWidth="1"/>
    <col min="11528" max="11528" width="10.453125" style="374" customWidth="1"/>
    <col min="11529" max="11529" width="8.726562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8.7265625" style="374"/>
    <col min="11776" max="11776" width="4" style="374" customWidth="1"/>
    <col min="11777" max="11777" width="15.1796875" style="374" customWidth="1"/>
    <col min="11778" max="11778" width="13.81640625" style="374" customWidth="1"/>
    <col min="11779" max="11779" width="10.1796875" style="374" customWidth="1"/>
    <col min="11780" max="11780" width="8.7265625" style="374"/>
    <col min="11781" max="11781" width="3.453125" style="374" customWidth="1"/>
    <col min="11782" max="11782" width="19.54296875" style="374" customWidth="1"/>
    <col min="11783" max="11783" width="12.26953125" style="374" customWidth="1"/>
    <col min="11784" max="11784" width="10.453125" style="374" customWidth="1"/>
    <col min="11785" max="11785" width="8.726562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8.7265625" style="374"/>
    <col min="12032" max="12032" width="4" style="374" customWidth="1"/>
    <col min="12033" max="12033" width="15.1796875" style="374" customWidth="1"/>
    <col min="12034" max="12034" width="13.81640625" style="374" customWidth="1"/>
    <col min="12035" max="12035" width="10.1796875" style="374" customWidth="1"/>
    <col min="12036" max="12036" width="8.7265625" style="374"/>
    <col min="12037" max="12037" width="3.453125" style="374" customWidth="1"/>
    <col min="12038" max="12038" width="19.54296875" style="374" customWidth="1"/>
    <col min="12039" max="12039" width="12.26953125" style="374" customWidth="1"/>
    <col min="12040" max="12040" width="10.453125" style="374" customWidth="1"/>
    <col min="12041" max="12041" width="8.726562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8.7265625" style="374"/>
    <col min="12288" max="12288" width="4" style="374" customWidth="1"/>
    <col min="12289" max="12289" width="15.1796875" style="374" customWidth="1"/>
    <col min="12290" max="12290" width="13.81640625" style="374" customWidth="1"/>
    <col min="12291" max="12291" width="10.1796875" style="374" customWidth="1"/>
    <col min="12292" max="12292" width="8.7265625" style="374"/>
    <col min="12293" max="12293" width="3.453125" style="374" customWidth="1"/>
    <col min="12294" max="12294" width="19.54296875" style="374" customWidth="1"/>
    <col min="12295" max="12295" width="12.26953125" style="374" customWidth="1"/>
    <col min="12296" max="12296" width="10.453125" style="374" customWidth="1"/>
    <col min="12297" max="12297" width="8.726562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8.7265625" style="374"/>
    <col min="12544" max="12544" width="4" style="374" customWidth="1"/>
    <col min="12545" max="12545" width="15.1796875" style="374" customWidth="1"/>
    <col min="12546" max="12546" width="13.81640625" style="374" customWidth="1"/>
    <col min="12547" max="12547" width="10.1796875" style="374" customWidth="1"/>
    <col min="12548" max="12548" width="8.7265625" style="374"/>
    <col min="12549" max="12549" width="3.453125" style="374" customWidth="1"/>
    <col min="12550" max="12550" width="19.54296875" style="374" customWidth="1"/>
    <col min="12551" max="12551" width="12.26953125" style="374" customWidth="1"/>
    <col min="12552" max="12552" width="10.453125" style="374" customWidth="1"/>
    <col min="12553" max="12553" width="8.726562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8.7265625" style="374"/>
    <col min="12800" max="12800" width="4" style="374" customWidth="1"/>
    <col min="12801" max="12801" width="15.1796875" style="374" customWidth="1"/>
    <col min="12802" max="12802" width="13.81640625" style="374" customWidth="1"/>
    <col min="12803" max="12803" width="10.1796875" style="374" customWidth="1"/>
    <col min="12804" max="12804" width="8.7265625" style="374"/>
    <col min="12805" max="12805" width="3.453125" style="374" customWidth="1"/>
    <col min="12806" max="12806" width="19.54296875" style="374" customWidth="1"/>
    <col min="12807" max="12807" width="12.26953125" style="374" customWidth="1"/>
    <col min="12808" max="12808" width="10.453125" style="374" customWidth="1"/>
    <col min="12809" max="12809" width="8.726562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8.7265625" style="374"/>
    <col min="13056" max="13056" width="4" style="374" customWidth="1"/>
    <col min="13057" max="13057" width="15.1796875" style="374" customWidth="1"/>
    <col min="13058" max="13058" width="13.81640625" style="374" customWidth="1"/>
    <col min="13059" max="13059" width="10.1796875" style="374" customWidth="1"/>
    <col min="13060" max="13060" width="8.7265625" style="374"/>
    <col min="13061" max="13061" width="3.453125" style="374" customWidth="1"/>
    <col min="13062" max="13062" width="19.54296875" style="374" customWidth="1"/>
    <col min="13063" max="13063" width="12.26953125" style="374" customWidth="1"/>
    <col min="13064" max="13064" width="10.453125" style="374" customWidth="1"/>
    <col min="13065" max="13065" width="8.726562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8.7265625" style="374"/>
    <col min="13312" max="13312" width="4" style="374" customWidth="1"/>
    <col min="13313" max="13313" width="15.1796875" style="374" customWidth="1"/>
    <col min="13314" max="13314" width="13.81640625" style="374" customWidth="1"/>
    <col min="13315" max="13315" width="10.1796875" style="374" customWidth="1"/>
    <col min="13316" max="13316" width="8.7265625" style="374"/>
    <col min="13317" max="13317" width="3.453125" style="374" customWidth="1"/>
    <col min="13318" max="13318" width="19.54296875" style="374" customWidth="1"/>
    <col min="13319" max="13319" width="12.26953125" style="374" customWidth="1"/>
    <col min="13320" max="13320" width="10.453125" style="374" customWidth="1"/>
    <col min="13321" max="13321" width="8.726562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8.7265625" style="374"/>
    <col min="13568" max="13568" width="4" style="374" customWidth="1"/>
    <col min="13569" max="13569" width="15.1796875" style="374" customWidth="1"/>
    <col min="13570" max="13570" width="13.81640625" style="374" customWidth="1"/>
    <col min="13571" max="13571" width="10.1796875" style="374" customWidth="1"/>
    <col min="13572" max="13572" width="8.7265625" style="374"/>
    <col min="13573" max="13573" width="3.453125" style="374" customWidth="1"/>
    <col min="13574" max="13574" width="19.54296875" style="374" customWidth="1"/>
    <col min="13575" max="13575" width="12.26953125" style="374" customWidth="1"/>
    <col min="13576" max="13576" width="10.453125" style="374" customWidth="1"/>
    <col min="13577" max="13577" width="8.726562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8.7265625" style="374"/>
    <col min="13824" max="13824" width="4" style="374" customWidth="1"/>
    <col min="13825" max="13825" width="15.1796875" style="374" customWidth="1"/>
    <col min="13826" max="13826" width="13.81640625" style="374" customWidth="1"/>
    <col min="13827" max="13827" width="10.1796875" style="374" customWidth="1"/>
    <col min="13828" max="13828" width="8.7265625" style="374"/>
    <col min="13829" max="13829" width="3.453125" style="374" customWidth="1"/>
    <col min="13830" max="13830" width="19.54296875" style="374" customWidth="1"/>
    <col min="13831" max="13831" width="12.26953125" style="374" customWidth="1"/>
    <col min="13832" max="13832" width="10.453125" style="374" customWidth="1"/>
    <col min="13833" max="13833" width="8.726562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8.7265625" style="374"/>
    <col min="14080" max="14080" width="4" style="374" customWidth="1"/>
    <col min="14081" max="14081" width="15.1796875" style="374" customWidth="1"/>
    <col min="14082" max="14082" width="13.81640625" style="374" customWidth="1"/>
    <col min="14083" max="14083" width="10.1796875" style="374" customWidth="1"/>
    <col min="14084" max="14084" width="8.7265625" style="374"/>
    <col min="14085" max="14085" width="3.453125" style="374" customWidth="1"/>
    <col min="14086" max="14086" width="19.54296875" style="374" customWidth="1"/>
    <col min="14087" max="14087" width="12.26953125" style="374" customWidth="1"/>
    <col min="14088" max="14088" width="10.453125" style="374" customWidth="1"/>
    <col min="14089" max="14089" width="8.726562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8.7265625" style="374"/>
    <col min="14336" max="14336" width="4" style="374" customWidth="1"/>
    <col min="14337" max="14337" width="15.1796875" style="374" customWidth="1"/>
    <col min="14338" max="14338" width="13.81640625" style="374" customWidth="1"/>
    <col min="14339" max="14339" width="10.1796875" style="374" customWidth="1"/>
    <col min="14340" max="14340" width="8.7265625" style="374"/>
    <col min="14341" max="14341" width="3.453125" style="374" customWidth="1"/>
    <col min="14342" max="14342" width="19.54296875" style="374" customWidth="1"/>
    <col min="14343" max="14343" width="12.26953125" style="374" customWidth="1"/>
    <col min="14344" max="14344" width="10.453125" style="374" customWidth="1"/>
    <col min="14345" max="14345" width="8.726562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8.7265625" style="374"/>
    <col min="14592" max="14592" width="4" style="374" customWidth="1"/>
    <col min="14593" max="14593" width="15.1796875" style="374" customWidth="1"/>
    <col min="14594" max="14594" width="13.81640625" style="374" customWidth="1"/>
    <col min="14595" max="14595" width="10.1796875" style="374" customWidth="1"/>
    <col min="14596" max="14596" width="8.7265625" style="374"/>
    <col min="14597" max="14597" width="3.453125" style="374" customWidth="1"/>
    <col min="14598" max="14598" width="19.54296875" style="374" customWidth="1"/>
    <col min="14599" max="14599" width="12.26953125" style="374" customWidth="1"/>
    <col min="14600" max="14600" width="10.453125" style="374" customWidth="1"/>
    <col min="14601" max="14601" width="8.726562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8.7265625" style="374"/>
    <col min="14848" max="14848" width="4" style="374" customWidth="1"/>
    <col min="14849" max="14849" width="15.1796875" style="374" customWidth="1"/>
    <col min="14850" max="14850" width="13.81640625" style="374" customWidth="1"/>
    <col min="14851" max="14851" width="10.1796875" style="374" customWidth="1"/>
    <col min="14852" max="14852" width="8.7265625" style="374"/>
    <col min="14853" max="14853" width="3.453125" style="374" customWidth="1"/>
    <col min="14854" max="14854" width="19.54296875" style="374" customWidth="1"/>
    <col min="14855" max="14855" width="12.26953125" style="374" customWidth="1"/>
    <col min="14856" max="14856" width="10.453125" style="374" customWidth="1"/>
    <col min="14857" max="14857" width="8.726562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8.7265625" style="374"/>
    <col min="15104" max="15104" width="4" style="374" customWidth="1"/>
    <col min="15105" max="15105" width="15.1796875" style="374" customWidth="1"/>
    <col min="15106" max="15106" width="13.81640625" style="374" customWidth="1"/>
    <col min="15107" max="15107" width="10.1796875" style="374" customWidth="1"/>
    <col min="15108" max="15108" width="8.7265625" style="374"/>
    <col min="15109" max="15109" width="3.453125" style="374" customWidth="1"/>
    <col min="15110" max="15110" width="19.54296875" style="374" customWidth="1"/>
    <col min="15111" max="15111" width="12.26953125" style="374" customWidth="1"/>
    <col min="15112" max="15112" width="10.453125" style="374" customWidth="1"/>
    <col min="15113" max="15113" width="8.726562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8.7265625" style="374"/>
    <col min="15360" max="15360" width="4" style="374" customWidth="1"/>
    <col min="15361" max="15361" width="15.1796875" style="374" customWidth="1"/>
    <col min="15362" max="15362" width="13.81640625" style="374" customWidth="1"/>
    <col min="15363" max="15363" width="10.1796875" style="374" customWidth="1"/>
    <col min="15364" max="15364" width="8.7265625" style="374"/>
    <col min="15365" max="15365" width="3.453125" style="374" customWidth="1"/>
    <col min="15366" max="15366" width="19.54296875" style="374" customWidth="1"/>
    <col min="15367" max="15367" width="12.26953125" style="374" customWidth="1"/>
    <col min="15368" max="15368" width="10.453125" style="374" customWidth="1"/>
    <col min="15369" max="15369" width="8.726562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8.7265625" style="374"/>
    <col min="15616" max="15616" width="4" style="374" customWidth="1"/>
    <col min="15617" max="15617" width="15.1796875" style="374" customWidth="1"/>
    <col min="15618" max="15618" width="13.81640625" style="374" customWidth="1"/>
    <col min="15619" max="15619" width="10.1796875" style="374" customWidth="1"/>
    <col min="15620" max="15620" width="8.7265625" style="374"/>
    <col min="15621" max="15621" width="3.453125" style="374" customWidth="1"/>
    <col min="15622" max="15622" width="19.54296875" style="374" customWidth="1"/>
    <col min="15623" max="15623" width="12.26953125" style="374" customWidth="1"/>
    <col min="15624" max="15624" width="10.453125" style="374" customWidth="1"/>
    <col min="15625" max="15625" width="8.726562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8.7265625" style="374"/>
    <col min="15872" max="15872" width="4" style="374" customWidth="1"/>
    <col min="15873" max="15873" width="15.1796875" style="374" customWidth="1"/>
    <col min="15874" max="15874" width="13.81640625" style="374" customWidth="1"/>
    <col min="15875" max="15875" width="10.1796875" style="374" customWidth="1"/>
    <col min="15876" max="15876" width="8.7265625" style="374"/>
    <col min="15877" max="15877" width="3.453125" style="374" customWidth="1"/>
    <col min="15878" max="15878" width="19.54296875" style="374" customWidth="1"/>
    <col min="15879" max="15879" width="12.26953125" style="374" customWidth="1"/>
    <col min="15880" max="15880" width="10.453125" style="374" customWidth="1"/>
    <col min="15881" max="15881" width="8.726562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8.7265625" style="374"/>
    <col min="16128" max="16128" width="4" style="374" customWidth="1"/>
    <col min="16129" max="16129" width="15.1796875" style="374" customWidth="1"/>
    <col min="16130" max="16130" width="13.81640625" style="374" customWidth="1"/>
    <col min="16131" max="16131" width="10.1796875" style="374" customWidth="1"/>
    <col min="16132" max="16132" width="8.7265625" style="374"/>
    <col min="16133" max="16133" width="3.453125" style="374" customWidth="1"/>
    <col min="16134" max="16134" width="19.54296875" style="374" customWidth="1"/>
    <col min="16135" max="16135" width="12.26953125" style="374" customWidth="1"/>
    <col min="16136" max="16136" width="10.453125" style="374" customWidth="1"/>
    <col min="16137" max="16137" width="8.726562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8.7265625" style="374"/>
  </cols>
  <sheetData>
    <row r="1" spans="1:27" ht="18.5">
      <c r="A1" s="415" t="s">
        <v>212</v>
      </c>
    </row>
    <row r="2" spans="1:27" ht="18" customHeight="1">
      <c r="A2" s="1153" t="s">
        <v>534</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row>
    <row r="3" spans="1:27" ht="18" customHeight="1">
      <c r="A3" s="1154" t="s">
        <v>517</v>
      </c>
      <c r="B3" s="1154"/>
      <c r="C3" s="1154"/>
      <c r="D3" s="1154"/>
      <c r="E3" s="1154"/>
      <c r="F3" s="1154"/>
      <c r="G3" s="1154"/>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142</v>
      </c>
      <c r="B8" s="434">
        <v>2846.68</v>
      </c>
      <c r="C8" s="434">
        <v>1919</v>
      </c>
      <c r="D8" s="435">
        <v>2.7682284069471188</v>
      </c>
      <c r="E8" s="448"/>
      <c r="F8" s="433" t="s">
        <v>156</v>
      </c>
      <c r="G8" s="434">
        <v>390.416</v>
      </c>
      <c r="H8" s="434">
        <v>2380</v>
      </c>
      <c r="I8" s="435">
        <v>2.6764469976897396</v>
      </c>
      <c r="K8" s="436" t="s">
        <v>140</v>
      </c>
      <c r="L8" s="437">
        <v>2181.491</v>
      </c>
      <c r="M8" s="437">
        <v>591.50699999999995</v>
      </c>
      <c r="N8" s="438">
        <v>3.6880222888317471</v>
      </c>
      <c r="P8" s="436" t="s">
        <v>330</v>
      </c>
      <c r="Q8" s="437">
        <v>728.01099999999997</v>
      </c>
      <c r="R8" s="437">
        <v>132.82</v>
      </c>
      <c r="S8" s="438">
        <v>5.4811850624905887</v>
      </c>
    </row>
    <row r="9" spans="1:27" ht="15.5">
      <c r="A9" s="433" t="s">
        <v>152</v>
      </c>
      <c r="B9" s="434">
        <v>2785.3850000000002</v>
      </c>
      <c r="C9" s="434">
        <v>3242</v>
      </c>
      <c r="D9" s="435">
        <v>2.776480825991047</v>
      </c>
      <c r="E9" s="449"/>
      <c r="F9" s="433" t="s">
        <v>137</v>
      </c>
      <c r="G9" s="434">
        <v>388.28100000000001</v>
      </c>
      <c r="H9" s="434">
        <v>1884</v>
      </c>
      <c r="I9" s="435">
        <v>3.2966632705043302</v>
      </c>
      <c r="K9" s="433" t="s">
        <v>157</v>
      </c>
      <c r="L9" s="434">
        <v>1056.086</v>
      </c>
      <c r="M9" s="434">
        <v>138.804</v>
      </c>
      <c r="N9" s="435">
        <v>7.6084694965562951</v>
      </c>
      <c r="P9" s="433" t="s">
        <v>140</v>
      </c>
      <c r="Q9" s="434">
        <v>514.06200000000001</v>
      </c>
      <c r="R9" s="434">
        <v>122.556</v>
      </c>
      <c r="S9" s="435">
        <v>4.19450700088123</v>
      </c>
    </row>
    <row r="10" spans="1:27" ht="15.5">
      <c r="A10" s="433" t="s">
        <v>159</v>
      </c>
      <c r="B10" s="434">
        <v>2366.0659999999998</v>
      </c>
      <c r="C10" s="434">
        <v>3912</v>
      </c>
      <c r="D10" s="435">
        <v>2.4000239387087903</v>
      </c>
      <c r="E10" s="448"/>
      <c r="F10" s="433" t="s">
        <v>155</v>
      </c>
      <c r="G10" s="434">
        <v>386.16899999999998</v>
      </c>
      <c r="H10" s="434">
        <v>1781</v>
      </c>
      <c r="I10" s="435">
        <v>2.9292508647369377</v>
      </c>
      <c r="K10" s="433" t="s">
        <v>159</v>
      </c>
      <c r="L10" s="434">
        <v>1048.6479999999999</v>
      </c>
      <c r="M10" s="434">
        <v>288.23</v>
      </c>
      <c r="N10" s="435">
        <v>3.6382333553065256</v>
      </c>
      <c r="P10" s="433" t="s">
        <v>154</v>
      </c>
      <c r="Q10" s="434">
        <v>379.334</v>
      </c>
      <c r="R10" s="434">
        <v>84.49</v>
      </c>
      <c r="S10" s="435">
        <v>4.4896910877026874</v>
      </c>
    </row>
    <row r="11" spans="1:27" ht="15.5">
      <c r="A11" s="433" t="s">
        <v>156</v>
      </c>
      <c r="B11" s="434">
        <v>1131.6890000000001</v>
      </c>
      <c r="C11" s="434">
        <v>3053</v>
      </c>
      <c r="D11" s="435">
        <v>2.9083589469464122</v>
      </c>
      <c r="E11" s="449"/>
      <c r="F11" s="433" t="s">
        <v>154</v>
      </c>
      <c r="G11" s="434">
        <v>230.084</v>
      </c>
      <c r="H11" s="434">
        <v>964</v>
      </c>
      <c r="I11" s="435">
        <v>3.5891740113875672</v>
      </c>
      <c r="K11" s="433" t="s">
        <v>151</v>
      </c>
      <c r="L11" s="434">
        <v>863.64099999999996</v>
      </c>
      <c r="M11" s="434">
        <v>245.506</v>
      </c>
      <c r="N11" s="435">
        <v>3.5177999723021025</v>
      </c>
      <c r="P11" s="433" t="s">
        <v>139</v>
      </c>
      <c r="Q11" s="434">
        <v>277.755</v>
      </c>
      <c r="R11" s="434">
        <v>41.624000000000002</v>
      </c>
      <c r="S11" s="435">
        <v>6.6729531039784735</v>
      </c>
    </row>
    <row r="12" spans="1:27" ht="16" thickBot="1">
      <c r="A12" s="433" t="s">
        <v>150</v>
      </c>
      <c r="B12" s="434">
        <v>891.36</v>
      </c>
      <c r="C12" s="434">
        <v>699</v>
      </c>
      <c r="D12" s="435">
        <v>2.0714753824058452</v>
      </c>
      <c r="E12" s="449"/>
      <c r="F12" s="450" t="s">
        <v>152</v>
      </c>
      <c r="G12" s="451">
        <v>208.197</v>
      </c>
      <c r="H12" s="451">
        <v>847</v>
      </c>
      <c r="I12" s="452">
        <v>3.2801392740105872</v>
      </c>
      <c r="K12" s="433" t="s">
        <v>155</v>
      </c>
      <c r="L12" s="434">
        <v>731.86900000000003</v>
      </c>
      <c r="M12" s="434">
        <v>177.55600000000001</v>
      </c>
      <c r="N12" s="435">
        <v>4.1219052017391693</v>
      </c>
      <c r="P12" s="433" t="s">
        <v>137</v>
      </c>
      <c r="Q12" s="434">
        <v>167.40600000000001</v>
      </c>
      <c r="R12" s="434">
        <v>61.51</v>
      </c>
      <c r="S12" s="435">
        <v>2.7216062428873355</v>
      </c>
    </row>
    <row r="13" spans="1:27" ht="16" thickBot="1">
      <c r="A13" s="433" t="s">
        <v>155</v>
      </c>
      <c r="B13" s="434">
        <v>818.92200000000003</v>
      </c>
      <c r="C13" s="434">
        <v>2429</v>
      </c>
      <c r="D13" s="435">
        <v>2.278669731152577</v>
      </c>
      <c r="E13" s="449"/>
      <c r="F13" s="1058" t="s">
        <v>222</v>
      </c>
      <c r="G13" s="1059">
        <v>1702.309</v>
      </c>
      <c r="H13" s="1059">
        <v>9138</v>
      </c>
      <c r="I13" s="1060">
        <v>2.8409174731438509</v>
      </c>
      <c r="K13" s="433" t="s">
        <v>247</v>
      </c>
      <c r="L13" s="434">
        <v>698.93700000000001</v>
      </c>
      <c r="M13" s="434">
        <v>241.227</v>
      </c>
      <c r="N13" s="435">
        <v>2.8974244176646895</v>
      </c>
      <c r="P13" s="433" t="s">
        <v>142</v>
      </c>
      <c r="Q13" s="434">
        <v>99.763000000000005</v>
      </c>
      <c r="R13" s="434">
        <v>14.484</v>
      </c>
      <c r="S13" s="435">
        <v>6.8878072355702846</v>
      </c>
    </row>
    <row r="14" spans="1:27" ht="16" thickBot="1">
      <c r="A14" s="433" t="s">
        <v>140</v>
      </c>
      <c r="B14" s="434">
        <v>412.50400000000002</v>
      </c>
      <c r="C14" s="434">
        <v>886</v>
      </c>
      <c r="D14" s="435">
        <v>3.7029416781120119</v>
      </c>
      <c r="E14" s="449"/>
      <c r="F14"/>
      <c r="G14"/>
      <c r="H14"/>
      <c r="I14"/>
      <c r="K14" s="433" t="s">
        <v>142</v>
      </c>
      <c r="L14" s="434">
        <v>692.98299999999995</v>
      </c>
      <c r="M14" s="434">
        <v>127.46599999999999</v>
      </c>
      <c r="N14" s="435">
        <v>5.4366105471262927</v>
      </c>
      <c r="P14" s="433" t="s">
        <v>157</v>
      </c>
      <c r="Q14" s="434">
        <v>91.239000000000004</v>
      </c>
      <c r="R14" s="434">
        <v>20.449000000000002</v>
      </c>
      <c r="S14" s="435">
        <v>4.4617829722724824</v>
      </c>
    </row>
    <row r="15" spans="1:27" ht="16" thickBot="1">
      <c r="A15" s="433" t="s">
        <v>137</v>
      </c>
      <c r="B15" s="434">
        <v>388.28100000000001</v>
      </c>
      <c r="C15" s="434">
        <v>1884</v>
      </c>
      <c r="D15" s="435">
        <v>3.2966632705043302</v>
      </c>
      <c r="E15" s="449"/>
      <c r="K15" s="433" t="s">
        <v>330</v>
      </c>
      <c r="L15" s="434">
        <v>625.447</v>
      </c>
      <c r="M15" s="434">
        <v>80.284999999999997</v>
      </c>
      <c r="N15" s="435">
        <v>7.7903344335803704</v>
      </c>
      <c r="P15" s="1058" t="s">
        <v>222</v>
      </c>
      <c r="Q15" s="1059">
        <v>2320.4290000000001</v>
      </c>
      <c r="R15" s="1059">
        <v>500.20299999999997</v>
      </c>
      <c r="S15" s="1060">
        <v>4.6389745763220134</v>
      </c>
      <c r="U15" s="358"/>
      <c r="V15" s="358"/>
      <c r="W15" s="358"/>
      <c r="X15" s="358"/>
    </row>
    <row r="16" spans="1:27" ht="15.5">
      <c r="A16" s="433" t="s">
        <v>154</v>
      </c>
      <c r="B16" s="434">
        <v>230.084</v>
      </c>
      <c r="C16" s="434">
        <v>964</v>
      </c>
      <c r="D16" s="435">
        <v>3.5891740113875672</v>
      </c>
      <c r="E16" s="449"/>
      <c r="F16"/>
      <c r="G16"/>
      <c r="H16"/>
      <c r="I16"/>
      <c r="K16" s="433" t="s">
        <v>145</v>
      </c>
      <c r="L16" s="434">
        <v>301.19600000000003</v>
      </c>
      <c r="M16" s="434">
        <v>91.942999999999998</v>
      </c>
      <c r="N16" s="435">
        <v>3.2758991984164108</v>
      </c>
      <c r="P16"/>
      <c r="Q16"/>
      <c r="R16"/>
      <c r="S16"/>
      <c r="U16" s="358"/>
      <c r="V16" s="358"/>
      <c r="W16" s="358"/>
      <c r="X16" s="358"/>
    </row>
    <row r="17" spans="1:24" ht="15.5">
      <c r="A17" s="433" t="s">
        <v>151</v>
      </c>
      <c r="B17" s="434">
        <v>219.04300000000001</v>
      </c>
      <c r="C17" s="434">
        <v>109</v>
      </c>
      <c r="D17" s="435">
        <v>3.9940010575643199</v>
      </c>
      <c r="E17" s="448"/>
      <c r="F17"/>
      <c r="G17"/>
      <c r="H17"/>
      <c r="I17"/>
      <c r="K17" s="433" t="s">
        <v>152</v>
      </c>
      <c r="L17" s="434">
        <v>272.02600000000001</v>
      </c>
      <c r="M17" s="434">
        <v>72.460999999999999</v>
      </c>
      <c r="N17" s="435">
        <v>3.7541022067042964</v>
      </c>
      <c r="P17"/>
      <c r="Q17"/>
      <c r="R17"/>
      <c r="S17"/>
      <c r="U17" s="358"/>
      <c r="V17" s="358"/>
      <c r="W17" s="358"/>
      <c r="X17" s="358"/>
    </row>
    <row r="18" spans="1:24" ht="15.5">
      <c r="A18" s="433" t="s">
        <v>139</v>
      </c>
      <c r="B18" s="434">
        <v>70.894999999999996</v>
      </c>
      <c r="C18" s="434">
        <v>127</v>
      </c>
      <c r="D18" s="435">
        <v>3.1231277533039647</v>
      </c>
      <c r="E18" s="453"/>
      <c r="K18" s="433" t="s">
        <v>154</v>
      </c>
      <c r="L18" s="434">
        <v>271.18799999999999</v>
      </c>
      <c r="M18" s="434">
        <v>52.326999999999998</v>
      </c>
      <c r="N18" s="435">
        <v>5.1825634949452484</v>
      </c>
      <c r="P18"/>
      <c r="Q18"/>
      <c r="R18"/>
      <c r="S18"/>
      <c r="U18" s="358"/>
      <c r="V18" s="358"/>
      <c r="W18" s="358"/>
      <c r="X18" s="358"/>
    </row>
    <row r="19" spans="1:24" ht="16" thickBot="1">
      <c r="A19" s="433" t="s">
        <v>145</v>
      </c>
      <c r="B19" s="434">
        <v>22.606000000000002</v>
      </c>
      <c r="C19" s="434">
        <v>30</v>
      </c>
      <c r="D19" s="435">
        <v>1.4413414945167051</v>
      </c>
      <c r="E19" s="454"/>
      <c r="K19" s="433" t="s">
        <v>139</v>
      </c>
      <c r="L19" s="434">
        <v>148.06899999999999</v>
      </c>
      <c r="M19" s="434">
        <v>26.347000000000001</v>
      </c>
      <c r="N19" s="435">
        <v>5.6199567313166581</v>
      </c>
      <c r="P19"/>
      <c r="Q19"/>
      <c r="R19"/>
      <c r="S19"/>
      <c r="U19" s="358"/>
      <c r="V19" s="358"/>
      <c r="W19" s="358"/>
      <c r="X19" s="358"/>
    </row>
    <row r="20" spans="1:24" ht="15" customHeight="1" thickBot="1">
      <c r="A20" s="1058" t="s">
        <v>222</v>
      </c>
      <c r="B20" s="1059">
        <v>12183.514999999999</v>
      </c>
      <c r="C20" s="1059">
        <v>19254</v>
      </c>
      <c r="D20" s="1060">
        <v>2.6585812814374368</v>
      </c>
      <c r="E20" s="454"/>
      <c r="F20" s="358"/>
      <c r="G20" s="358"/>
      <c r="H20" s="358"/>
      <c r="K20" s="1058" t="s">
        <v>222</v>
      </c>
      <c r="L20" s="1059">
        <v>9172.4950000000008</v>
      </c>
      <c r="M20" s="1059">
        <v>2148.0410000000002</v>
      </c>
      <c r="N20" s="1060">
        <v>4.2701675619785657</v>
      </c>
      <c r="U20" s="358"/>
      <c r="V20" s="358"/>
      <c r="W20" s="358"/>
      <c r="X20" s="358"/>
    </row>
    <row r="21" spans="1:24">
      <c r="F21" s="358"/>
      <c r="G21" s="358"/>
      <c r="H21" s="358"/>
      <c r="K21"/>
      <c r="L21"/>
      <c r="M21"/>
      <c r="N21"/>
      <c r="P21"/>
      <c r="Q21"/>
      <c r="R21"/>
      <c r="S21"/>
    </row>
    <row r="22" spans="1:24">
      <c r="A22"/>
      <c r="B22"/>
      <c r="C22"/>
      <c r="D22"/>
      <c r="E22" s="358"/>
      <c r="F22" s="358"/>
      <c r="G22" s="358"/>
      <c r="H22" s="358"/>
      <c r="I22" s="358"/>
      <c r="J22" s="358"/>
      <c r="K22"/>
      <c r="L22"/>
      <c r="M22"/>
      <c r="N22"/>
    </row>
    <row r="23" spans="1:24">
      <c r="A23"/>
      <c r="B23"/>
      <c r="C23"/>
      <c r="D23"/>
      <c r="E23" s="358"/>
      <c r="F23" s="358"/>
      <c r="G23" s="358"/>
      <c r="H23" s="358"/>
      <c r="I23" s="358"/>
      <c r="J23" s="358"/>
      <c r="K23"/>
      <c r="L23"/>
      <c r="M23"/>
      <c r="N23"/>
      <c r="P23"/>
      <c r="Q23"/>
      <c r="R23"/>
      <c r="S23"/>
    </row>
    <row r="24" spans="1:24">
      <c r="A24"/>
      <c r="B24"/>
      <c r="C24"/>
      <c r="D24"/>
      <c r="E24" s="358"/>
      <c r="F24" s="358"/>
      <c r="G24" s="358"/>
      <c r="H24" s="358"/>
      <c r="I24" s="358"/>
      <c r="J24" s="358"/>
      <c r="K24"/>
      <c r="L24"/>
      <c r="M24"/>
      <c r="N24"/>
      <c r="O24"/>
      <c r="P24"/>
      <c r="Q24"/>
      <c r="R24"/>
      <c r="S24"/>
      <c r="T24"/>
    </row>
    <row r="25" spans="1:24">
      <c r="A25"/>
      <c r="B25"/>
      <c r="C25"/>
      <c r="D25"/>
      <c r="E25"/>
      <c r="F25"/>
      <c r="G25"/>
      <c r="H25" s="358"/>
      <c r="I25" s="358"/>
      <c r="J25" s="358"/>
      <c r="K25"/>
      <c r="L25"/>
      <c r="M25"/>
      <c r="N25"/>
      <c r="O25"/>
      <c r="P25"/>
      <c r="Q25"/>
      <c r="R25"/>
      <c r="S25"/>
      <c r="T25"/>
    </row>
    <row r="26" spans="1:24">
      <c r="E26"/>
      <c r="F26"/>
      <c r="G26"/>
      <c r="H26"/>
      <c r="I26"/>
      <c r="J26" s="358"/>
      <c r="K26"/>
      <c r="L26"/>
      <c r="M26"/>
      <c r="N26"/>
      <c r="O26"/>
      <c r="P26"/>
      <c r="Q26"/>
      <c r="R26"/>
      <c r="S26"/>
      <c r="T26"/>
    </row>
    <row r="27" spans="1:24">
      <c r="D27"/>
      <c r="E27"/>
      <c r="F27"/>
      <c r="G27"/>
      <c r="H27"/>
      <c r="I27"/>
      <c r="J27" s="358"/>
      <c r="K27"/>
      <c r="L27"/>
      <c r="M27"/>
      <c r="N27"/>
      <c r="O27"/>
      <c r="P27"/>
      <c r="Q27"/>
      <c r="R27"/>
      <c r="S27"/>
      <c r="T27"/>
    </row>
    <row r="28" spans="1:24">
      <c r="A28"/>
      <c r="B28"/>
      <c r="C28"/>
      <c r="D28"/>
      <c r="E28"/>
      <c r="F28"/>
      <c r="G28"/>
      <c r="H28"/>
      <c r="I28"/>
      <c r="J28" s="358"/>
      <c r="K28"/>
      <c r="L28"/>
      <c r="M28"/>
      <c r="N28"/>
      <c r="O28"/>
      <c r="P28"/>
      <c r="Q28"/>
      <c r="R28"/>
      <c r="S28"/>
      <c r="T28"/>
    </row>
    <row r="29" spans="1:24">
      <c r="A29"/>
      <c r="B29"/>
      <c r="C29"/>
      <c r="D29"/>
      <c r="E29"/>
      <c r="F29"/>
      <c r="G29"/>
      <c r="H29"/>
      <c r="I29"/>
      <c r="J29" s="358"/>
      <c r="K29"/>
      <c r="L29"/>
      <c r="M29"/>
      <c r="N29"/>
      <c r="O29"/>
      <c r="P29"/>
      <c r="Q29"/>
      <c r="R29"/>
      <c r="S29"/>
      <c r="T29"/>
    </row>
    <row r="30" spans="1:24">
      <c r="A30"/>
      <c r="B30"/>
      <c r="C30"/>
      <c r="D30"/>
      <c r="E30"/>
      <c r="F30"/>
      <c r="G30"/>
      <c r="H30"/>
      <c r="I30"/>
      <c r="J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8"/>
      <c r="B152" s="358"/>
      <c r="C152" s="358"/>
      <c r="D152" s="358"/>
      <c r="E152" s="358"/>
      <c r="F152" s="358"/>
      <c r="G152" s="358"/>
      <c r="H152" s="358"/>
      <c r="I152" s="358"/>
      <c r="J152" s="358"/>
      <c r="K152" s="358"/>
    </row>
    <row r="153" spans="1:12">
      <c r="A153" s="358"/>
      <c r="B153" s="358"/>
      <c r="C153" s="358"/>
      <c r="D153" s="358"/>
      <c r="E153" s="358"/>
      <c r="F153" s="358"/>
      <c r="G153" s="358"/>
      <c r="H153" s="358"/>
      <c r="I153" s="358"/>
      <c r="J153" s="358"/>
      <c r="K153" s="358"/>
    </row>
    <row r="154" spans="1:12">
      <c r="A154" s="358"/>
      <c r="B154" s="358"/>
      <c r="C154" s="358"/>
      <c r="D154" s="358"/>
      <c r="E154" s="358"/>
      <c r="F154" s="358"/>
      <c r="G154" s="358"/>
      <c r="H154" s="358"/>
      <c r="I154" s="358"/>
      <c r="J154" s="358"/>
      <c r="K154" s="358"/>
    </row>
    <row r="155" spans="1:12">
      <c r="A155" s="358"/>
      <c r="B155" s="358"/>
      <c r="C155" s="358"/>
      <c r="D155" s="358"/>
      <c r="E155" s="358"/>
      <c r="F155" s="358"/>
      <c r="G155" s="358"/>
      <c r="H155" s="358"/>
      <c r="I155" s="358"/>
      <c r="J155" s="358"/>
      <c r="K155" s="358"/>
    </row>
    <row r="156" spans="1:12">
      <c r="A156" s="358"/>
      <c r="B156" s="358"/>
      <c r="C156" s="358"/>
      <c r="D156" s="358"/>
      <c r="E156" s="358"/>
      <c r="F156" s="358"/>
      <c r="G156" s="358"/>
      <c r="H156" s="358"/>
      <c r="I156" s="358"/>
      <c r="J156" s="358"/>
      <c r="K156" s="358"/>
    </row>
    <row r="157" spans="1:12">
      <c r="A157" s="358"/>
      <c r="B157" s="358"/>
      <c r="C157" s="358"/>
      <c r="D157" s="358"/>
      <c r="E157" s="358"/>
      <c r="F157" s="358"/>
      <c r="G157" s="358"/>
      <c r="H157" s="358"/>
      <c r="I157" s="358"/>
      <c r="J157" s="358"/>
      <c r="K157" s="358"/>
    </row>
    <row r="158" spans="1:12">
      <c r="A158" s="358"/>
      <c r="B158" s="358"/>
      <c r="C158" s="358"/>
      <c r="D158" s="358"/>
      <c r="E158" s="358"/>
      <c r="F158" s="358"/>
      <c r="G158" s="358"/>
      <c r="H158" s="358"/>
      <c r="I158" s="358"/>
      <c r="J158" s="358"/>
      <c r="K158" s="358"/>
    </row>
    <row r="159" spans="1:12">
      <c r="A159" s="358"/>
      <c r="B159" s="358"/>
      <c r="C159" s="358"/>
      <c r="D159" s="358"/>
      <c r="E159" s="358"/>
      <c r="F159" s="358"/>
      <c r="G159" s="358"/>
      <c r="H159" s="358"/>
      <c r="I159" s="358"/>
      <c r="J159" s="358"/>
      <c r="K159" s="358"/>
    </row>
    <row r="160" spans="1:12">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19">
    <sortCondition descending="1" ref="Q8:Q19"/>
  </sortState>
  <mergeCells count="2">
    <mergeCell ref="A2:AA2"/>
    <mergeCell ref="A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5"/>
  <sheetViews>
    <sheetView showGridLines="0" workbookViewId="0">
      <selection sqref="A1:XFD104857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t="s">
        <v>212</v>
      </c>
    </row>
    <row r="2" spans="1:20" ht="26.25" customHeight="1">
      <c r="A2" s="375" t="s">
        <v>213</v>
      </c>
    </row>
    <row r="5" spans="1:20" ht="38.25" customHeight="1" thickBot="1">
      <c r="A5" s="1148" t="s">
        <v>487</v>
      </c>
      <c r="B5" s="1148"/>
      <c r="C5" s="1148"/>
      <c r="D5" s="1148"/>
      <c r="E5" s="1148"/>
      <c r="F5" s="1148"/>
      <c r="H5" s="376" t="s">
        <v>230</v>
      </c>
      <c r="K5"/>
      <c r="L5"/>
      <c r="M5"/>
      <c r="N5"/>
      <c r="O5"/>
      <c r="P5"/>
    </row>
    <row r="6" spans="1:20" ht="15.75" customHeight="1" thickBot="1">
      <c r="A6" s="1149" t="s">
        <v>115</v>
      </c>
      <c r="B6" s="1140" t="s">
        <v>486</v>
      </c>
      <c r="C6" s="1141"/>
      <c r="D6" s="1142"/>
      <c r="E6" s="1143" t="s">
        <v>488</v>
      </c>
      <c r="F6" s="1145" t="s">
        <v>489</v>
      </c>
      <c r="K6"/>
      <c r="L6"/>
      <c r="M6"/>
      <c r="N6"/>
      <c r="O6"/>
      <c r="P6"/>
    </row>
    <row r="7" spans="1:20" ht="21" customHeight="1" thickBot="1">
      <c r="A7" s="1150"/>
      <c r="B7" s="778" t="s">
        <v>218</v>
      </c>
      <c r="C7" s="779" t="s">
        <v>220</v>
      </c>
      <c r="D7" s="377" t="s">
        <v>221</v>
      </c>
      <c r="E7" s="1151"/>
      <c r="F7" s="1152"/>
      <c r="K7"/>
      <c r="L7"/>
      <c r="M7"/>
      <c r="N7"/>
      <c r="O7"/>
      <c r="P7"/>
    </row>
    <row r="8" spans="1:20" ht="17.25" customHeight="1" thickBot="1">
      <c r="A8" s="378" t="s">
        <v>116</v>
      </c>
      <c r="B8" s="383">
        <v>12034.236000000001</v>
      </c>
      <c r="C8" s="392">
        <v>6598.8909999999996</v>
      </c>
      <c r="D8" s="381">
        <f t="shared" ref="D8:D13" si="0">(C8/B8)*100</f>
        <v>54.834316029700588</v>
      </c>
      <c r="E8" s="380">
        <v>13363.523999999999</v>
      </c>
      <c r="F8" s="381">
        <f t="shared" ref="F8:F13" si="1">((B8-E8)/E8)*100</f>
        <v>-9.9471366983738623</v>
      </c>
      <c r="H8" s="382" t="s">
        <v>117</v>
      </c>
      <c r="J8"/>
      <c r="K8"/>
      <c r="L8"/>
      <c r="M8"/>
      <c r="N8"/>
      <c r="O8"/>
      <c r="P8"/>
    </row>
    <row r="9" spans="1:20" ht="18" customHeight="1" thickBot="1">
      <c r="A9" s="378" t="s">
        <v>118</v>
      </c>
      <c r="B9" s="383">
        <v>51648</v>
      </c>
      <c r="C9" s="392">
        <v>14399</v>
      </c>
      <c r="D9" s="381">
        <f t="shared" si="0"/>
        <v>27.879104708798017</v>
      </c>
      <c r="E9" s="384">
        <v>44363</v>
      </c>
      <c r="F9" s="381">
        <f t="shared" si="1"/>
        <v>16.421342109415505</v>
      </c>
      <c r="H9" s="385">
        <f>B9-E9</f>
        <v>7285</v>
      </c>
      <c r="J9"/>
      <c r="K9"/>
      <c r="L9"/>
      <c r="M9"/>
      <c r="N9"/>
      <c r="O9"/>
      <c r="P9"/>
      <c r="Q9" s="358"/>
      <c r="R9" s="358"/>
      <c r="S9" s="358"/>
      <c r="T9" s="358"/>
    </row>
    <row r="10" spans="1:20" ht="15" customHeight="1" thickBot="1">
      <c r="A10" s="386" t="s">
        <v>214</v>
      </c>
      <c r="B10" s="383">
        <v>26190</v>
      </c>
      <c r="C10" s="392">
        <v>0</v>
      </c>
      <c r="D10" s="388">
        <f t="shared" si="0"/>
        <v>0</v>
      </c>
      <c r="E10" s="387">
        <v>14465</v>
      </c>
      <c r="F10" s="388">
        <f t="shared" si="1"/>
        <v>81.057725544417565</v>
      </c>
      <c r="J10"/>
      <c r="K10"/>
      <c r="L10"/>
      <c r="M10"/>
      <c r="N10"/>
      <c r="O10"/>
      <c r="P10"/>
      <c r="Q10" s="358"/>
      <c r="R10" s="358"/>
      <c r="S10" s="358"/>
      <c r="T10" s="358"/>
    </row>
    <row r="11" spans="1:20" ht="17.25" customHeight="1" thickBot="1">
      <c r="A11" s="378" t="s">
        <v>119</v>
      </c>
      <c r="B11" s="383">
        <v>294183.962</v>
      </c>
      <c r="C11" s="389">
        <v>56206.828999999998</v>
      </c>
      <c r="D11" s="381">
        <f t="shared" si="0"/>
        <v>19.106014011735962</v>
      </c>
      <c r="E11" s="389">
        <v>256407.24600000001</v>
      </c>
      <c r="F11" s="381">
        <f t="shared" si="1"/>
        <v>14.733092215342458</v>
      </c>
      <c r="J11"/>
      <c r="K11"/>
      <c r="L11"/>
      <c r="M11"/>
      <c r="N11"/>
      <c r="O11"/>
      <c r="P11"/>
      <c r="Q11" s="358"/>
      <c r="R11" s="358"/>
      <c r="S11" s="358"/>
      <c r="T11" s="358"/>
    </row>
    <row r="12" spans="1:20" ht="15" customHeight="1" thickBot="1">
      <c r="A12" s="391" t="s">
        <v>120</v>
      </c>
      <c r="B12" s="383">
        <v>105159.747</v>
      </c>
      <c r="C12" s="392">
        <v>16528.895</v>
      </c>
      <c r="D12" s="381">
        <f t="shared" si="0"/>
        <v>15.717891561682817</v>
      </c>
      <c r="E12" s="392">
        <v>107854.86599999999</v>
      </c>
      <c r="F12" s="381">
        <f t="shared" si="1"/>
        <v>-2.4988385781314602</v>
      </c>
      <c r="J12"/>
      <c r="K12"/>
      <c r="L12"/>
      <c r="M12"/>
      <c r="N12"/>
      <c r="O12"/>
      <c r="P12"/>
      <c r="Q12" s="358"/>
      <c r="R12" s="358"/>
      <c r="S12" s="358"/>
      <c r="T12" s="358"/>
    </row>
    <row r="13" spans="1:20" ht="15" customHeight="1" thickBot="1">
      <c r="A13" s="391" t="s">
        <v>121</v>
      </c>
      <c r="B13" s="383">
        <f>B11+B12</f>
        <v>399343.70900000003</v>
      </c>
      <c r="C13" s="392">
        <f>C11+C12</f>
        <v>72735.724000000002</v>
      </c>
      <c r="D13" s="393">
        <f t="shared" si="0"/>
        <v>18.213814906997822</v>
      </c>
      <c r="E13" s="392">
        <f>E11+E12</f>
        <v>364262.11200000002</v>
      </c>
      <c r="F13" s="393">
        <f t="shared" si="1"/>
        <v>9.6308663032184931</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I17"/>
      <c r="J17"/>
      <c r="K17"/>
      <c r="L17"/>
      <c r="M17"/>
      <c r="N17"/>
      <c r="O17" s="358"/>
      <c r="P17" s="358"/>
      <c r="Q17" s="358"/>
      <c r="R17" s="358"/>
      <c r="S17" s="358"/>
      <c r="T17" s="358"/>
    </row>
    <row r="18" spans="1:20" ht="33" customHeight="1" thickBot="1">
      <c r="A18" s="1148" t="s">
        <v>490</v>
      </c>
      <c r="B18" s="1148"/>
      <c r="C18" s="1148"/>
      <c r="D18" s="1148"/>
      <c r="E18" s="1148"/>
      <c r="F18" s="1148"/>
      <c r="I18"/>
      <c r="J18"/>
      <c r="K18"/>
      <c r="L18"/>
      <c r="M18"/>
      <c r="N18"/>
      <c r="O18" s="358"/>
      <c r="P18" s="358"/>
      <c r="Q18" s="358"/>
      <c r="R18" s="358"/>
      <c r="S18" s="358"/>
      <c r="T18" s="358"/>
    </row>
    <row r="19" spans="1:20" ht="16.5" customHeight="1" thickBot="1">
      <c r="A19" s="1138" t="s">
        <v>453</v>
      </c>
      <c r="B19" s="1140" t="s">
        <v>491</v>
      </c>
      <c r="C19" s="1141"/>
      <c r="D19" s="1142"/>
      <c r="E19" s="1143" t="s">
        <v>488</v>
      </c>
      <c r="F19" s="1145" t="s">
        <v>492</v>
      </c>
      <c r="I19"/>
      <c r="J19"/>
      <c r="K19"/>
      <c r="L19"/>
      <c r="M19"/>
      <c r="N19"/>
      <c r="O19" s="358"/>
      <c r="P19" s="358"/>
      <c r="Q19" s="358"/>
      <c r="R19" s="358"/>
      <c r="S19" s="358"/>
      <c r="T19" s="358"/>
    </row>
    <row r="20" spans="1:20" ht="21" customHeight="1" thickBot="1">
      <c r="A20" s="1139"/>
      <c r="B20" s="396" t="s">
        <v>218</v>
      </c>
      <c r="C20" s="396" t="s">
        <v>325</v>
      </c>
      <c r="D20" s="396" t="s">
        <v>326</v>
      </c>
      <c r="E20" s="1144"/>
      <c r="F20" s="1146"/>
      <c r="I20"/>
      <c r="J20"/>
      <c r="K20"/>
      <c r="L20"/>
      <c r="M20"/>
      <c r="N20"/>
      <c r="O20" s="358"/>
      <c r="P20" s="358"/>
      <c r="Q20" s="358"/>
      <c r="R20" s="358"/>
      <c r="S20" s="358"/>
      <c r="T20" s="358"/>
    </row>
    <row r="21" spans="1:20" ht="15" thickBot="1">
      <c r="A21" s="397" t="s">
        <v>116</v>
      </c>
      <c r="B21" s="383">
        <v>63083.614999999998</v>
      </c>
      <c r="C21" s="398">
        <v>0</v>
      </c>
      <c r="D21" s="399">
        <f t="shared" ref="D21:D26" si="2">(C21/B21)*100</f>
        <v>0</v>
      </c>
      <c r="E21" s="392">
        <v>71107.375</v>
      </c>
      <c r="F21" s="399">
        <f t="shared" ref="F21:F26" si="3">((B21-E21)/E21)*100</f>
        <v>-11.284005351062392</v>
      </c>
      <c r="H21" s="382" t="s">
        <v>123</v>
      </c>
      <c r="K21"/>
      <c r="L21"/>
      <c r="M21"/>
      <c r="N21"/>
      <c r="O21" s="358"/>
      <c r="P21" s="358"/>
      <c r="Q21" s="358"/>
      <c r="R21" s="358"/>
      <c r="S21" s="358"/>
      <c r="T21" s="358"/>
    </row>
    <row r="22" spans="1:20" ht="15" thickBot="1">
      <c r="A22" s="397" t="s">
        <v>118</v>
      </c>
      <c r="B22" s="383">
        <v>253057</v>
      </c>
      <c r="C22" s="398">
        <v>0</v>
      </c>
      <c r="D22" s="381">
        <f t="shared" si="2"/>
        <v>0</v>
      </c>
      <c r="E22" s="392">
        <v>266857</v>
      </c>
      <c r="F22" s="381">
        <f t="shared" si="3"/>
        <v>-5.171308978216798</v>
      </c>
      <c r="H22" s="385">
        <f>B22-E22</f>
        <v>-13800</v>
      </c>
      <c r="K22" s="358"/>
      <c r="L22" s="358"/>
      <c r="M22" s="358"/>
      <c r="O22" s="358"/>
      <c r="P22" s="358"/>
      <c r="Q22" s="358"/>
      <c r="R22" s="358"/>
      <c r="S22" s="358"/>
      <c r="T22" s="358"/>
    </row>
    <row r="23" spans="1:20" ht="15" thickBot="1">
      <c r="A23" s="400" t="s">
        <v>214</v>
      </c>
      <c r="B23" s="383">
        <v>80484</v>
      </c>
      <c r="C23" s="401">
        <v>0</v>
      </c>
      <c r="D23" s="381">
        <f t="shared" si="2"/>
        <v>0</v>
      </c>
      <c r="E23" s="387">
        <v>83071</v>
      </c>
      <c r="F23" s="381">
        <f t="shared" si="3"/>
        <v>-3.1142035126578467</v>
      </c>
      <c r="N23" s="358"/>
      <c r="O23" s="358"/>
      <c r="P23" s="358"/>
      <c r="Q23" s="358"/>
      <c r="R23" s="358"/>
      <c r="S23" s="358"/>
      <c r="T23" s="358"/>
    </row>
    <row r="24" spans="1:20" ht="15" thickBot="1">
      <c r="A24" s="397" t="s">
        <v>119</v>
      </c>
      <c r="B24" s="383">
        <v>20246.332999999999</v>
      </c>
      <c r="C24" s="402">
        <v>431.64800000000002</v>
      </c>
      <c r="D24" s="388">
        <f t="shared" si="2"/>
        <v>2.1319811345590338</v>
      </c>
      <c r="E24" s="392">
        <v>14964.701999999999</v>
      </c>
      <c r="F24" s="388">
        <f t="shared" si="3"/>
        <v>35.293927002355275</v>
      </c>
      <c r="N24" s="358"/>
      <c r="O24" s="358"/>
      <c r="P24" s="358"/>
      <c r="Q24" s="358"/>
      <c r="R24" s="358"/>
      <c r="S24" s="358"/>
      <c r="T24" s="358"/>
    </row>
    <row r="25" spans="1:20" ht="15" thickBot="1">
      <c r="A25" s="397" t="s">
        <v>120</v>
      </c>
      <c r="B25" s="383">
        <v>6689.1639999999998</v>
      </c>
      <c r="C25" s="402">
        <v>337.91199999999998</v>
      </c>
      <c r="D25" s="381">
        <f t="shared" si="2"/>
        <v>5.0516327600878075</v>
      </c>
      <c r="E25" s="392">
        <v>10667.078</v>
      </c>
      <c r="F25" s="381">
        <f t="shared" si="3"/>
        <v>-37.291505696311582</v>
      </c>
      <c r="N25" s="358"/>
      <c r="O25" s="358"/>
      <c r="P25" s="358"/>
      <c r="Q25" s="358"/>
      <c r="R25" s="358"/>
      <c r="S25" s="358"/>
      <c r="T25" s="358"/>
    </row>
    <row r="26" spans="1:20" ht="15" thickBot="1">
      <c r="A26" s="397" t="s">
        <v>121</v>
      </c>
      <c r="B26" s="383">
        <f>B24+B25</f>
        <v>26935.496999999999</v>
      </c>
      <c r="C26" s="392">
        <f>C24+C25</f>
        <v>769.56</v>
      </c>
      <c r="D26" s="393">
        <f t="shared" si="2"/>
        <v>2.8570477091994997</v>
      </c>
      <c r="E26" s="392">
        <f>E24+E25</f>
        <v>25631.78</v>
      </c>
      <c r="F26" s="393">
        <f t="shared" si="3"/>
        <v>5.0863303289900301</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147"/>
      <c r="D30" s="1147"/>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147"/>
      <c r="C41" s="1147"/>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6"/>
  <sheetViews>
    <sheetView showGridLines="0" zoomScale="85" zoomScaleNormal="85" workbookViewId="0">
      <selection sqref="A1:XFD1048576"/>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12.26953125" style="374" customWidth="1"/>
    <col min="7" max="7" width="10.54296875" style="374" customWidth="1"/>
    <col min="8" max="8" width="10.7265625" style="390"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31.1796875" style="374" customWidth="1"/>
    <col min="17" max="17" width="14"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7" ht="18.75" customHeight="1">
      <c r="A1" s="511" t="s">
        <v>212</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row>
    <row r="2" spans="1:27" ht="28.5" customHeight="1">
      <c r="A2" s="1153" t="s">
        <v>485</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row>
    <row r="3" spans="1:27" ht="15.75" customHeight="1">
      <c r="A3" s="1154" t="s">
        <v>483</v>
      </c>
      <c r="B3" s="1154"/>
      <c r="C3" s="1154"/>
      <c r="D3" s="1154"/>
      <c r="E3" s="1154"/>
      <c r="F3" s="1154"/>
      <c r="G3" s="1154"/>
      <c r="H3" s="444"/>
      <c r="I3" s="444"/>
      <c r="J3" s="444"/>
      <c r="K3" s="444"/>
      <c r="L3" s="444"/>
      <c r="M3" s="444"/>
      <c r="N3" s="444"/>
      <c r="O3" s="444"/>
      <c r="P3" s="444"/>
      <c r="Q3" s="444"/>
      <c r="R3" s="444"/>
      <c r="S3" s="444"/>
      <c r="T3" s="444"/>
      <c r="U3" s="444"/>
      <c r="V3" s="444"/>
      <c r="W3" s="444"/>
      <c r="X3" s="444"/>
      <c r="Y3" s="444"/>
      <c r="Z3" s="444"/>
      <c r="AA3" s="444"/>
    </row>
    <row r="4" spans="1:27" ht="6" customHeight="1">
      <c r="H4" s="374"/>
    </row>
    <row r="5" spans="1:27" ht="37.5" customHeight="1" thickBot="1">
      <c r="A5" s="766" t="s">
        <v>124</v>
      </c>
      <c r="B5" s="1155" t="s">
        <v>125</v>
      </c>
      <c r="C5" s="1155"/>
      <c r="D5" s="373"/>
      <c r="E5" s="373"/>
      <c r="F5" s="766" t="s">
        <v>126</v>
      </c>
      <c r="G5" s="767" t="s">
        <v>127</v>
      </c>
      <c r="H5" s="768"/>
      <c r="I5" s="373"/>
      <c r="J5" s="373"/>
      <c r="K5" s="766" t="s">
        <v>128</v>
      </c>
      <c r="L5" s="769" t="s">
        <v>129</v>
      </c>
      <c r="M5" s="373"/>
      <c r="N5" s="770"/>
      <c r="O5" s="320"/>
      <c r="P5" s="766" t="s">
        <v>130</v>
      </c>
      <c r="Q5" s="769" t="s">
        <v>131</v>
      </c>
      <c r="R5" s="373"/>
    </row>
    <row r="6" spans="1:27" ht="53.25" customHeight="1" thickBot="1">
      <c r="A6" s="940" t="s">
        <v>132</v>
      </c>
      <c r="B6" s="505" t="s">
        <v>133</v>
      </c>
      <c r="C6" s="506" t="s">
        <v>134</v>
      </c>
      <c r="D6" s="507" t="s">
        <v>135</v>
      </c>
      <c r="E6" s="508"/>
      <c r="F6" s="940" t="s">
        <v>132</v>
      </c>
      <c r="G6" s="505" t="s">
        <v>133</v>
      </c>
      <c r="H6" s="509" t="s">
        <v>134</v>
      </c>
      <c r="I6" s="507" t="s">
        <v>135</v>
      </c>
      <c r="J6" s="508"/>
      <c r="K6" s="501" t="s">
        <v>132</v>
      </c>
      <c r="L6" s="502" t="s">
        <v>133</v>
      </c>
      <c r="M6" s="503" t="s">
        <v>136</v>
      </c>
      <c r="N6" s="504" t="s">
        <v>135</v>
      </c>
      <c r="O6"/>
      <c r="P6" s="501" t="s">
        <v>132</v>
      </c>
      <c r="Q6" s="502" t="s">
        <v>461</v>
      </c>
      <c r="R6" s="503" t="s">
        <v>136</v>
      </c>
      <c r="S6" s="504" t="s">
        <v>135</v>
      </c>
    </row>
    <row r="7" spans="1:27" ht="15.5">
      <c r="A7" s="436" t="s">
        <v>329</v>
      </c>
      <c r="B7" s="437">
        <v>18175.168000000001</v>
      </c>
      <c r="C7" s="437">
        <v>8027</v>
      </c>
      <c r="D7" s="438">
        <v>4.6605922679758089</v>
      </c>
      <c r="E7" s="508"/>
      <c r="F7" s="436" t="s">
        <v>137</v>
      </c>
      <c r="G7" s="437">
        <v>4385.3180000000002</v>
      </c>
      <c r="H7" s="437">
        <v>25170</v>
      </c>
      <c r="I7" s="438">
        <v>2.9135421718765571</v>
      </c>
      <c r="J7" s="508"/>
      <c r="K7" s="433" t="s">
        <v>137</v>
      </c>
      <c r="L7" s="434">
        <v>405087.03200000001</v>
      </c>
      <c r="M7" s="434">
        <v>71840.839000000007</v>
      </c>
      <c r="N7" s="435">
        <v>5.6386734570290855</v>
      </c>
      <c r="O7"/>
      <c r="P7" s="433" t="s">
        <v>138</v>
      </c>
      <c r="Q7" s="434">
        <v>104774.065</v>
      </c>
      <c r="R7" s="434">
        <v>19886.243999999999</v>
      </c>
      <c r="S7" s="435">
        <v>5.2686703934639443</v>
      </c>
    </row>
    <row r="8" spans="1:27" ht="15.5">
      <c r="A8" s="433" t="s">
        <v>361</v>
      </c>
      <c r="B8" s="434">
        <v>6774.82</v>
      </c>
      <c r="C8" s="434">
        <v>2790</v>
      </c>
      <c r="D8" s="435">
        <v>5.3661218027163198</v>
      </c>
      <c r="E8" s="508"/>
      <c r="F8" s="433" t="s">
        <v>139</v>
      </c>
      <c r="G8" s="434">
        <v>141.66900000000001</v>
      </c>
      <c r="H8" s="434">
        <v>386</v>
      </c>
      <c r="I8" s="435">
        <v>5.0371200000000007</v>
      </c>
      <c r="J8" s="508"/>
      <c r="K8" s="433" t="s">
        <v>140</v>
      </c>
      <c r="L8" s="434">
        <v>277291.33799999999</v>
      </c>
      <c r="M8" s="434">
        <v>51316.449000000001</v>
      </c>
      <c r="N8" s="435">
        <v>5.4035566256737679</v>
      </c>
      <c r="O8"/>
      <c r="P8" s="433" t="s">
        <v>139</v>
      </c>
      <c r="Q8" s="434">
        <v>69000.453999999998</v>
      </c>
      <c r="R8" s="434">
        <v>13912.302</v>
      </c>
      <c r="S8" s="435">
        <v>4.9596719507670262</v>
      </c>
    </row>
    <row r="9" spans="1:27" ht="16" thickBot="1">
      <c r="A9" s="433" t="s">
        <v>137</v>
      </c>
      <c r="B9" s="434">
        <v>6009.6610000000001</v>
      </c>
      <c r="C9" s="434">
        <v>28108</v>
      </c>
      <c r="D9" s="435">
        <v>3.2186037220083508</v>
      </c>
      <c r="E9" s="508"/>
      <c r="F9" s="450" t="s">
        <v>158</v>
      </c>
      <c r="G9" s="451">
        <v>73.305000000000007</v>
      </c>
      <c r="H9" s="451">
        <v>564</v>
      </c>
      <c r="I9" s="452">
        <v>1.919984284965951</v>
      </c>
      <c r="J9" s="508"/>
      <c r="K9" s="433" t="s">
        <v>464</v>
      </c>
      <c r="L9" s="434">
        <v>175077.432</v>
      </c>
      <c r="M9" s="434">
        <v>32565.807000000001</v>
      </c>
      <c r="N9" s="435">
        <v>5.37611219031053</v>
      </c>
      <c r="O9"/>
      <c r="P9" s="433" t="s">
        <v>140</v>
      </c>
      <c r="Q9" s="434">
        <v>65473.237000000001</v>
      </c>
      <c r="R9" s="434">
        <v>12996.342000000001</v>
      </c>
      <c r="S9" s="435">
        <v>5.0378204113126603</v>
      </c>
    </row>
    <row r="10" spans="1:27" ht="16" thickBot="1">
      <c r="A10" s="433" t="s">
        <v>147</v>
      </c>
      <c r="B10" s="434">
        <v>3941.991</v>
      </c>
      <c r="C10" s="434">
        <v>2110</v>
      </c>
      <c r="D10" s="435">
        <v>3.4198722620138251</v>
      </c>
      <c r="E10" s="508"/>
      <c r="F10" s="439" t="s">
        <v>222</v>
      </c>
      <c r="G10" s="440">
        <v>4604.8760000000002</v>
      </c>
      <c r="H10" s="440">
        <v>26190</v>
      </c>
      <c r="I10" s="441">
        <v>2.9260437615766115</v>
      </c>
      <c r="J10" s="508"/>
      <c r="K10" s="433" t="s">
        <v>330</v>
      </c>
      <c r="L10" s="434">
        <v>128809.19899999999</v>
      </c>
      <c r="M10" s="434">
        <v>28894.735000000001</v>
      </c>
      <c r="N10" s="435">
        <v>4.4578778452198984</v>
      </c>
      <c r="O10"/>
      <c r="P10" s="433" t="s">
        <v>141</v>
      </c>
      <c r="Q10" s="434">
        <v>33529.642999999996</v>
      </c>
      <c r="R10" s="434">
        <v>5602.2759999999998</v>
      </c>
      <c r="S10" s="435">
        <v>5.9850037734663548</v>
      </c>
    </row>
    <row r="11" spans="1:27" ht="15.5">
      <c r="A11" s="433" t="s">
        <v>150</v>
      </c>
      <c r="B11" s="434">
        <v>3103.17</v>
      </c>
      <c r="C11" s="434">
        <v>1729</v>
      </c>
      <c r="D11" s="435">
        <v>3.3401035881274059</v>
      </c>
      <c r="E11" s="508"/>
      <c r="F11"/>
      <c r="G11"/>
      <c r="H11"/>
      <c r="I11"/>
      <c r="J11" s="508"/>
      <c r="K11" s="433" t="s">
        <v>139</v>
      </c>
      <c r="L11" s="434">
        <v>114764.037</v>
      </c>
      <c r="M11" s="434">
        <v>18640.561000000002</v>
      </c>
      <c r="N11" s="435">
        <v>6.1566836427294218</v>
      </c>
      <c r="O11"/>
      <c r="P11" s="433" t="s">
        <v>137</v>
      </c>
      <c r="Q11" s="434">
        <v>32970.788999999997</v>
      </c>
      <c r="R11" s="434">
        <v>6759.3209999999999</v>
      </c>
      <c r="S11" s="435">
        <v>4.8778255981628922</v>
      </c>
    </row>
    <row r="12" spans="1:27" ht="15.5">
      <c r="A12" s="433" t="s">
        <v>145</v>
      </c>
      <c r="B12" s="434">
        <v>2347.087</v>
      </c>
      <c r="C12" s="434">
        <v>2517</v>
      </c>
      <c r="D12" s="435">
        <v>3.4128476518820858</v>
      </c>
      <c r="E12" s="508"/>
      <c r="F12"/>
      <c r="G12"/>
      <c r="H12"/>
      <c r="I12"/>
      <c r="J12" s="508"/>
      <c r="K12" s="433" t="s">
        <v>146</v>
      </c>
      <c r="L12" s="434">
        <v>88991.562999999995</v>
      </c>
      <c r="M12" s="434">
        <v>13136.887000000001</v>
      </c>
      <c r="N12" s="435">
        <v>6.7741743534826773</v>
      </c>
      <c r="O12"/>
      <c r="P12" s="433" t="s">
        <v>330</v>
      </c>
      <c r="Q12" s="434">
        <v>32774.567999999999</v>
      </c>
      <c r="R12" s="434">
        <v>6999.6629999999996</v>
      </c>
      <c r="S12" s="435">
        <v>4.6823065624730793</v>
      </c>
    </row>
    <row r="13" spans="1:27" ht="15.5">
      <c r="A13" s="433" t="s">
        <v>456</v>
      </c>
      <c r="B13" s="434">
        <v>2195.9</v>
      </c>
      <c r="C13" s="434">
        <v>730</v>
      </c>
      <c r="D13" s="435">
        <v>5.9822377203258235</v>
      </c>
      <c r="E13" s="508"/>
      <c r="F13"/>
      <c r="G13"/>
      <c r="H13"/>
      <c r="I13"/>
      <c r="J13" s="508"/>
      <c r="K13" s="433" t="s">
        <v>144</v>
      </c>
      <c r="L13" s="434">
        <v>59613.584000000003</v>
      </c>
      <c r="M13" s="434">
        <v>7044.3530000000001</v>
      </c>
      <c r="N13" s="435">
        <v>8.462606005122117</v>
      </c>
      <c r="O13"/>
      <c r="P13" s="433" t="s">
        <v>144</v>
      </c>
      <c r="Q13" s="434">
        <v>31744.625</v>
      </c>
      <c r="R13" s="434">
        <v>4145.1509999999998</v>
      </c>
      <c r="S13" s="435">
        <v>7.6582553928674733</v>
      </c>
    </row>
    <row r="14" spans="1:27" ht="15.5">
      <c r="A14" s="433" t="s">
        <v>140</v>
      </c>
      <c r="B14" s="434">
        <v>1939.5650000000001</v>
      </c>
      <c r="C14" s="434">
        <v>1225</v>
      </c>
      <c r="D14" s="435">
        <v>3.4195433709449929</v>
      </c>
      <c r="E14" s="508"/>
      <c r="F14"/>
      <c r="G14"/>
      <c r="H14"/>
      <c r="I14"/>
      <c r="J14" s="508"/>
      <c r="K14" s="433" t="s">
        <v>147</v>
      </c>
      <c r="L14" s="434">
        <v>58144.281999999999</v>
      </c>
      <c r="M14" s="434">
        <v>9984.8739999999998</v>
      </c>
      <c r="N14" s="435">
        <v>5.8232364274201158</v>
      </c>
      <c r="O14"/>
      <c r="P14" s="433" t="s">
        <v>146</v>
      </c>
      <c r="Q14" s="434">
        <v>26758.028999999999</v>
      </c>
      <c r="R14" s="434">
        <v>5596.0969999999998</v>
      </c>
      <c r="S14" s="435">
        <v>4.7815520352845917</v>
      </c>
    </row>
    <row r="15" spans="1:27" ht="15.5">
      <c r="A15" s="433" t="s">
        <v>428</v>
      </c>
      <c r="B15" s="434">
        <v>1684.9</v>
      </c>
      <c r="C15" s="434">
        <v>697</v>
      </c>
      <c r="D15" s="435">
        <v>5.9780024835905623</v>
      </c>
      <c r="E15" s="442"/>
      <c r="J15" s="508"/>
      <c r="K15" s="433" t="s">
        <v>142</v>
      </c>
      <c r="L15" s="434">
        <v>53680.665000000001</v>
      </c>
      <c r="M15" s="434">
        <v>9656.9580000000005</v>
      </c>
      <c r="N15" s="435">
        <v>5.5587551483603841</v>
      </c>
      <c r="O15"/>
      <c r="P15" s="433" t="s">
        <v>237</v>
      </c>
      <c r="Q15" s="434">
        <v>15999.563</v>
      </c>
      <c r="R15" s="434">
        <v>3019.3359999999998</v>
      </c>
      <c r="S15" s="435">
        <v>5.2990336285858879</v>
      </c>
    </row>
    <row r="16" spans="1:27" ht="15.5">
      <c r="A16" s="433" t="s">
        <v>268</v>
      </c>
      <c r="B16" s="434">
        <v>1085.693</v>
      </c>
      <c r="C16" s="434">
        <v>471</v>
      </c>
      <c r="D16" s="435">
        <v>4.4742247223424201</v>
      </c>
      <c r="E16" s="508"/>
      <c r="J16" s="508"/>
      <c r="K16" s="433" t="s">
        <v>138</v>
      </c>
      <c r="L16" s="434">
        <v>52281.065999999999</v>
      </c>
      <c r="M16" s="434">
        <v>7666.5129999999999</v>
      </c>
      <c r="N16" s="435">
        <v>6.8194061628800471</v>
      </c>
      <c r="O16"/>
      <c r="P16" s="433" t="s">
        <v>147</v>
      </c>
      <c r="Q16" s="434">
        <v>15957.567999999999</v>
      </c>
      <c r="R16" s="434">
        <v>3054.181</v>
      </c>
      <c r="S16" s="435">
        <v>5.2248272122706538</v>
      </c>
    </row>
    <row r="17" spans="1:19" ht="15.5">
      <c r="A17" s="433" t="s">
        <v>455</v>
      </c>
      <c r="B17" s="434">
        <v>932.96</v>
      </c>
      <c r="C17" s="434">
        <v>350</v>
      </c>
      <c r="D17" s="435">
        <v>4.7994979088107748</v>
      </c>
      <c r="E17" s="508"/>
      <c r="F17" s="508"/>
      <c r="G17" s="508"/>
      <c r="H17" s="510"/>
      <c r="I17" s="508"/>
      <c r="J17" s="508"/>
      <c r="K17" s="433" t="s">
        <v>248</v>
      </c>
      <c r="L17" s="434">
        <v>43042.942999999999</v>
      </c>
      <c r="M17" s="434">
        <v>5602.9080000000004</v>
      </c>
      <c r="N17" s="435">
        <v>7.6822505384703792</v>
      </c>
      <c r="O17"/>
      <c r="P17" s="433" t="s">
        <v>153</v>
      </c>
      <c r="Q17" s="434">
        <v>12955.002</v>
      </c>
      <c r="R17" s="434">
        <v>3099.6909999999998</v>
      </c>
      <c r="S17" s="435">
        <v>4.179449499966287</v>
      </c>
    </row>
    <row r="18" spans="1:19" ht="15.5">
      <c r="A18" s="433" t="s">
        <v>143</v>
      </c>
      <c r="B18" s="434">
        <v>585.17700000000002</v>
      </c>
      <c r="C18" s="434">
        <v>1001</v>
      </c>
      <c r="D18" s="435">
        <v>3.0846357804403635</v>
      </c>
      <c r="E18" s="508"/>
      <c r="F18" s="508"/>
      <c r="G18" s="508"/>
      <c r="H18" s="510"/>
      <c r="I18" s="508"/>
      <c r="J18" s="508"/>
      <c r="K18" s="433" t="s">
        <v>154</v>
      </c>
      <c r="L18" s="434">
        <v>35791.934999999998</v>
      </c>
      <c r="M18" s="434">
        <v>6991.643</v>
      </c>
      <c r="N18" s="435">
        <v>5.1192452188991915</v>
      </c>
      <c r="O18"/>
      <c r="P18" s="433" t="s">
        <v>247</v>
      </c>
      <c r="Q18" s="434">
        <v>11632.966</v>
      </c>
      <c r="R18" s="434">
        <v>2141.8510000000001</v>
      </c>
      <c r="S18" s="435">
        <v>5.4312676278602012</v>
      </c>
    </row>
    <row r="19" spans="1:19" ht="15.5">
      <c r="A19" s="433" t="s">
        <v>334</v>
      </c>
      <c r="B19" s="434">
        <v>411.65199999999999</v>
      </c>
      <c r="C19" s="434">
        <v>216</v>
      </c>
      <c r="D19" s="435">
        <v>4.0652972545921386</v>
      </c>
      <c r="E19" s="232"/>
      <c r="F19" s="508"/>
      <c r="G19" s="508"/>
      <c r="H19" s="510"/>
      <c r="I19" s="508"/>
      <c r="J19" s="508"/>
      <c r="K19" s="433" t="s">
        <v>145</v>
      </c>
      <c r="L19" s="434">
        <v>30044.028999999999</v>
      </c>
      <c r="M19" s="434">
        <v>6313.2619999999997</v>
      </c>
      <c r="N19" s="435">
        <v>4.7588756810663018</v>
      </c>
      <c r="O19"/>
      <c r="P19" s="433" t="s">
        <v>155</v>
      </c>
      <c r="Q19" s="434">
        <v>7891.223</v>
      </c>
      <c r="R19" s="434">
        <v>1824.6189999999999</v>
      </c>
      <c r="S19" s="435">
        <v>4.3248606969454997</v>
      </c>
    </row>
    <row r="20" spans="1:19" ht="15.5">
      <c r="A20" s="433" t="s">
        <v>139</v>
      </c>
      <c r="B20" s="434">
        <v>310.01900000000001</v>
      </c>
      <c r="C20" s="434">
        <v>512</v>
      </c>
      <c r="D20" s="435">
        <v>4.3490075050852219</v>
      </c>
      <c r="E20" s="232"/>
      <c r="F20" s="508"/>
      <c r="G20" s="508"/>
      <c r="H20" s="510"/>
      <c r="I20" s="508"/>
      <c r="J20" s="508"/>
      <c r="K20" s="433" t="s">
        <v>152</v>
      </c>
      <c r="L20" s="434">
        <v>22007.429</v>
      </c>
      <c r="M20" s="434">
        <v>3762.0129999999999</v>
      </c>
      <c r="N20" s="435">
        <v>5.8499077488567961</v>
      </c>
      <c r="O20"/>
      <c r="P20" s="433" t="s">
        <v>151</v>
      </c>
      <c r="Q20" s="434">
        <v>6808.1369999999997</v>
      </c>
      <c r="R20" s="434">
        <v>1387.386</v>
      </c>
      <c r="S20" s="435">
        <v>4.9071685889867709</v>
      </c>
    </row>
    <row r="21" spans="1:19" ht="15.5">
      <c r="A21" s="433" t="s">
        <v>153</v>
      </c>
      <c r="B21" s="434">
        <v>235.98</v>
      </c>
      <c r="C21" s="434">
        <v>193</v>
      </c>
      <c r="D21" s="435">
        <v>3.9186316838259714</v>
      </c>
      <c r="E21" s="232"/>
      <c r="F21" s="508"/>
      <c r="G21" s="508"/>
      <c r="H21" s="510"/>
      <c r="I21" s="508"/>
      <c r="J21" s="508"/>
      <c r="K21" s="433" t="s">
        <v>247</v>
      </c>
      <c r="L21" s="434">
        <v>20440.502</v>
      </c>
      <c r="M21" s="434">
        <v>3519.326</v>
      </c>
      <c r="N21" s="435">
        <v>5.8080729094150412</v>
      </c>
      <c r="O21"/>
      <c r="P21" s="433" t="s">
        <v>248</v>
      </c>
      <c r="Q21" s="434">
        <v>6295.5829999999996</v>
      </c>
      <c r="R21" s="434">
        <v>940.21299999999997</v>
      </c>
      <c r="S21" s="435">
        <v>6.6959114583610306</v>
      </c>
    </row>
    <row r="22" spans="1:19" ht="15.5">
      <c r="A22" s="433" t="s">
        <v>249</v>
      </c>
      <c r="B22" s="434">
        <v>188.619</v>
      </c>
      <c r="C22" s="434">
        <v>203</v>
      </c>
      <c r="D22" s="435">
        <v>3.8202863913474978</v>
      </c>
      <c r="E22" s="232"/>
      <c r="F22" s="508"/>
      <c r="G22" s="508"/>
      <c r="H22" s="508"/>
      <c r="I22" s="508"/>
      <c r="J22" s="508"/>
      <c r="K22" s="433" t="s">
        <v>151</v>
      </c>
      <c r="L22" s="434">
        <v>17490.197</v>
      </c>
      <c r="M22" s="434">
        <v>2442.8490000000002</v>
      </c>
      <c r="N22" s="435">
        <v>7.1597536319273107</v>
      </c>
      <c r="O22"/>
      <c r="P22" s="433" t="s">
        <v>157</v>
      </c>
      <c r="Q22" s="434">
        <v>5616.2579999999998</v>
      </c>
      <c r="R22" s="434">
        <v>1655.9960000000001</v>
      </c>
      <c r="S22" s="435">
        <v>3.3914683368800405</v>
      </c>
    </row>
    <row r="23" spans="1:19" ht="15.5">
      <c r="A23" s="433" t="s">
        <v>447</v>
      </c>
      <c r="B23" s="434">
        <v>184.78</v>
      </c>
      <c r="C23" s="434">
        <v>66</v>
      </c>
      <c r="D23" s="435">
        <v>5.3652729384436704</v>
      </c>
      <c r="E23" s="232"/>
      <c r="F23" s="508"/>
      <c r="G23" s="508"/>
      <c r="H23" s="508"/>
      <c r="I23" s="508"/>
      <c r="J23" s="508"/>
      <c r="K23" s="433" t="s">
        <v>249</v>
      </c>
      <c r="L23" s="434">
        <v>17388.812999999998</v>
      </c>
      <c r="M23" s="434">
        <v>3130.029</v>
      </c>
      <c r="N23" s="435">
        <v>5.5554798374072565</v>
      </c>
      <c r="O23"/>
      <c r="P23" s="433" t="s">
        <v>142</v>
      </c>
      <c r="Q23" s="434">
        <v>5283.2950000000001</v>
      </c>
      <c r="R23" s="434">
        <v>1513.9649999999999</v>
      </c>
      <c r="S23" s="435">
        <v>3.4897074899353688</v>
      </c>
    </row>
    <row r="24" spans="1:19" ht="15.5">
      <c r="A24" s="433" t="s">
        <v>158</v>
      </c>
      <c r="B24" s="434">
        <v>73.305000000000007</v>
      </c>
      <c r="C24" s="434">
        <v>564</v>
      </c>
      <c r="D24" s="435">
        <v>1.919984284965951</v>
      </c>
      <c r="E24" s="232"/>
      <c r="F24" s="508"/>
      <c r="G24" s="508"/>
      <c r="H24" s="508"/>
      <c r="I24" s="508"/>
      <c r="J24" s="508"/>
      <c r="K24" s="433" t="s">
        <v>141</v>
      </c>
      <c r="L24" s="434">
        <v>16863.162</v>
      </c>
      <c r="M24" s="434">
        <v>2762.4059999999999</v>
      </c>
      <c r="N24" s="435">
        <v>6.104519755604354</v>
      </c>
      <c r="O24"/>
      <c r="P24" s="433" t="s">
        <v>150</v>
      </c>
      <c r="Q24" s="434">
        <v>4721.5680000000002</v>
      </c>
      <c r="R24" s="434">
        <v>1048.471</v>
      </c>
      <c r="S24" s="435">
        <v>4.503289075234318</v>
      </c>
    </row>
    <row r="25" spans="1:19" ht="16" thickBot="1">
      <c r="A25" s="433" t="s">
        <v>149</v>
      </c>
      <c r="B25" s="434">
        <v>65.715000000000003</v>
      </c>
      <c r="C25" s="434">
        <v>32</v>
      </c>
      <c r="D25" s="435">
        <v>3.37</v>
      </c>
      <c r="E25" s="232"/>
      <c r="F25" s="508"/>
      <c r="G25" s="508"/>
      <c r="H25" s="508"/>
      <c r="I25" s="508"/>
      <c r="J25" s="508"/>
      <c r="K25" s="433" t="s">
        <v>143</v>
      </c>
      <c r="L25" s="434">
        <v>11688.145</v>
      </c>
      <c r="M25" s="434">
        <v>3044.7890000000002</v>
      </c>
      <c r="N25" s="435">
        <v>3.8387372655379401</v>
      </c>
      <c r="O25"/>
      <c r="P25" s="433" t="s">
        <v>156</v>
      </c>
      <c r="Q25" s="434">
        <v>4236.799</v>
      </c>
      <c r="R25" s="434">
        <v>895.98099999999999</v>
      </c>
      <c r="S25" s="435">
        <v>4.7286705856485796</v>
      </c>
    </row>
    <row r="26" spans="1:19" ht="16" thickBot="1">
      <c r="A26" s="439" t="s">
        <v>222</v>
      </c>
      <c r="B26" s="440">
        <v>50291.334000000003</v>
      </c>
      <c r="C26" s="440">
        <v>51648</v>
      </c>
      <c r="D26" s="441">
        <v>4.1790217509445551</v>
      </c>
      <c r="E26" s="232"/>
      <c r="F26" s="508"/>
      <c r="G26" s="508"/>
      <c r="H26" s="508"/>
      <c r="I26" s="508"/>
      <c r="J26" s="508"/>
      <c r="K26" s="433" t="s">
        <v>155</v>
      </c>
      <c r="L26" s="434">
        <v>7521.4679999999998</v>
      </c>
      <c r="M26" s="434">
        <v>1760.884</v>
      </c>
      <c r="N26" s="435">
        <v>4.2714159478988964</v>
      </c>
      <c r="O26"/>
      <c r="P26" s="433" t="s">
        <v>158</v>
      </c>
      <c r="Q26" s="434">
        <v>4078.0920000000001</v>
      </c>
      <c r="R26" s="434">
        <v>1106.4349999999999</v>
      </c>
      <c r="S26" s="435">
        <v>3.6857944660102042</v>
      </c>
    </row>
    <row r="27" spans="1:19" ht="15.5">
      <c r="A27"/>
      <c r="B27"/>
      <c r="C27"/>
      <c r="D27"/>
      <c r="E27" s="232"/>
      <c r="F27" s="508"/>
      <c r="G27" s="508"/>
      <c r="H27" s="508"/>
      <c r="I27" s="508"/>
      <c r="J27" s="508"/>
      <c r="K27" s="433" t="s">
        <v>158</v>
      </c>
      <c r="L27" s="434">
        <v>5880.7560000000003</v>
      </c>
      <c r="M27" s="434">
        <v>1406.2940000000001</v>
      </c>
      <c r="N27" s="435">
        <v>4.1817400913322533</v>
      </c>
      <c r="O27"/>
      <c r="P27" s="433" t="s">
        <v>371</v>
      </c>
      <c r="Q27" s="434">
        <v>3630.5520000000001</v>
      </c>
      <c r="R27" s="434">
        <v>638.02</v>
      </c>
      <c r="S27" s="435">
        <v>5.6903419955487289</v>
      </c>
    </row>
    <row r="28" spans="1:19" ht="16" thickBot="1">
      <c r="A28"/>
      <c r="B28"/>
      <c r="C28"/>
      <c r="D28"/>
      <c r="E28" s="232"/>
      <c r="F28" s="508"/>
      <c r="G28" s="508"/>
      <c r="H28" s="508"/>
      <c r="I28" s="508"/>
      <c r="J28" s="508"/>
      <c r="K28" s="433" t="s">
        <v>150</v>
      </c>
      <c r="L28" s="434">
        <v>5073.4080000000004</v>
      </c>
      <c r="M28" s="434">
        <v>809.73500000000001</v>
      </c>
      <c r="N28" s="435">
        <v>6.265516496137626</v>
      </c>
      <c r="O28"/>
      <c r="P28" s="433" t="s">
        <v>154</v>
      </c>
      <c r="Q28" s="434">
        <v>3469.8319999999999</v>
      </c>
      <c r="R28" s="434">
        <v>769.03800000000001</v>
      </c>
      <c r="S28" s="435">
        <v>4.5119122852186759</v>
      </c>
    </row>
    <row r="29" spans="1:19" ht="16" thickBot="1">
      <c r="A29"/>
      <c r="B29"/>
      <c r="C29"/>
      <c r="D29"/>
      <c r="E29" s="232"/>
      <c r="F29" s="508"/>
      <c r="G29" s="508"/>
      <c r="H29" s="508"/>
      <c r="I29" s="508"/>
      <c r="J29" s="508"/>
      <c r="K29" s="439" t="s">
        <v>222</v>
      </c>
      <c r="L29" s="440">
        <v>1659948.6810000001</v>
      </c>
      <c r="M29" s="440">
        <v>294183.962</v>
      </c>
      <c r="N29" s="441">
        <v>5.6425532843969251</v>
      </c>
      <c r="O29"/>
      <c r="P29" s="433" t="s">
        <v>152</v>
      </c>
      <c r="Q29" s="434">
        <v>3394.9389999999999</v>
      </c>
      <c r="R29" s="434">
        <v>647.84</v>
      </c>
      <c r="S29" s="435">
        <v>5.2403973203260064</v>
      </c>
    </row>
    <row r="30" spans="1:19" ht="16" thickBot="1">
      <c r="E30" s="232"/>
      <c r="F30" s="320"/>
      <c r="G30" s="320"/>
      <c r="H30" s="320"/>
      <c r="I30" s="320"/>
      <c r="J30" s="320"/>
      <c r="K30"/>
      <c r="L30"/>
      <c r="M30"/>
      <c r="N30"/>
      <c r="O30"/>
      <c r="P30" s="439" t="s">
        <v>222</v>
      </c>
      <c r="Q30" s="440">
        <v>532367.22600000002</v>
      </c>
      <c r="R30" s="440">
        <v>105159.747</v>
      </c>
      <c r="S30" s="441">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3"/>
      <c r="B33" s="443"/>
      <c r="C33" s="358"/>
      <c r="D33" s="358"/>
      <c r="E33" s="358"/>
      <c r="F33" s="358"/>
      <c r="G33" s="358"/>
      <c r="H33" s="358"/>
      <c r="I33" s="358"/>
      <c r="J33" s="358"/>
      <c r="K33"/>
      <c r="L33"/>
      <c r="M33"/>
      <c r="N33"/>
      <c r="O33" s="358"/>
      <c r="P33"/>
      <c r="Q33"/>
      <c r="R33"/>
      <c r="S33"/>
    </row>
    <row r="34" spans="1:19">
      <c r="A34" s="403"/>
      <c r="C34" s="358"/>
      <c r="D34" s="358"/>
      <c r="E34" s="358"/>
      <c r="F34" s="358"/>
      <c r="G34" s="358"/>
      <c r="H34" s="358"/>
      <c r="I34" s="358"/>
      <c r="J34"/>
      <c r="K34"/>
      <c r="L34"/>
      <c r="M34"/>
      <c r="N34"/>
      <c r="O34" s="358"/>
      <c r="P34"/>
      <c r="Q34"/>
      <c r="R34"/>
      <c r="S34"/>
    </row>
    <row r="35" spans="1:19">
      <c r="A35" s="358"/>
      <c r="B35" s="358"/>
      <c r="C35" s="358"/>
      <c r="D35" s="358"/>
      <c r="E35" s="358"/>
      <c r="F35" s="358"/>
      <c r="G35" s="358"/>
      <c r="H35" s="358"/>
      <c r="I35" s="358"/>
      <c r="J35"/>
      <c r="K35"/>
      <c r="L35"/>
      <c r="M35"/>
      <c r="N35"/>
      <c r="O35" s="358"/>
      <c r="P35"/>
      <c r="Q35"/>
      <c r="R35"/>
      <c r="S35"/>
    </row>
    <row r="36" spans="1:19" ht="15.75" customHeight="1">
      <c r="A36"/>
      <c r="B36"/>
      <c r="C36"/>
      <c r="D36"/>
      <c r="E36"/>
      <c r="F36"/>
      <c r="G36"/>
      <c r="H36"/>
      <c r="I36"/>
      <c r="J36"/>
      <c r="K36"/>
      <c r="L36"/>
      <c r="M36"/>
      <c r="N36"/>
      <c r="O36" s="358"/>
      <c r="P36"/>
      <c r="Q36"/>
      <c r="R36"/>
      <c r="S36"/>
    </row>
    <row r="37" spans="1:19" ht="17.25" customHeight="1">
      <c r="A37" s="1" t="s">
        <v>328</v>
      </c>
      <c r="B37" s="1"/>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ht="15.5">
      <c r="A83"/>
      <c r="B83"/>
      <c r="C83"/>
      <c r="D83"/>
      <c r="E83"/>
      <c r="F83"/>
      <c r="G83"/>
      <c r="H83"/>
      <c r="I83"/>
      <c r="J83"/>
      <c r="K83"/>
      <c r="L83"/>
      <c r="M83" s="510"/>
      <c r="N83" s="449"/>
      <c r="O83"/>
      <c r="P83"/>
      <c r="Q83" s="358"/>
      <c r="R83" s="358"/>
    </row>
    <row r="84" spans="1:18" ht="15.5">
      <c r="A84"/>
      <c r="B84"/>
      <c r="C84"/>
      <c r="D84"/>
      <c r="E84"/>
      <c r="F84"/>
      <c r="G84"/>
      <c r="H84"/>
      <c r="I84"/>
      <c r="J84"/>
      <c r="K84"/>
      <c r="L84"/>
      <c r="M84" s="510"/>
      <c r="N84" s="449"/>
      <c r="O84"/>
      <c r="P84"/>
      <c r="Q84" s="358"/>
      <c r="R84" s="358"/>
    </row>
    <row r="85" spans="1:18" ht="15.5">
      <c r="A85"/>
      <c r="B85"/>
      <c r="C85"/>
      <c r="D85"/>
      <c r="E85"/>
      <c r="F85"/>
      <c r="G85"/>
      <c r="H85"/>
      <c r="I85"/>
      <c r="J85"/>
      <c r="K85"/>
      <c r="L85"/>
      <c r="M85" s="510"/>
      <c r="N85" s="449"/>
      <c r="O85"/>
      <c r="P85"/>
      <c r="Q85" s="358"/>
      <c r="R85" s="358"/>
    </row>
    <row r="86" spans="1:18" ht="15.5">
      <c r="A86"/>
      <c r="B86"/>
      <c r="C86"/>
      <c r="D86"/>
      <c r="E86"/>
      <c r="F86"/>
      <c r="G86"/>
      <c r="H86"/>
      <c r="I86"/>
      <c r="J86"/>
      <c r="K86"/>
      <c r="L86"/>
      <c r="M86" s="510"/>
      <c r="N86" s="449"/>
      <c r="O86"/>
      <c r="P86"/>
      <c r="Q86" s="358"/>
      <c r="R86" s="358"/>
    </row>
    <row r="87" spans="1:18" ht="15.5">
      <c r="A87"/>
      <c r="B87"/>
      <c r="C87"/>
      <c r="D87"/>
      <c r="E87"/>
      <c r="F87"/>
      <c r="G87"/>
      <c r="H87"/>
      <c r="I87"/>
      <c r="J87"/>
      <c r="K87"/>
      <c r="L87"/>
      <c r="M87" s="510"/>
      <c r="N87" s="449"/>
      <c r="O87"/>
      <c r="P87"/>
      <c r="Q87" s="358"/>
      <c r="R87" s="358"/>
    </row>
    <row r="88" spans="1:18" ht="15.5">
      <c r="A88"/>
      <c r="B88"/>
      <c r="C88"/>
      <c r="D88"/>
      <c r="E88"/>
      <c r="F88"/>
      <c r="G88"/>
      <c r="H88"/>
      <c r="I88"/>
      <c r="J88"/>
      <c r="K88"/>
      <c r="L88"/>
      <c r="M88" s="510"/>
      <c r="N88" s="449"/>
      <c r="O88"/>
      <c r="P88"/>
      <c r="Q88" s="358"/>
      <c r="R88" s="358"/>
    </row>
    <row r="89" spans="1:18" ht="15.5">
      <c r="A89"/>
      <c r="B89"/>
      <c r="C89"/>
      <c r="D89"/>
      <c r="E89"/>
      <c r="F89"/>
      <c r="G89"/>
      <c r="H89"/>
      <c r="I89"/>
      <c r="J89"/>
      <c r="K89"/>
      <c r="L89"/>
      <c r="M89" s="510"/>
      <c r="N89" s="449"/>
      <c r="O89"/>
      <c r="P89"/>
      <c r="Q89" s="358"/>
      <c r="R89" s="358"/>
    </row>
    <row r="90" spans="1:18" ht="15.5">
      <c r="A90"/>
      <c r="B90"/>
      <c r="C90"/>
      <c r="D90"/>
      <c r="E90"/>
      <c r="F90"/>
      <c r="G90"/>
      <c r="H90"/>
      <c r="I90"/>
      <c r="J90"/>
      <c r="K90"/>
      <c r="L90"/>
      <c r="M90" s="510"/>
      <c r="N90" s="449"/>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9C7A-DE9F-418D-A0C6-774427306836}">
  <dimension ref="A1:A15"/>
  <sheetViews>
    <sheetView showGridLines="0" workbookViewId="0">
      <selection activeCell="A13" sqref="A13"/>
    </sheetView>
  </sheetViews>
  <sheetFormatPr defaultColWidth="9.1796875" defaultRowHeight="13"/>
  <cols>
    <col min="1" max="1" width="156.453125" style="1018" customWidth="1"/>
    <col min="2" max="16384" width="9.1796875" style="1018"/>
  </cols>
  <sheetData>
    <row r="1" spans="1:1" ht="21">
      <c r="A1" s="1017" t="s">
        <v>493</v>
      </c>
    </row>
    <row r="2" spans="1:1" ht="15.5">
      <c r="A2" s="1019" t="s">
        <v>507</v>
      </c>
    </row>
    <row r="3" spans="1:1" ht="15.5">
      <c r="A3" s="1020" t="s">
        <v>494</v>
      </c>
    </row>
    <row r="4" spans="1:1" ht="15.5">
      <c r="A4" s="1021" t="s">
        <v>496</v>
      </c>
    </row>
    <row r="5" spans="1:1" ht="15.5">
      <c r="A5" s="1022" t="s">
        <v>497</v>
      </c>
    </row>
    <row r="6" spans="1:1" ht="46.5">
      <c r="A6" s="1022" t="s">
        <v>498</v>
      </c>
    </row>
    <row r="7" spans="1:1" ht="46.5">
      <c r="A7" s="1023" t="s">
        <v>499</v>
      </c>
    </row>
    <row r="8" spans="1:1" ht="15.5">
      <c r="A8" s="1022" t="s">
        <v>500</v>
      </c>
    </row>
    <row r="9" spans="1:1" ht="15.5">
      <c r="A9" s="1024" t="s">
        <v>501</v>
      </c>
    </row>
    <row r="10" spans="1:1" ht="15.5">
      <c r="A10" s="1025" t="s">
        <v>502</v>
      </c>
    </row>
    <row r="11" spans="1:1" ht="15.5">
      <c r="A11" s="1026" t="s">
        <v>495</v>
      </c>
    </row>
    <row r="12" spans="1:1" ht="15.5">
      <c r="A12" s="1027" t="s">
        <v>503</v>
      </c>
    </row>
    <row r="13" spans="1:1" ht="15.5">
      <c r="A13" s="1027" t="s">
        <v>504</v>
      </c>
    </row>
    <row r="14" spans="1:1" ht="15.5">
      <c r="A14" s="1027" t="s">
        <v>505</v>
      </c>
    </row>
    <row r="15" spans="1:1" ht="15.5">
      <c r="A15" s="1027" t="s">
        <v>506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0"/>
  <sheetViews>
    <sheetView showGridLines="0" workbookViewId="0">
      <selection sqref="A1:XFD1048576"/>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9.54296875"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t="s">
        <v>212</v>
      </c>
    </row>
    <row r="2" spans="1:27" ht="18" customHeight="1">
      <c r="A2" s="1153" t="s">
        <v>482</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row>
    <row r="3" spans="1:27" ht="18" customHeight="1">
      <c r="A3" s="1154" t="s">
        <v>483</v>
      </c>
      <c r="B3" s="1154"/>
      <c r="C3" s="1154"/>
      <c r="D3" s="1154"/>
      <c r="E3" s="1154"/>
      <c r="F3" s="1154"/>
      <c r="G3" s="1154"/>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39531.292000000001</v>
      </c>
      <c r="C8" s="434">
        <v>46458</v>
      </c>
      <c r="D8" s="435">
        <v>2.7217210684413025</v>
      </c>
      <c r="E8" s="448"/>
      <c r="F8" s="433" t="s">
        <v>330</v>
      </c>
      <c r="G8" s="434">
        <v>4815.1509999999998</v>
      </c>
      <c r="H8" s="434">
        <v>11745</v>
      </c>
      <c r="I8" s="435">
        <v>5.2301645576494868</v>
      </c>
      <c r="K8" s="436" t="s">
        <v>140</v>
      </c>
      <c r="L8" s="437">
        <v>29379.493999999999</v>
      </c>
      <c r="M8" s="437">
        <v>7252.7190000000001</v>
      </c>
      <c r="N8" s="438">
        <v>4.0508248010160051</v>
      </c>
      <c r="P8" s="436" t="s">
        <v>330</v>
      </c>
      <c r="Q8" s="437">
        <v>7435.3270000000002</v>
      </c>
      <c r="R8" s="437">
        <v>1382.354</v>
      </c>
      <c r="S8" s="438">
        <v>5.3787430716010514</v>
      </c>
    </row>
    <row r="9" spans="1:27" ht="15.5">
      <c r="A9" s="433" t="s">
        <v>142</v>
      </c>
      <c r="B9" s="434">
        <v>26237.298999999999</v>
      </c>
      <c r="C9" s="434">
        <v>19405</v>
      </c>
      <c r="D9" s="435">
        <v>2.9399760698961623</v>
      </c>
      <c r="E9" s="449"/>
      <c r="F9" s="433" t="s">
        <v>155</v>
      </c>
      <c r="G9" s="434">
        <v>4200.5649999999996</v>
      </c>
      <c r="H9" s="434">
        <v>22043</v>
      </c>
      <c r="I9" s="435">
        <v>2.5591308167464053</v>
      </c>
      <c r="K9" s="433" t="s">
        <v>157</v>
      </c>
      <c r="L9" s="434">
        <v>8413.4570000000003</v>
      </c>
      <c r="M9" s="434">
        <v>1280.829</v>
      </c>
      <c r="N9" s="435">
        <v>6.5687589834396318</v>
      </c>
      <c r="P9" s="433" t="s">
        <v>154</v>
      </c>
      <c r="Q9" s="434">
        <v>6849.1989999999996</v>
      </c>
      <c r="R9" s="434">
        <v>1420.127</v>
      </c>
      <c r="S9" s="435">
        <v>4.8229482292780856</v>
      </c>
    </row>
    <row r="10" spans="1:27" ht="15.5">
      <c r="A10" s="433" t="s">
        <v>159</v>
      </c>
      <c r="B10" s="434">
        <v>21429.517</v>
      </c>
      <c r="C10" s="434">
        <v>35921</v>
      </c>
      <c r="D10" s="435">
        <v>2.3587543735076526</v>
      </c>
      <c r="E10" s="448"/>
      <c r="F10" s="433" t="s">
        <v>137</v>
      </c>
      <c r="G10" s="434">
        <v>2854.1640000000002</v>
      </c>
      <c r="H10" s="434">
        <v>13066</v>
      </c>
      <c r="I10" s="435">
        <v>3.2075637514427031</v>
      </c>
      <c r="K10" s="433" t="s">
        <v>142</v>
      </c>
      <c r="L10" s="434">
        <v>5762.4539999999997</v>
      </c>
      <c r="M10" s="434">
        <v>1019.918</v>
      </c>
      <c r="N10" s="435">
        <v>5.6499189150500335</v>
      </c>
      <c r="P10" s="433" t="s">
        <v>142</v>
      </c>
      <c r="Q10" s="434">
        <v>4826.1360000000004</v>
      </c>
      <c r="R10" s="434">
        <v>966.14200000000005</v>
      </c>
      <c r="S10" s="435">
        <v>4.9952657062833419</v>
      </c>
    </row>
    <row r="11" spans="1:27" ht="15.5">
      <c r="A11" s="433" t="s">
        <v>155</v>
      </c>
      <c r="B11" s="434">
        <v>21249.753000000001</v>
      </c>
      <c r="C11" s="434">
        <v>42810</v>
      </c>
      <c r="D11" s="435">
        <v>2.2412292035243291</v>
      </c>
      <c r="E11" s="449"/>
      <c r="F11" s="433" t="s">
        <v>152</v>
      </c>
      <c r="G11" s="434">
        <v>1945.973</v>
      </c>
      <c r="H11" s="434">
        <v>8164</v>
      </c>
      <c r="I11" s="435">
        <v>3.2503470035760995</v>
      </c>
      <c r="K11" s="433" t="s">
        <v>247</v>
      </c>
      <c r="L11" s="434">
        <v>5662.4030000000002</v>
      </c>
      <c r="M11" s="434">
        <v>2154.855</v>
      </c>
      <c r="N11" s="435">
        <v>2.6277420058426206</v>
      </c>
      <c r="P11" s="433" t="s">
        <v>139</v>
      </c>
      <c r="Q11" s="434">
        <v>3111.7040000000002</v>
      </c>
      <c r="R11" s="434">
        <v>538.23699999999997</v>
      </c>
      <c r="S11" s="435">
        <v>5.7812896549289636</v>
      </c>
    </row>
    <row r="12" spans="1:27" ht="15.5">
      <c r="A12" s="433" t="s">
        <v>156</v>
      </c>
      <c r="B12" s="434">
        <v>17398.508999999998</v>
      </c>
      <c r="C12" s="434">
        <v>28634</v>
      </c>
      <c r="D12" s="435">
        <v>2.7231962483035304</v>
      </c>
      <c r="E12" s="449"/>
      <c r="F12" s="433" t="s">
        <v>156</v>
      </c>
      <c r="G12" s="434">
        <v>1882.462</v>
      </c>
      <c r="H12" s="434">
        <v>13418</v>
      </c>
      <c r="I12" s="435">
        <v>2.4795957749206052</v>
      </c>
      <c r="K12" s="433" t="s">
        <v>159</v>
      </c>
      <c r="L12" s="434">
        <v>5645.1229999999996</v>
      </c>
      <c r="M12" s="434">
        <v>1537.204</v>
      </c>
      <c r="N12" s="435">
        <v>3.672331713942977</v>
      </c>
      <c r="P12" s="433" t="s">
        <v>140</v>
      </c>
      <c r="Q12" s="434">
        <v>2518.3850000000002</v>
      </c>
      <c r="R12" s="434">
        <v>659.91300000000001</v>
      </c>
      <c r="S12" s="435">
        <v>3.8162378980259524</v>
      </c>
    </row>
    <row r="13" spans="1:27" ht="16" thickBot="1">
      <c r="A13" s="433" t="s">
        <v>330</v>
      </c>
      <c r="B13" s="434">
        <v>15597.558000000001</v>
      </c>
      <c r="C13" s="434">
        <v>31510</v>
      </c>
      <c r="D13" s="435">
        <v>4.3353417075971254</v>
      </c>
      <c r="E13" s="449"/>
      <c r="F13" s="433" t="s">
        <v>159</v>
      </c>
      <c r="G13" s="434">
        <v>1022.072</v>
      </c>
      <c r="H13" s="434">
        <v>9537</v>
      </c>
      <c r="I13" s="435">
        <v>1.8297519625482244</v>
      </c>
      <c r="K13" s="433" t="s">
        <v>154</v>
      </c>
      <c r="L13" s="434">
        <v>5343.0820000000003</v>
      </c>
      <c r="M13" s="434">
        <v>727.45899999999995</v>
      </c>
      <c r="N13" s="435">
        <v>7.3448565486164865</v>
      </c>
      <c r="P13" s="433" t="s">
        <v>137</v>
      </c>
      <c r="Q13" s="434">
        <v>1712.143</v>
      </c>
      <c r="R13" s="434">
        <v>494.37</v>
      </c>
      <c r="S13" s="435">
        <v>3.4632825616441125</v>
      </c>
    </row>
    <row r="14" spans="1:27" ht="16" thickBot="1">
      <c r="A14" s="433" t="s">
        <v>150</v>
      </c>
      <c r="B14" s="434">
        <v>10828.075000000001</v>
      </c>
      <c r="C14" s="434">
        <v>8894</v>
      </c>
      <c r="D14" s="435">
        <v>2.3907357643688787</v>
      </c>
      <c r="E14" s="449"/>
      <c r="F14" s="439" t="s">
        <v>222</v>
      </c>
      <c r="G14" s="440">
        <v>17411.982</v>
      </c>
      <c r="H14" s="440">
        <v>80484</v>
      </c>
      <c r="I14" s="441">
        <v>3.1487424276482008</v>
      </c>
      <c r="K14" s="433" t="s">
        <v>330</v>
      </c>
      <c r="L14" s="434">
        <v>4418.6210000000001</v>
      </c>
      <c r="M14" s="434">
        <v>539.59299999999996</v>
      </c>
      <c r="N14" s="435">
        <v>8.1888034129427183</v>
      </c>
      <c r="P14" s="433" t="s">
        <v>157</v>
      </c>
      <c r="Q14" s="434">
        <v>1415.8689999999999</v>
      </c>
      <c r="R14" s="434">
        <v>290.89</v>
      </c>
      <c r="S14" s="435">
        <v>4.8673691085977513</v>
      </c>
    </row>
    <row r="15" spans="1:27" ht="15.5">
      <c r="A15" s="433" t="s">
        <v>140</v>
      </c>
      <c r="B15" s="434">
        <v>6660.5069999999996</v>
      </c>
      <c r="C15" s="434">
        <v>6843</v>
      </c>
      <c r="D15" s="435">
        <v>3.2597148994337042</v>
      </c>
      <c r="E15" s="449"/>
      <c r="F15"/>
      <c r="G15"/>
      <c r="H15"/>
      <c r="I15"/>
      <c r="K15" s="433" t="s">
        <v>155</v>
      </c>
      <c r="L15" s="434">
        <v>4100.84</v>
      </c>
      <c r="M15" s="434">
        <v>1003.689</v>
      </c>
      <c r="N15" s="435">
        <v>4.0857676033113846</v>
      </c>
      <c r="P15" s="433" t="s">
        <v>465</v>
      </c>
      <c r="Q15" s="434">
        <v>964.87900000000002</v>
      </c>
      <c r="R15" s="434">
        <v>129.245</v>
      </c>
      <c r="S15" s="435">
        <v>7.4655035011025568</v>
      </c>
      <c r="U15" s="358"/>
      <c r="V15" s="358"/>
      <c r="W15" s="358"/>
      <c r="X15" s="358"/>
    </row>
    <row r="16" spans="1:27" ht="15.5">
      <c r="A16" s="433" t="s">
        <v>137</v>
      </c>
      <c r="B16" s="434">
        <v>5485.5749999999998</v>
      </c>
      <c r="C16" s="434">
        <v>19789</v>
      </c>
      <c r="D16" s="435">
        <v>3.3595999769721567</v>
      </c>
      <c r="E16" s="449"/>
      <c r="F16"/>
      <c r="G16"/>
      <c r="H16"/>
      <c r="I16"/>
      <c r="K16" s="433" t="s">
        <v>137</v>
      </c>
      <c r="L16" s="434">
        <v>4020.2840000000001</v>
      </c>
      <c r="M16" s="434">
        <v>1194.5940000000001</v>
      </c>
      <c r="N16" s="435">
        <v>3.3653977836821549</v>
      </c>
      <c r="P16" s="433" t="s">
        <v>151</v>
      </c>
      <c r="Q16" s="434">
        <v>903.97199999999998</v>
      </c>
      <c r="R16" s="434">
        <v>291.99200000000002</v>
      </c>
      <c r="S16" s="435">
        <v>3.0958793391599766</v>
      </c>
      <c r="U16" s="358"/>
      <c r="V16" s="358"/>
      <c r="W16" s="358"/>
      <c r="X16" s="358"/>
    </row>
    <row r="17" spans="1:24" ht="15.5">
      <c r="A17" s="433" t="s">
        <v>151</v>
      </c>
      <c r="B17" s="434">
        <v>3928.7530000000002</v>
      </c>
      <c r="C17" s="434">
        <v>2284</v>
      </c>
      <c r="D17" s="435">
        <v>3.5302258084806222</v>
      </c>
      <c r="E17" s="448"/>
      <c r="F17"/>
      <c r="G17"/>
      <c r="H17"/>
      <c r="I17"/>
      <c r="K17" s="433" t="s">
        <v>139</v>
      </c>
      <c r="L17" s="434">
        <v>3047.9079999999999</v>
      </c>
      <c r="M17" s="434">
        <v>776.65</v>
      </c>
      <c r="N17" s="435">
        <v>3.9244292795982747</v>
      </c>
      <c r="P17" s="433" t="s">
        <v>146</v>
      </c>
      <c r="Q17" s="434">
        <v>623.18700000000001</v>
      </c>
      <c r="R17" s="434">
        <v>203.53899999999999</v>
      </c>
      <c r="S17" s="435">
        <v>3.0617572062356602</v>
      </c>
      <c r="U17" s="358"/>
      <c r="V17" s="358"/>
      <c r="W17" s="358"/>
      <c r="X17" s="358"/>
    </row>
    <row r="18" spans="1:24" ht="16" thickBot="1">
      <c r="A18" s="433" t="s">
        <v>138</v>
      </c>
      <c r="B18" s="434">
        <v>2970.2829999999999</v>
      </c>
      <c r="C18" s="434">
        <v>2897</v>
      </c>
      <c r="D18" s="435">
        <v>3.6536733755003334</v>
      </c>
      <c r="E18" s="453"/>
      <c r="K18" s="433" t="s">
        <v>151</v>
      </c>
      <c r="L18" s="434">
        <v>2374.8049999999998</v>
      </c>
      <c r="M18" s="434">
        <v>742.97799999999995</v>
      </c>
      <c r="N18" s="435">
        <v>3.1963328658452874</v>
      </c>
      <c r="P18" s="433" t="s">
        <v>155</v>
      </c>
      <c r="Q18" s="434">
        <v>467.68900000000002</v>
      </c>
      <c r="R18" s="434">
        <v>97.55</v>
      </c>
      <c r="S18" s="435">
        <v>4.7943516145566383</v>
      </c>
      <c r="U18" s="358"/>
      <c r="V18" s="358"/>
      <c r="W18" s="358"/>
      <c r="X18" s="358"/>
    </row>
    <row r="19" spans="1:24" ht="16" thickBot="1">
      <c r="A19" s="433" t="s">
        <v>157</v>
      </c>
      <c r="B19" s="434">
        <v>1679.143</v>
      </c>
      <c r="C19" s="434">
        <v>4175</v>
      </c>
      <c r="D19" s="435">
        <v>3.5650216027430708</v>
      </c>
      <c r="E19" s="454"/>
      <c r="K19" s="433" t="s">
        <v>145</v>
      </c>
      <c r="L19" s="434">
        <v>1687.26</v>
      </c>
      <c r="M19" s="434">
        <v>480.04</v>
      </c>
      <c r="N19" s="435">
        <v>3.5148320973252227</v>
      </c>
      <c r="P19" s="439" t="s">
        <v>222</v>
      </c>
      <c r="Q19" s="440">
        <v>31732.207999999999</v>
      </c>
      <c r="R19" s="440">
        <v>6689.1639999999998</v>
      </c>
      <c r="S19" s="441">
        <v>4.7438226959303131</v>
      </c>
      <c r="U19" s="358"/>
      <c r="V19" s="358"/>
      <c r="W19" s="358"/>
      <c r="X19" s="358"/>
    </row>
    <row r="20" spans="1:24" ht="15" customHeight="1" thickBot="1">
      <c r="A20" s="439" t="s">
        <v>222</v>
      </c>
      <c r="B20" s="440">
        <v>174373.03700000001</v>
      </c>
      <c r="C20" s="440">
        <v>253057</v>
      </c>
      <c r="D20" s="441">
        <v>2.7641573330887903</v>
      </c>
      <c r="E20" s="454"/>
      <c r="F20" s="358"/>
      <c r="G20" s="358"/>
      <c r="H20" s="358"/>
      <c r="K20" s="433" t="s">
        <v>146</v>
      </c>
      <c r="L20" s="434">
        <v>1686.2819999999999</v>
      </c>
      <c r="M20" s="434">
        <v>328.22800000000001</v>
      </c>
      <c r="N20" s="435">
        <v>5.1375324469576027</v>
      </c>
      <c r="P20"/>
      <c r="Q20"/>
      <c r="R20"/>
      <c r="S20"/>
      <c r="U20" s="358"/>
      <c r="V20" s="358"/>
      <c r="W20" s="358"/>
      <c r="X20" s="358"/>
    </row>
    <row r="21" spans="1:24" ht="15.5">
      <c r="F21" s="358"/>
      <c r="G21" s="358"/>
      <c r="H21" s="358"/>
      <c r="K21" s="433" t="s">
        <v>454</v>
      </c>
      <c r="L21" s="434">
        <v>1326.1980000000001</v>
      </c>
      <c r="M21" s="434">
        <v>41.671999999999997</v>
      </c>
      <c r="N21" s="435">
        <v>31.824678441159538</v>
      </c>
      <c r="P21"/>
      <c r="Q21"/>
      <c r="R21"/>
      <c r="S21"/>
    </row>
    <row r="22" spans="1:24" ht="15.5">
      <c r="A22"/>
      <c r="B22"/>
      <c r="C22"/>
      <c r="D22"/>
      <c r="E22" s="358"/>
      <c r="F22" s="358"/>
      <c r="G22" s="358"/>
      <c r="H22" s="358"/>
      <c r="I22" s="358"/>
      <c r="J22" s="358"/>
      <c r="K22" s="433" t="s">
        <v>152</v>
      </c>
      <c r="L22" s="434">
        <v>1245.232</v>
      </c>
      <c r="M22" s="434">
        <v>337.52800000000002</v>
      </c>
      <c r="N22" s="435">
        <v>3.6892702235073829</v>
      </c>
    </row>
    <row r="23" spans="1:24" ht="16" thickBot="1">
      <c r="A23"/>
      <c r="B23"/>
      <c r="C23"/>
      <c r="D23"/>
      <c r="E23" s="358"/>
      <c r="F23" s="358"/>
      <c r="G23" s="358"/>
      <c r="H23" s="358"/>
      <c r="I23" s="358"/>
      <c r="J23" s="358"/>
      <c r="K23" s="433" t="s">
        <v>158</v>
      </c>
      <c r="L23" s="434">
        <v>1087.67</v>
      </c>
      <c r="M23" s="434">
        <v>329.03100000000001</v>
      </c>
      <c r="N23" s="435">
        <v>3.3056763648410028</v>
      </c>
      <c r="P23"/>
      <c r="Q23"/>
      <c r="R23"/>
      <c r="S23"/>
    </row>
    <row r="24" spans="1:24" ht="16" thickBot="1">
      <c r="A24"/>
      <c r="B24"/>
      <c r="C24"/>
      <c r="D24"/>
      <c r="E24" s="358"/>
      <c r="F24" s="358"/>
      <c r="G24" s="358"/>
      <c r="H24" s="358"/>
      <c r="I24" s="358"/>
      <c r="J24" s="358"/>
      <c r="K24" s="439" t="s">
        <v>222</v>
      </c>
      <c r="L24" s="440">
        <v>89409.024999999994</v>
      </c>
      <c r="M24" s="440">
        <v>20246.332999999999</v>
      </c>
      <c r="N24" s="441">
        <v>4.4160601823549976</v>
      </c>
      <c r="O24"/>
      <c r="P24"/>
      <c r="Q24"/>
      <c r="R24"/>
      <c r="S24"/>
      <c r="T24"/>
    </row>
    <row r="25" spans="1:24">
      <c r="A25"/>
      <c r="B25"/>
      <c r="C25"/>
      <c r="D25"/>
      <c r="E25"/>
      <c r="F25"/>
      <c r="G25"/>
      <c r="H25" s="358"/>
      <c r="I25" s="358"/>
      <c r="J25" s="358"/>
      <c r="K25"/>
      <c r="L25"/>
      <c r="M25"/>
      <c r="N25"/>
      <c r="O25"/>
      <c r="P25"/>
      <c r="Q25"/>
      <c r="R25"/>
      <c r="S25"/>
      <c r="T25"/>
    </row>
    <row r="26" spans="1:24">
      <c r="E26"/>
      <c r="F26"/>
      <c r="G26"/>
      <c r="H26"/>
      <c r="I26"/>
      <c r="J26" s="358"/>
      <c r="K26"/>
      <c r="L26"/>
      <c r="M26"/>
      <c r="N26"/>
      <c r="O26"/>
      <c r="P26"/>
      <c r="Q26"/>
      <c r="R26"/>
      <c r="S26"/>
      <c r="T26"/>
    </row>
    <row r="27" spans="1:24">
      <c r="D27"/>
      <c r="E27"/>
      <c r="F27"/>
      <c r="G27"/>
      <c r="H27"/>
      <c r="I27"/>
      <c r="J27" s="358"/>
      <c r="O27"/>
      <c r="P27"/>
      <c r="Q27"/>
      <c r="R27"/>
      <c r="S27"/>
      <c r="T27"/>
    </row>
    <row r="28" spans="1:24">
      <c r="A28"/>
      <c r="B28"/>
      <c r="C28"/>
      <c r="D28"/>
      <c r="E28"/>
      <c r="F28"/>
      <c r="G28"/>
      <c r="H28"/>
      <c r="I28"/>
      <c r="J28" s="358"/>
      <c r="K28"/>
      <c r="L28"/>
      <c r="M28"/>
      <c r="N28"/>
      <c r="O28"/>
      <c r="P28"/>
      <c r="Q28"/>
      <c r="R28"/>
      <c r="S28"/>
      <c r="T28"/>
    </row>
    <row r="29" spans="1:24">
      <c r="A29"/>
      <c r="B29"/>
      <c r="C29"/>
      <c r="D29"/>
      <c r="E29"/>
      <c r="F29"/>
      <c r="G29"/>
      <c r="H29"/>
      <c r="I29"/>
      <c r="J29" s="358"/>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8"/>
      <c r="B152" s="358"/>
      <c r="C152" s="358"/>
      <c r="D152" s="358"/>
      <c r="E152" s="358"/>
      <c r="F152" s="358"/>
      <c r="G152" s="358"/>
      <c r="H152" s="358"/>
      <c r="I152" s="358"/>
      <c r="J152" s="358"/>
      <c r="K152" s="358"/>
    </row>
    <row r="153" spans="1:12">
      <c r="A153" s="358"/>
      <c r="B153" s="358"/>
      <c r="C153" s="358"/>
      <c r="D153" s="358"/>
      <c r="E153" s="358"/>
      <c r="F153" s="358"/>
      <c r="G153" s="358"/>
      <c r="H153" s="358"/>
      <c r="I153" s="358"/>
      <c r="J153" s="358"/>
      <c r="K153" s="358"/>
    </row>
    <row r="154" spans="1:12">
      <c r="A154" s="358"/>
      <c r="B154" s="358"/>
      <c r="C154" s="358"/>
      <c r="D154" s="358"/>
      <c r="E154" s="358"/>
      <c r="F154" s="358"/>
      <c r="G154" s="358"/>
      <c r="H154" s="358"/>
      <c r="I154" s="358"/>
      <c r="J154" s="358"/>
      <c r="K154" s="358"/>
    </row>
    <row r="155" spans="1:12">
      <c r="A155" s="358"/>
      <c r="B155" s="358"/>
      <c r="C155" s="358"/>
      <c r="D155" s="358"/>
      <c r="E155" s="358"/>
      <c r="F155" s="358"/>
      <c r="G155" s="358"/>
      <c r="H155" s="358"/>
      <c r="I155" s="358"/>
      <c r="J155" s="358"/>
      <c r="K155" s="358"/>
    </row>
    <row r="156" spans="1:12">
      <c r="A156" s="358"/>
      <c r="B156" s="358"/>
      <c r="C156" s="358"/>
      <c r="D156" s="358"/>
      <c r="E156" s="358"/>
      <c r="F156" s="358"/>
      <c r="G156" s="358"/>
      <c r="H156" s="358"/>
      <c r="I156" s="358"/>
      <c r="J156" s="358"/>
      <c r="K156" s="358"/>
    </row>
    <row r="157" spans="1:12">
      <c r="A157" s="358"/>
      <c r="B157" s="358"/>
      <c r="C157" s="358"/>
      <c r="D157" s="358"/>
      <c r="E157" s="358"/>
      <c r="F157" s="358"/>
      <c r="G157" s="358"/>
      <c r="H157" s="358"/>
      <c r="I157" s="358"/>
      <c r="J157" s="358"/>
      <c r="K157" s="358"/>
    </row>
    <row r="158" spans="1:12">
      <c r="A158" s="358"/>
      <c r="B158" s="358"/>
      <c r="C158" s="358"/>
      <c r="D158" s="358"/>
      <c r="E158" s="358"/>
      <c r="F158" s="358"/>
      <c r="G158" s="358"/>
      <c r="H158" s="358"/>
      <c r="I158" s="358"/>
      <c r="J158" s="358"/>
      <c r="K158" s="358"/>
    </row>
    <row r="159" spans="1:12">
      <c r="A159" s="358"/>
      <c r="B159" s="358"/>
      <c r="C159" s="358"/>
      <c r="D159" s="358"/>
      <c r="E159" s="358"/>
      <c r="F159" s="358"/>
      <c r="G159" s="358"/>
      <c r="H159" s="358"/>
      <c r="I159" s="358"/>
      <c r="J159" s="358"/>
      <c r="K159" s="358"/>
    </row>
    <row r="160" spans="1:12">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1"/>
  <dimension ref="A1:T45"/>
  <sheetViews>
    <sheetView showGridLines="0" workbookViewId="0">
      <selection activeCell="D26" sqref="D2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row>
    <row r="2" spans="1:20" ht="26.25" customHeight="1">
      <c r="A2" s="375"/>
    </row>
    <row r="5" spans="1:20" ht="38.25" customHeight="1" thickBot="1">
      <c r="A5" s="1148" t="s">
        <v>469</v>
      </c>
      <c r="B5" s="1148"/>
      <c r="C5" s="1148"/>
      <c r="D5" s="1148"/>
      <c r="E5" s="1148"/>
      <c r="F5" s="1148"/>
      <c r="H5" s="376" t="s">
        <v>230</v>
      </c>
      <c r="K5"/>
      <c r="L5"/>
      <c r="M5"/>
      <c r="N5"/>
      <c r="O5"/>
      <c r="P5"/>
    </row>
    <row r="6" spans="1:20" ht="15.75" customHeight="1" thickBot="1">
      <c r="A6" s="1149" t="s">
        <v>115</v>
      </c>
      <c r="B6" s="1140" t="s">
        <v>471</v>
      </c>
      <c r="C6" s="1141"/>
      <c r="D6" s="1142"/>
      <c r="E6" s="1143" t="s">
        <v>457</v>
      </c>
      <c r="F6" s="1145" t="s">
        <v>459</v>
      </c>
      <c r="K6"/>
      <c r="L6"/>
      <c r="M6"/>
      <c r="N6"/>
      <c r="O6"/>
      <c r="P6"/>
    </row>
    <row r="7" spans="1:20" ht="21" customHeight="1" thickBot="1">
      <c r="A7" s="1150"/>
      <c r="B7" s="377" t="s">
        <v>218</v>
      </c>
      <c r="C7" s="377" t="s">
        <v>220</v>
      </c>
      <c r="D7" s="377" t="s">
        <v>221</v>
      </c>
      <c r="E7" s="1151"/>
      <c r="F7" s="1152"/>
      <c r="K7"/>
      <c r="L7"/>
      <c r="M7"/>
      <c r="N7"/>
      <c r="O7"/>
      <c r="P7"/>
    </row>
    <row r="8" spans="1:20" ht="17.25" customHeight="1" thickBot="1">
      <c r="A8" s="378" t="s">
        <v>116</v>
      </c>
      <c r="B8" s="379">
        <v>13363.523999999999</v>
      </c>
      <c r="C8" s="380">
        <v>8053.9229999999998</v>
      </c>
      <c r="D8" s="381">
        <f t="shared" ref="D8:D13" si="0">(C8/B8)*100</f>
        <v>60.267957763236701</v>
      </c>
      <c r="E8" s="380">
        <v>14246.71</v>
      </c>
      <c r="F8" s="381">
        <f t="shared" ref="F8:F13" si="1">((B8-E8)/E8)*100</f>
        <v>-6.1992277515300014</v>
      </c>
      <c r="H8" s="382" t="s">
        <v>117</v>
      </c>
      <c r="K8"/>
      <c r="L8"/>
      <c r="M8"/>
      <c r="N8"/>
      <c r="O8"/>
      <c r="P8"/>
    </row>
    <row r="9" spans="1:20" ht="18" customHeight="1" thickBot="1">
      <c r="A9" s="378" t="s">
        <v>118</v>
      </c>
      <c r="B9" s="383">
        <v>44363</v>
      </c>
      <c r="C9" s="380">
        <v>16424</v>
      </c>
      <c r="D9" s="381">
        <f t="shared" si="0"/>
        <v>37.02184252642968</v>
      </c>
      <c r="E9" s="384">
        <v>53568</v>
      </c>
      <c r="F9" s="381">
        <f t="shared" si="1"/>
        <v>-17.183766427718041</v>
      </c>
      <c r="H9" s="385">
        <f>B9-E9</f>
        <v>-9205</v>
      </c>
      <c r="K9"/>
      <c r="L9"/>
      <c r="M9"/>
      <c r="N9"/>
      <c r="O9"/>
      <c r="P9"/>
      <c r="Q9" s="358"/>
      <c r="R9" s="358"/>
      <c r="S9" s="358"/>
      <c r="T9" s="358"/>
    </row>
    <row r="10" spans="1:20" ht="15" customHeight="1" thickBot="1">
      <c r="A10" s="386" t="s">
        <v>214</v>
      </c>
      <c r="B10" s="383">
        <v>14465</v>
      </c>
      <c r="C10" s="387">
        <v>0</v>
      </c>
      <c r="D10" s="388">
        <f t="shared" si="0"/>
        <v>0</v>
      </c>
      <c r="E10" s="387">
        <v>12047</v>
      </c>
      <c r="F10" s="388">
        <f t="shared" si="1"/>
        <v>20.071387067319666</v>
      </c>
      <c r="K10"/>
      <c r="L10"/>
      <c r="M10"/>
      <c r="N10"/>
      <c r="O10"/>
      <c r="P10" s="358"/>
      <c r="Q10" s="358"/>
      <c r="R10" s="358"/>
      <c r="S10" s="358"/>
      <c r="T10" s="358"/>
    </row>
    <row r="11" spans="1:20" ht="17.25" customHeight="1" thickBot="1">
      <c r="A11" s="378" t="s">
        <v>119</v>
      </c>
      <c r="B11" s="383">
        <v>256407.24600000001</v>
      </c>
      <c r="C11" s="389">
        <v>21590.07</v>
      </c>
      <c r="D11" s="381">
        <f t="shared" si="0"/>
        <v>8.4202261585072371</v>
      </c>
      <c r="E11" s="389">
        <v>267391.217</v>
      </c>
      <c r="F11" s="381">
        <f t="shared" si="1"/>
        <v>-4.107827894735971</v>
      </c>
      <c r="J11" s="390"/>
      <c r="K11"/>
      <c r="L11"/>
      <c r="M11"/>
      <c r="N11"/>
      <c r="O11"/>
      <c r="P11" s="358"/>
      <c r="Q11" s="358"/>
      <c r="R11" s="358"/>
      <c r="S11" s="358"/>
      <c r="T11" s="358"/>
    </row>
    <row r="12" spans="1:20" ht="15" customHeight="1" thickBot="1">
      <c r="A12" s="391" t="s">
        <v>120</v>
      </c>
      <c r="B12" s="383">
        <v>107854.86599999999</v>
      </c>
      <c r="C12" s="392">
        <v>21967.544000000002</v>
      </c>
      <c r="D12" s="381">
        <f t="shared" si="0"/>
        <v>20.367689298320581</v>
      </c>
      <c r="E12" s="392">
        <v>107528.6</v>
      </c>
      <c r="F12" s="381">
        <f t="shared" si="1"/>
        <v>0.30342253130793917</v>
      </c>
      <c r="K12"/>
      <c r="L12"/>
      <c r="M12"/>
      <c r="N12"/>
      <c r="O12"/>
      <c r="P12" s="358"/>
      <c r="Q12" s="358"/>
      <c r="R12" s="358"/>
      <c r="S12" s="358"/>
      <c r="T12" s="358"/>
    </row>
    <row r="13" spans="1:20" ht="15" customHeight="1" thickBot="1">
      <c r="A13" s="391" t="s">
        <v>121</v>
      </c>
      <c r="B13" s="383">
        <f>B11+B12</f>
        <v>364262.11200000002</v>
      </c>
      <c r="C13" s="392">
        <f>C11+C12</f>
        <v>43557.614000000001</v>
      </c>
      <c r="D13" s="393">
        <f t="shared" si="0"/>
        <v>11.957766829178215</v>
      </c>
      <c r="E13" s="392">
        <f>E11+E12</f>
        <v>374919.81700000004</v>
      </c>
      <c r="F13" s="393">
        <f t="shared" si="1"/>
        <v>-2.842662488550189</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K17"/>
      <c r="L17"/>
      <c r="M17"/>
      <c r="N17"/>
      <c r="O17" s="358"/>
      <c r="P17" s="358"/>
      <c r="Q17" s="358"/>
      <c r="R17" s="358"/>
      <c r="S17" s="358"/>
      <c r="T17" s="358"/>
    </row>
    <row r="18" spans="1:20" ht="33" customHeight="1" thickBot="1">
      <c r="A18" s="1148" t="s">
        <v>470</v>
      </c>
      <c r="B18" s="1148"/>
      <c r="C18" s="1148"/>
      <c r="D18" s="1148"/>
      <c r="E18" s="1148"/>
      <c r="F18" s="1148"/>
      <c r="K18"/>
      <c r="L18"/>
      <c r="M18"/>
      <c r="N18"/>
      <c r="O18" s="358"/>
      <c r="P18" s="358"/>
      <c r="Q18" s="358"/>
      <c r="R18" s="358"/>
      <c r="S18" s="358"/>
      <c r="T18" s="358"/>
    </row>
    <row r="19" spans="1:20" ht="16.5" customHeight="1" thickBot="1">
      <c r="A19" s="1138" t="s">
        <v>453</v>
      </c>
      <c r="B19" s="1140" t="s">
        <v>471</v>
      </c>
      <c r="C19" s="1141"/>
      <c r="D19" s="1142"/>
      <c r="E19" s="1143" t="s">
        <v>457</v>
      </c>
      <c r="F19" s="1145" t="s">
        <v>458</v>
      </c>
      <c r="K19"/>
      <c r="L19"/>
      <c r="M19"/>
      <c r="N19"/>
      <c r="O19" s="358"/>
      <c r="P19" s="358"/>
      <c r="Q19" s="358"/>
      <c r="R19" s="358"/>
      <c r="S19" s="358"/>
      <c r="T19" s="358"/>
    </row>
    <row r="20" spans="1:20" ht="21" customHeight="1" thickBot="1">
      <c r="A20" s="1139"/>
      <c r="B20" s="396" t="s">
        <v>218</v>
      </c>
      <c r="C20" s="396" t="s">
        <v>325</v>
      </c>
      <c r="D20" s="396" t="s">
        <v>326</v>
      </c>
      <c r="E20" s="1144"/>
      <c r="F20" s="1146"/>
      <c r="K20"/>
      <c r="L20"/>
      <c r="M20"/>
      <c r="N20"/>
      <c r="O20" s="358"/>
      <c r="P20" s="358"/>
      <c r="Q20" s="358"/>
      <c r="R20" s="358"/>
      <c r="S20" s="358"/>
      <c r="T20" s="358"/>
    </row>
    <row r="21" spans="1:20" ht="15" thickBot="1">
      <c r="A21" s="397" t="s">
        <v>116</v>
      </c>
      <c r="B21" s="383">
        <v>71107.375</v>
      </c>
      <c r="C21" s="398">
        <v>0</v>
      </c>
      <c r="D21" s="399">
        <f t="shared" ref="D21:D26" si="2">(C21/B21)*100</f>
        <v>0</v>
      </c>
      <c r="E21" s="392">
        <v>51405.213000000003</v>
      </c>
      <c r="F21" s="399">
        <f t="shared" ref="F21:F26" si="3">((B21-E21)/E21)*100</f>
        <v>38.327167324450137</v>
      </c>
      <c r="H21" s="382" t="s">
        <v>123</v>
      </c>
      <c r="K21"/>
      <c r="L21"/>
      <c r="M21"/>
      <c r="N21"/>
      <c r="O21" s="358"/>
      <c r="P21" s="358"/>
      <c r="Q21" s="358"/>
      <c r="R21" s="358"/>
      <c r="S21" s="358"/>
      <c r="T21" s="358"/>
    </row>
    <row r="22" spans="1:20" ht="15" thickBot="1">
      <c r="A22" s="397" t="s">
        <v>118</v>
      </c>
      <c r="B22" s="383">
        <v>266857</v>
      </c>
      <c r="C22" s="398">
        <v>0</v>
      </c>
      <c r="D22" s="381">
        <f t="shared" si="2"/>
        <v>0</v>
      </c>
      <c r="E22" s="392">
        <v>186842</v>
      </c>
      <c r="F22" s="381">
        <f t="shared" si="3"/>
        <v>42.824953704199267</v>
      </c>
      <c r="H22" s="385">
        <f>B22-E22</f>
        <v>80015</v>
      </c>
      <c r="K22" s="358"/>
      <c r="L22" s="358"/>
      <c r="M22" s="358"/>
      <c r="O22" s="358"/>
      <c r="P22" s="358"/>
      <c r="Q22" s="358"/>
      <c r="R22" s="358"/>
      <c r="S22" s="358"/>
      <c r="T22" s="358"/>
    </row>
    <row r="23" spans="1:20" ht="15" thickBot="1">
      <c r="A23" s="400" t="s">
        <v>214</v>
      </c>
      <c r="B23" s="383">
        <v>83071</v>
      </c>
      <c r="C23" s="401">
        <v>0</v>
      </c>
      <c r="D23" s="381">
        <f t="shared" si="2"/>
        <v>0</v>
      </c>
      <c r="E23" s="387">
        <v>43472</v>
      </c>
      <c r="F23" s="381">
        <f t="shared" si="3"/>
        <v>91.090817077659182</v>
      </c>
      <c r="N23" s="358"/>
      <c r="O23" s="358"/>
      <c r="P23" s="358"/>
      <c r="Q23" s="358"/>
      <c r="R23" s="358"/>
      <c r="S23" s="358"/>
      <c r="T23" s="358"/>
    </row>
    <row r="24" spans="1:20" ht="15" thickBot="1">
      <c r="A24" s="397" t="s">
        <v>119</v>
      </c>
      <c r="B24" s="383">
        <v>14964.701999999999</v>
      </c>
      <c r="C24" s="402">
        <v>198.893</v>
      </c>
      <c r="D24" s="388">
        <f t="shared" si="2"/>
        <v>1.3290809265697372</v>
      </c>
      <c r="E24" s="392">
        <v>15035.19</v>
      </c>
      <c r="F24" s="388">
        <f t="shared" si="3"/>
        <v>-0.46882014793295723</v>
      </c>
      <c r="N24" s="358"/>
      <c r="O24" s="358"/>
      <c r="P24" s="358"/>
      <c r="Q24" s="358"/>
      <c r="R24" s="358"/>
      <c r="S24" s="358"/>
      <c r="T24" s="358"/>
    </row>
    <row r="25" spans="1:20" ht="15" thickBot="1">
      <c r="A25" s="397" t="s">
        <v>120</v>
      </c>
      <c r="B25" s="383">
        <v>10667.078</v>
      </c>
      <c r="C25" s="402">
        <v>801.13499999999999</v>
      </c>
      <c r="D25" s="381">
        <f t="shared" si="2"/>
        <v>7.5103510070892892</v>
      </c>
      <c r="E25" s="392">
        <v>7391.2460000000001</v>
      </c>
      <c r="F25" s="381">
        <f t="shared" si="3"/>
        <v>44.320429870687562</v>
      </c>
      <c r="N25" s="358"/>
      <c r="O25" s="358"/>
      <c r="P25" s="358"/>
      <c r="Q25" s="358"/>
      <c r="R25" s="358"/>
      <c r="S25" s="358"/>
      <c r="T25" s="358"/>
    </row>
    <row r="26" spans="1:20" ht="15" thickBot="1">
      <c r="A26" s="397" t="s">
        <v>121</v>
      </c>
      <c r="B26" s="383">
        <f>B24+B25</f>
        <v>25631.78</v>
      </c>
      <c r="C26" s="392">
        <f>C24+C25</f>
        <v>1000.028</v>
      </c>
      <c r="D26" s="393">
        <f t="shared" si="2"/>
        <v>3.9015160086423966</v>
      </c>
      <c r="E26" s="392">
        <f>E24+E25</f>
        <v>22426.436000000002</v>
      </c>
      <c r="F26" s="393">
        <f t="shared" si="3"/>
        <v>14.292703486189232</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147"/>
      <c r="D30" s="1147"/>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147"/>
      <c r="C41" s="1147"/>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2"/>
  <dimension ref="A1:X136"/>
  <sheetViews>
    <sheetView showGridLines="0" zoomScale="115" zoomScaleNormal="115" workbookViewId="0">
      <selection activeCell="P42" sqref="P42"/>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20.26953125" style="374" customWidth="1"/>
    <col min="7" max="7" width="10.54296875" style="374" customWidth="1"/>
    <col min="8" max="8" width="9.81640625" style="390" bestFit="1"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25" style="374" customWidth="1"/>
    <col min="17" max="17" width="12.453125"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4" ht="18.5">
      <c r="A1" s="415"/>
    </row>
    <row r="2" spans="1:24" ht="28.5" customHeight="1">
      <c r="A2" s="1153" t="s">
        <v>468</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row>
    <row r="3" spans="1:24" ht="15.75" customHeight="1">
      <c r="A3" s="1156" t="s">
        <v>467</v>
      </c>
      <c r="B3" s="1156"/>
      <c r="C3" s="1156"/>
      <c r="D3" s="1156"/>
      <c r="E3" s="1156"/>
      <c r="F3" s="1156"/>
      <c r="P3" s="406"/>
    </row>
    <row r="4" spans="1:24" ht="4.5" customHeight="1">
      <c r="A4" s="416"/>
      <c r="B4" s="416"/>
      <c r="C4" s="417"/>
      <c r="D4" s="417"/>
    </row>
    <row r="5" spans="1:24" ht="15" thickBot="1">
      <c r="A5" s="418" t="s">
        <v>124</v>
      </c>
      <c r="B5" s="1157" t="s">
        <v>125</v>
      </c>
      <c r="C5" s="1157"/>
      <c r="D5" s="419"/>
      <c r="E5" s="419"/>
      <c r="F5" s="418" t="s">
        <v>126</v>
      </c>
      <c r="G5" s="420" t="s">
        <v>127</v>
      </c>
      <c r="H5" s="421"/>
      <c r="I5" s="419"/>
      <c r="J5" s="419"/>
      <c r="K5" s="418" t="s">
        <v>128</v>
      </c>
      <c r="L5" s="422" t="s">
        <v>129</v>
      </c>
      <c r="M5" s="419"/>
      <c r="N5" s="423"/>
      <c r="O5" s="358"/>
      <c r="P5" s="418" t="s">
        <v>130</v>
      </c>
      <c r="Q5" s="422" t="s">
        <v>131</v>
      </c>
      <c r="R5" s="419"/>
    </row>
    <row r="6" spans="1:24" ht="29.5" thickBot="1">
      <c r="A6" s="424" t="s">
        <v>132</v>
      </c>
      <c r="B6" s="425" t="s">
        <v>133</v>
      </c>
      <c r="C6" s="426" t="s">
        <v>134</v>
      </c>
      <c r="D6" s="427" t="s">
        <v>135</v>
      </c>
      <c r="F6" s="424" t="s">
        <v>132</v>
      </c>
      <c r="G6" s="425" t="s">
        <v>133</v>
      </c>
      <c r="H6" s="428" t="s">
        <v>134</v>
      </c>
      <c r="I6" s="427" t="s">
        <v>135</v>
      </c>
      <c r="K6" s="429" t="s">
        <v>132</v>
      </c>
      <c r="L6" s="430" t="s">
        <v>133</v>
      </c>
      <c r="M6" s="431" t="s">
        <v>136</v>
      </c>
      <c r="N6" s="432" t="s">
        <v>135</v>
      </c>
      <c r="O6" s="358"/>
      <c r="P6" s="429" t="s">
        <v>132</v>
      </c>
      <c r="Q6" s="430" t="s">
        <v>133</v>
      </c>
      <c r="R6" s="431" t="s">
        <v>136</v>
      </c>
      <c r="S6" s="432" t="s">
        <v>135</v>
      </c>
    </row>
    <row r="7" spans="1:24" ht="15.5">
      <c r="A7" s="436" t="s">
        <v>329</v>
      </c>
      <c r="B7" s="437">
        <v>24053.898000000001</v>
      </c>
      <c r="C7" s="437">
        <v>10880</v>
      </c>
      <c r="D7" s="438">
        <v>4.2843022599282632</v>
      </c>
      <c r="F7" s="436" t="s">
        <v>137</v>
      </c>
      <c r="G7" s="437">
        <v>1644.181</v>
      </c>
      <c r="H7" s="437">
        <v>7614</v>
      </c>
      <c r="I7" s="780">
        <v>3.2995607090465038</v>
      </c>
      <c r="K7" s="433" t="s">
        <v>137</v>
      </c>
      <c r="L7" s="434">
        <v>370227.61599999998</v>
      </c>
      <c r="M7" s="434">
        <v>63577.828999999998</v>
      </c>
      <c r="N7" s="435">
        <v>5.8232189085915467</v>
      </c>
      <c r="O7" s="358"/>
      <c r="P7" s="433" t="s">
        <v>138</v>
      </c>
      <c r="Q7" s="434">
        <v>124196.47</v>
      </c>
      <c r="R7" s="434">
        <v>21363.884999999998</v>
      </c>
      <c r="S7" s="435">
        <v>5.8133841293378996</v>
      </c>
    </row>
    <row r="8" spans="1:24" ht="15.5">
      <c r="A8" s="433" t="s">
        <v>137</v>
      </c>
      <c r="B8" s="434">
        <v>6357.5519999999997</v>
      </c>
      <c r="C8" s="434">
        <v>13998</v>
      </c>
      <c r="D8" s="435">
        <v>3.5191772139636708</v>
      </c>
      <c r="F8" s="433" t="s">
        <v>139</v>
      </c>
      <c r="G8" s="434">
        <v>636.04200000000003</v>
      </c>
      <c r="H8" s="434">
        <v>3153</v>
      </c>
      <c r="I8" s="469">
        <v>2.863390192185622</v>
      </c>
      <c r="K8" s="433" t="s">
        <v>140</v>
      </c>
      <c r="L8" s="434">
        <v>319669.734</v>
      </c>
      <c r="M8" s="434">
        <v>57459.909</v>
      </c>
      <c r="N8" s="435">
        <v>5.5633525977216562</v>
      </c>
      <c r="O8" s="358"/>
      <c r="P8" s="433" t="s">
        <v>140</v>
      </c>
      <c r="Q8" s="434">
        <v>66930.823000000004</v>
      </c>
      <c r="R8" s="434">
        <v>12916.82</v>
      </c>
      <c r="S8" s="435">
        <v>5.1816796239322063</v>
      </c>
    </row>
    <row r="9" spans="1:24" ht="15.5">
      <c r="A9" s="433" t="s">
        <v>361</v>
      </c>
      <c r="B9" s="434">
        <v>4886.4480000000003</v>
      </c>
      <c r="C9" s="434">
        <v>2131</v>
      </c>
      <c r="D9" s="435">
        <v>4.7065994228539072</v>
      </c>
      <c r="F9" s="433" t="s">
        <v>158</v>
      </c>
      <c r="G9" s="434">
        <v>422.66899999999998</v>
      </c>
      <c r="H9" s="434">
        <v>2563</v>
      </c>
      <c r="I9" s="435">
        <v>2.4578065941734022</v>
      </c>
      <c r="K9" s="433" t="s">
        <v>330</v>
      </c>
      <c r="L9" s="434">
        <v>134727.45699999999</v>
      </c>
      <c r="M9" s="434">
        <v>27056.868999999999</v>
      </c>
      <c r="N9" s="435">
        <v>4.979417869820784</v>
      </c>
      <c r="O9" s="358"/>
      <c r="P9" s="433" t="s">
        <v>139</v>
      </c>
      <c r="Q9" s="434">
        <v>54289.232000000004</v>
      </c>
      <c r="R9" s="434">
        <v>10273.647000000001</v>
      </c>
      <c r="S9" s="435">
        <v>5.2843193853166257</v>
      </c>
    </row>
    <row r="10" spans="1:24" ht="16" thickBot="1">
      <c r="A10" s="433" t="s">
        <v>147</v>
      </c>
      <c r="B10" s="434">
        <v>4716.08</v>
      </c>
      <c r="C10" s="434">
        <v>2755</v>
      </c>
      <c r="D10" s="435">
        <v>3.1727839495915346</v>
      </c>
      <c r="F10" s="433" t="s">
        <v>330</v>
      </c>
      <c r="G10" s="434">
        <v>112.994</v>
      </c>
      <c r="H10" s="434">
        <v>688</v>
      </c>
      <c r="I10" s="435">
        <v>2.9089177221707341</v>
      </c>
      <c r="K10" s="433" t="s">
        <v>139</v>
      </c>
      <c r="L10" s="434">
        <v>105220.253</v>
      </c>
      <c r="M10" s="434">
        <v>15809.342000000001</v>
      </c>
      <c r="N10" s="435">
        <v>6.6555744698292942</v>
      </c>
      <c r="O10" s="358"/>
      <c r="P10" s="433" t="s">
        <v>144</v>
      </c>
      <c r="Q10" s="434">
        <v>48597.341</v>
      </c>
      <c r="R10" s="434">
        <v>6233.8789999999999</v>
      </c>
      <c r="S10" s="435">
        <v>7.79568243143635</v>
      </c>
    </row>
    <row r="11" spans="1:24" ht="16" thickBot="1">
      <c r="A11" s="433" t="s">
        <v>268</v>
      </c>
      <c r="B11" s="434">
        <v>2332.02</v>
      </c>
      <c r="C11" s="434">
        <v>1087</v>
      </c>
      <c r="D11" s="435">
        <v>4.1418518821109762</v>
      </c>
      <c r="F11" s="439" t="s">
        <v>222</v>
      </c>
      <c r="G11" s="440">
        <v>2904.607</v>
      </c>
      <c r="H11" s="440">
        <v>14465</v>
      </c>
      <c r="I11" s="441">
        <v>3.0182783821501569</v>
      </c>
      <c r="K11" s="433" t="s">
        <v>146</v>
      </c>
      <c r="L11" s="434">
        <v>78183.933999999994</v>
      </c>
      <c r="M11" s="434">
        <v>10956.008</v>
      </c>
      <c r="N11" s="435">
        <v>7.1361698531070799</v>
      </c>
      <c r="O11" s="358"/>
      <c r="P11" s="433" t="s">
        <v>141</v>
      </c>
      <c r="Q11" s="434">
        <v>44754.864999999998</v>
      </c>
      <c r="R11" s="434">
        <v>7123.335</v>
      </c>
      <c r="S11" s="435">
        <v>6.2828527648917252</v>
      </c>
    </row>
    <row r="12" spans="1:24" ht="15.5">
      <c r="A12" s="433" t="s">
        <v>145</v>
      </c>
      <c r="B12" s="434">
        <v>1917.316</v>
      </c>
      <c r="C12" s="434">
        <v>2275</v>
      </c>
      <c r="D12" s="435">
        <v>3.2534489019510691</v>
      </c>
      <c r="F12"/>
      <c r="G12"/>
      <c r="H12"/>
      <c r="I12"/>
      <c r="K12" s="433" t="s">
        <v>144</v>
      </c>
      <c r="L12" s="434">
        <v>62732.385000000002</v>
      </c>
      <c r="M12" s="434">
        <v>7370.3760000000002</v>
      </c>
      <c r="N12" s="435">
        <v>8.5114226194158888</v>
      </c>
      <c r="O12" s="358"/>
      <c r="P12" s="433" t="s">
        <v>237</v>
      </c>
      <c r="Q12" s="434">
        <v>39182.400000000001</v>
      </c>
      <c r="R12" s="434">
        <v>7205.17</v>
      </c>
      <c r="S12" s="435">
        <v>5.4380951455690845</v>
      </c>
    </row>
    <row r="13" spans="1:24" ht="15.5">
      <c r="A13" s="433" t="s">
        <v>150</v>
      </c>
      <c r="B13" s="434">
        <v>1064.06</v>
      </c>
      <c r="C13" s="434">
        <v>633</v>
      </c>
      <c r="D13" s="435">
        <v>2.9913357360126391</v>
      </c>
      <c r="F13"/>
      <c r="G13"/>
      <c r="H13"/>
      <c r="I13"/>
      <c r="K13" s="433" t="s">
        <v>138</v>
      </c>
      <c r="L13" s="434">
        <v>57452.887999999999</v>
      </c>
      <c r="M13" s="434">
        <v>8523.3209999999999</v>
      </c>
      <c r="N13" s="435">
        <v>6.7406692766821754</v>
      </c>
      <c r="O13" s="358"/>
      <c r="P13" s="433" t="s">
        <v>137</v>
      </c>
      <c r="Q13" s="434">
        <v>34347.535000000003</v>
      </c>
      <c r="R13" s="434">
        <v>6396.357</v>
      </c>
      <c r="S13" s="435">
        <v>5.3698589681595328</v>
      </c>
    </row>
    <row r="14" spans="1:24" ht="15.5">
      <c r="A14" s="433" t="s">
        <v>334</v>
      </c>
      <c r="B14" s="434">
        <v>912.45500000000004</v>
      </c>
      <c r="C14" s="434">
        <v>419</v>
      </c>
      <c r="D14" s="435">
        <v>4.3149220911261912</v>
      </c>
      <c r="K14" s="433" t="s">
        <v>142</v>
      </c>
      <c r="L14" s="434">
        <v>56349.718000000001</v>
      </c>
      <c r="M14" s="434">
        <v>9916.7919999999995</v>
      </c>
      <c r="N14" s="435">
        <v>5.682252688167706</v>
      </c>
      <c r="O14" s="358"/>
      <c r="P14" s="433" t="s">
        <v>330</v>
      </c>
      <c r="Q14" s="434">
        <v>32754.63</v>
      </c>
      <c r="R14" s="434">
        <v>6315.3429999999998</v>
      </c>
      <c r="S14" s="435">
        <v>5.1865163934880503</v>
      </c>
    </row>
    <row r="15" spans="1:24" ht="15.5">
      <c r="A15" s="433" t="s">
        <v>447</v>
      </c>
      <c r="B15" s="434">
        <v>874.6</v>
      </c>
      <c r="C15" s="434">
        <v>412</v>
      </c>
      <c r="D15" s="435">
        <v>4.1747016706443913</v>
      </c>
      <c r="E15" s="442"/>
      <c r="F15" s="358"/>
      <c r="K15" s="433" t="s">
        <v>147</v>
      </c>
      <c r="L15" s="434">
        <v>48360.302000000003</v>
      </c>
      <c r="M15" s="434">
        <v>8107.6819999999998</v>
      </c>
      <c r="N15" s="435">
        <v>5.9647507141992007</v>
      </c>
      <c r="O15" s="358"/>
      <c r="P15" s="433" t="s">
        <v>146</v>
      </c>
      <c r="Q15" s="434">
        <v>23512.32</v>
      </c>
      <c r="R15" s="434">
        <v>4556.0320000000002</v>
      </c>
      <c r="S15" s="435">
        <v>5.1607012417823226</v>
      </c>
    </row>
    <row r="16" spans="1:24" ht="15.5">
      <c r="A16" s="433" t="s">
        <v>139</v>
      </c>
      <c r="B16" s="434">
        <v>762.99699999999996</v>
      </c>
      <c r="C16" s="434">
        <v>3220</v>
      </c>
      <c r="D16" s="435">
        <v>2.9275214960729614</v>
      </c>
      <c r="F16" s="358"/>
      <c r="K16" s="433" t="s">
        <v>154</v>
      </c>
      <c r="L16" s="434">
        <v>45476.239000000001</v>
      </c>
      <c r="M16" s="434">
        <v>8755.0949999999993</v>
      </c>
      <c r="N16" s="435">
        <v>5.1942599137987653</v>
      </c>
      <c r="O16" s="358"/>
      <c r="P16" s="433" t="s">
        <v>147</v>
      </c>
      <c r="Q16" s="434">
        <v>13921.575999999999</v>
      </c>
      <c r="R16" s="434">
        <v>2390.3090000000002</v>
      </c>
      <c r="S16" s="435">
        <v>5.8241741967251928</v>
      </c>
    </row>
    <row r="17" spans="1:19" ht="15.5">
      <c r="A17" s="433" t="s">
        <v>149</v>
      </c>
      <c r="B17" s="434">
        <v>534.08600000000001</v>
      </c>
      <c r="C17" s="434">
        <v>247</v>
      </c>
      <c r="D17" s="435">
        <v>3.3501188661610937</v>
      </c>
      <c r="K17" s="433" t="s">
        <v>248</v>
      </c>
      <c r="L17" s="434">
        <v>38574.637000000002</v>
      </c>
      <c r="M17" s="434">
        <v>4629.491</v>
      </c>
      <c r="N17" s="435">
        <v>8.3323710965201148</v>
      </c>
      <c r="O17" s="358"/>
      <c r="P17" s="433" t="s">
        <v>153</v>
      </c>
      <c r="Q17" s="434">
        <v>11438.147999999999</v>
      </c>
      <c r="R17" s="434">
        <v>2386.5230000000001</v>
      </c>
      <c r="S17" s="435">
        <v>4.7928086173902358</v>
      </c>
    </row>
    <row r="18" spans="1:19" ht="15.5">
      <c r="A18" s="433" t="s">
        <v>140</v>
      </c>
      <c r="B18" s="434">
        <v>523.952</v>
      </c>
      <c r="C18" s="434">
        <v>361</v>
      </c>
      <c r="D18" s="435">
        <v>4.4591280074212136</v>
      </c>
      <c r="K18" s="433" t="s">
        <v>151</v>
      </c>
      <c r="L18" s="434">
        <v>31834.467000000001</v>
      </c>
      <c r="M18" s="434">
        <v>5088.1719999999996</v>
      </c>
      <c r="N18" s="435">
        <v>6.2565626712304541</v>
      </c>
      <c r="O18" s="358"/>
      <c r="P18" s="433" t="s">
        <v>151</v>
      </c>
      <c r="Q18" s="434">
        <v>8593.6910000000007</v>
      </c>
      <c r="R18" s="434">
        <v>1899.57</v>
      </c>
      <c r="S18" s="435">
        <v>4.5240191201166589</v>
      </c>
    </row>
    <row r="19" spans="1:19" ht="15.5">
      <c r="A19" s="433" t="s">
        <v>143</v>
      </c>
      <c r="B19" s="434">
        <v>510.858</v>
      </c>
      <c r="C19" s="434">
        <v>1066</v>
      </c>
      <c r="D19" s="435">
        <v>2.9447829420275653</v>
      </c>
      <c r="K19" s="433" t="s">
        <v>145</v>
      </c>
      <c r="L19" s="434">
        <v>22901.766</v>
      </c>
      <c r="M19" s="434">
        <v>4858.3779999999997</v>
      </c>
      <c r="N19" s="435">
        <v>4.7138707609823696</v>
      </c>
      <c r="O19" s="358"/>
      <c r="P19" s="433" t="s">
        <v>155</v>
      </c>
      <c r="Q19" s="434">
        <v>8357.8080000000009</v>
      </c>
      <c r="R19" s="434">
        <v>1734.34</v>
      </c>
      <c r="S19" s="435">
        <v>4.8190135728865169</v>
      </c>
    </row>
    <row r="20" spans="1:19" ht="15.5">
      <c r="A20" s="433" t="s">
        <v>155</v>
      </c>
      <c r="B20" s="434">
        <v>499.04300000000001</v>
      </c>
      <c r="C20" s="434">
        <v>558</v>
      </c>
      <c r="D20" s="435">
        <v>2.5982350184828449</v>
      </c>
      <c r="K20" s="433" t="s">
        <v>152</v>
      </c>
      <c r="L20" s="434">
        <v>20548.574000000001</v>
      </c>
      <c r="M20" s="434">
        <v>3741.3009999999999</v>
      </c>
      <c r="N20" s="435">
        <v>5.4923605451686459</v>
      </c>
      <c r="O20" s="358"/>
      <c r="P20" s="433" t="s">
        <v>248</v>
      </c>
      <c r="Q20" s="434">
        <v>7971.1859999999997</v>
      </c>
      <c r="R20" s="434">
        <v>1288.4780000000001</v>
      </c>
      <c r="S20" s="435">
        <v>6.1865130797731895</v>
      </c>
    </row>
    <row r="21" spans="1:19" ht="15.5">
      <c r="A21" s="433" t="s">
        <v>158</v>
      </c>
      <c r="B21" s="434">
        <v>422.66899999999998</v>
      </c>
      <c r="C21" s="434">
        <v>2563</v>
      </c>
      <c r="D21" s="435">
        <v>2.4578065941734022</v>
      </c>
      <c r="K21" s="433" t="s">
        <v>155</v>
      </c>
      <c r="L21" s="434">
        <v>20503.981</v>
      </c>
      <c r="M21" s="434">
        <v>5088.26</v>
      </c>
      <c r="N21" s="435">
        <v>4.0296645611662925</v>
      </c>
      <c r="O21" s="358"/>
      <c r="P21" s="433" t="s">
        <v>156</v>
      </c>
      <c r="Q21" s="434">
        <v>7568.4750000000004</v>
      </c>
      <c r="R21" s="434">
        <v>1405.7449999999999</v>
      </c>
      <c r="S21" s="435">
        <v>5.3839601065627134</v>
      </c>
    </row>
    <row r="22" spans="1:19" ht="15.5">
      <c r="A22" s="433" t="s">
        <v>249</v>
      </c>
      <c r="B22" s="434">
        <v>382.28399999999999</v>
      </c>
      <c r="C22" s="434">
        <v>397</v>
      </c>
      <c r="D22" s="435">
        <v>3.4139205915447679</v>
      </c>
      <c r="H22" s="374"/>
      <c r="K22" s="433" t="s">
        <v>247</v>
      </c>
      <c r="L22" s="434">
        <v>17472.686000000002</v>
      </c>
      <c r="M22" s="434">
        <v>2908.5639999999999</v>
      </c>
      <c r="N22" s="435">
        <v>6.0073238890394034</v>
      </c>
      <c r="O22" s="358"/>
      <c r="P22" s="433" t="s">
        <v>154</v>
      </c>
      <c r="Q22" s="434">
        <v>7380.558</v>
      </c>
      <c r="R22" s="434">
        <v>1514.96</v>
      </c>
      <c r="S22" s="435">
        <v>4.8717840735068911</v>
      </c>
    </row>
    <row r="23" spans="1:19" ht="15.5">
      <c r="A23" s="433" t="s">
        <v>152</v>
      </c>
      <c r="B23" s="434">
        <v>304.25700000000001</v>
      </c>
      <c r="C23" s="434">
        <v>254</v>
      </c>
      <c r="D23" s="435">
        <v>3.4788131717356507</v>
      </c>
      <c r="H23" s="374"/>
      <c r="K23" s="433" t="s">
        <v>141</v>
      </c>
      <c r="L23" s="434">
        <v>15077.405000000001</v>
      </c>
      <c r="M23" s="434">
        <v>2226.4969999999998</v>
      </c>
      <c r="N23" s="435">
        <v>6.7718056660305415</v>
      </c>
      <c r="O23" s="358"/>
      <c r="P23" s="433" t="s">
        <v>247</v>
      </c>
      <c r="Q23" s="434">
        <v>6542.0020000000004</v>
      </c>
      <c r="R23" s="434">
        <v>1174.711</v>
      </c>
      <c r="S23" s="435">
        <v>5.5690310212469285</v>
      </c>
    </row>
    <row r="24" spans="1:19" ht="15.5">
      <c r="A24" s="433" t="s">
        <v>409</v>
      </c>
      <c r="B24" s="434">
        <v>210.7</v>
      </c>
      <c r="C24" s="434">
        <v>50</v>
      </c>
      <c r="D24" s="435">
        <v>13.593548387096773</v>
      </c>
      <c r="H24" s="374"/>
      <c r="K24" s="433" t="s">
        <v>249</v>
      </c>
      <c r="L24" s="434">
        <v>14586.757</v>
      </c>
      <c r="M24" s="434">
        <v>2794.3679999999999</v>
      </c>
      <c r="N24" s="435">
        <v>5.2200558408913933</v>
      </c>
      <c r="O24" s="358"/>
      <c r="P24" s="433" t="s">
        <v>371</v>
      </c>
      <c r="Q24" s="434">
        <v>5097.95</v>
      </c>
      <c r="R24" s="434">
        <v>942.62300000000005</v>
      </c>
      <c r="S24" s="435">
        <v>5.4082597178299272</v>
      </c>
    </row>
    <row r="25" spans="1:19" ht="15.5">
      <c r="A25" s="433" t="s">
        <v>455</v>
      </c>
      <c r="B25" s="434">
        <v>167.43</v>
      </c>
      <c r="C25" s="434">
        <v>64</v>
      </c>
      <c r="D25" s="435">
        <v>4.8001720183486238</v>
      </c>
      <c r="H25" s="374"/>
      <c r="K25" s="433" t="s">
        <v>150</v>
      </c>
      <c r="L25" s="434">
        <v>10157.24</v>
      </c>
      <c r="M25" s="434">
        <v>1874.9010000000001</v>
      </c>
      <c r="N25" s="435">
        <v>5.4174807096481361</v>
      </c>
      <c r="O25" s="358"/>
      <c r="P25" s="433" t="s">
        <v>142</v>
      </c>
      <c r="Q25" s="434">
        <v>5019.3429999999998</v>
      </c>
      <c r="R25" s="434">
        <v>1222.4939999999999</v>
      </c>
      <c r="S25" s="435">
        <v>4.1058221962643584</v>
      </c>
    </row>
    <row r="26" spans="1:19" ht="15.5">
      <c r="A26" s="433" t="s">
        <v>247</v>
      </c>
      <c r="B26" s="434">
        <v>166.417</v>
      </c>
      <c r="C26" s="434">
        <v>117</v>
      </c>
      <c r="D26" s="435">
        <v>3.0493266147503433</v>
      </c>
      <c r="H26" s="374"/>
      <c r="K26" s="433" t="s">
        <v>143</v>
      </c>
      <c r="L26" s="434">
        <v>8685.9140000000007</v>
      </c>
      <c r="M26" s="434">
        <v>2250.7820000000002</v>
      </c>
      <c r="N26" s="435">
        <v>3.8590649827482184</v>
      </c>
      <c r="O26" s="358"/>
      <c r="P26" s="433" t="s">
        <v>157</v>
      </c>
      <c r="Q26" s="434">
        <v>4871.0940000000001</v>
      </c>
      <c r="R26" s="434">
        <v>1494.1959999999999</v>
      </c>
      <c r="S26" s="435">
        <v>3.2600100656138822</v>
      </c>
    </row>
    <row r="27" spans="1:19" ht="15.5">
      <c r="A27" s="433" t="s">
        <v>456</v>
      </c>
      <c r="B27" s="434">
        <v>149.80000000000001</v>
      </c>
      <c r="C27" s="434">
        <v>68</v>
      </c>
      <c r="D27" s="435">
        <v>4.4058823529411768</v>
      </c>
      <c r="H27" s="374"/>
      <c r="K27" s="433" t="s">
        <v>158</v>
      </c>
      <c r="L27" s="434">
        <v>3834.4850000000001</v>
      </c>
      <c r="M27" s="434">
        <v>879.09400000000005</v>
      </c>
      <c r="N27" s="435">
        <v>4.3618600513710701</v>
      </c>
      <c r="O27" s="358"/>
      <c r="P27" s="433" t="s">
        <v>150</v>
      </c>
      <c r="Q27" s="434">
        <v>4273.4859999999999</v>
      </c>
      <c r="R27" s="434">
        <v>843.27</v>
      </c>
      <c r="S27" s="435">
        <v>5.0677552859700929</v>
      </c>
    </row>
    <row r="28" spans="1:19" ht="15.5">
      <c r="A28" s="433" t="s">
        <v>153</v>
      </c>
      <c r="B28" s="434">
        <v>140.54599999999999</v>
      </c>
      <c r="C28" s="434">
        <v>120</v>
      </c>
      <c r="D28" s="435">
        <v>3.84215418261345</v>
      </c>
      <c r="H28" s="374"/>
      <c r="K28" s="433" t="s">
        <v>370</v>
      </c>
      <c r="L28" s="434">
        <v>3725.44</v>
      </c>
      <c r="M28" s="434">
        <v>439.50799999999998</v>
      </c>
      <c r="N28" s="435">
        <v>8.4763872329968972</v>
      </c>
      <c r="O28" s="358"/>
      <c r="P28" s="433" t="s">
        <v>158</v>
      </c>
      <c r="Q28" s="434">
        <v>3874.0650000000001</v>
      </c>
      <c r="R28" s="434">
        <v>1048.374</v>
      </c>
      <c r="S28" s="435">
        <v>3.6953081629265889</v>
      </c>
    </row>
    <row r="29" spans="1:19" ht="16" thickBot="1">
      <c r="A29" s="450" t="s">
        <v>330</v>
      </c>
      <c r="B29" s="451">
        <v>112.994</v>
      </c>
      <c r="C29" s="451">
        <v>688</v>
      </c>
      <c r="D29" s="452">
        <v>2.9089177221707341</v>
      </c>
      <c r="H29" s="374"/>
      <c r="K29" s="433" t="s">
        <v>159</v>
      </c>
      <c r="L29" s="434">
        <v>3463.8389999999999</v>
      </c>
      <c r="M29" s="434">
        <v>472.24700000000001</v>
      </c>
      <c r="N29" s="435">
        <v>7.334803609128274</v>
      </c>
      <c r="O29" s="358"/>
      <c r="P29" s="433" t="s">
        <v>152</v>
      </c>
      <c r="Q29" s="434">
        <v>3454.0320000000002</v>
      </c>
      <c r="R29" s="434">
        <v>694.11300000000006</v>
      </c>
      <c r="S29" s="435">
        <v>4.9761811117210017</v>
      </c>
    </row>
    <row r="30" spans="1:19" ht="16" thickBot="1">
      <c r="A30" s="439" t="s">
        <v>222</v>
      </c>
      <c r="B30" s="440">
        <v>52002.462</v>
      </c>
      <c r="C30" s="440">
        <v>44363</v>
      </c>
      <c r="D30" s="441">
        <v>3.8913734131805353</v>
      </c>
      <c r="E30" s="358"/>
      <c r="F30" s="358"/>
      <c r="G30" s="358"/>
      <c r="H30" s="358"/>
      <c r="I30" s="358"/>
      <c r="J30" s="358"/>
      <c r="K30" s="439" t="s">
        <v>222</v>
      </c>
      <c r="L30" s="440">
        <v>1498942.6259999999</v>
      </c>
      <c r="M30" s="440">
        <v>256407.24600000001</v>
      </c>
      <c r="N30" s="441">
        <v>5.8459448763004138</v>
      </c>
      <c r="O30" s="358"/>
      <c r="P30" s="433" t="s">
        <v>369</v>
      </c>
      <c r="Q30" s="434">
        <v>2745.3009999999999</v>
      </c>
      <c r="R30" s="434">
        <v>492.98700000000002</v>
      </c>
      <c r="S30" s="435">
        <v>5.5687087083432214</v>
      </c>
    </row>
    <row r="31" spans="1:19" ht="15.5">
      <c r="A31" s="358"/>
      <c r="B31" s="358"/>
      <c r="C31" s="358"/>
      <c r="D31" s="358"/>
      <c r="E31" s="358"/>
      <c r="F31" s="358"/>
      <c r="G31" s="358"/>
      <c r="H31" s="358"/>
      <c r="I31" s="358"/>
      <c r="J31" s="358"/>
      <c r="K31"/>
      <c r="L31"/>
      <c r="M31"/>
      <c r="N31"/>
      <c r="O31" s="358"/>
      <c r="P31" s="433" t="s">
        <v>428</v>
      </c>
      <c r="Q31" s="434">
        <v>2531.643</v>
      </c>
      <c r="R31" s="434">
        <v>405.58699999999999</v>
      </c>
      <c r="S31" s="435">
        <v>6.2419234344296051</v>
      </c>
    </row>
    <row r="32" spans="1:19" ht="15.5">
      <c r="A32" s="358"/>
      <c r="B32" s="358"/>
      <c r="C32" s="358"/>
      <c r="D32" s="358"/>
      <c r="E32" s="358"/>
      <c r="F32" s="358"/>
      <c r="G32" s="358"/>
      <c r="H32" s="358"/>
      <c r="I32" s="358"/>
      <c r="J32" s="358"/>
      <c r="K32"/>
      <c r="L32"/>
      <c r="M32"/>
      <c r="N32"/>
      <c r="O32" s="358"/>
      <c r="P32" s="433" t="s">
        <v>148</v>
      </c>
      <c r="Q32" s="434">
        <v>2304.5070000000001</v>
      </c>
      <c r="R32" s="434">
        <v>659.43499999999995</v>
      </c>
      <c r="S32" s="435">
        <v>3.4946689211218698</v>
      </c>
    </row>
    <row r="33" spans="1:19" ht="15.5">
      <c r="A33" s="443" t="s">
        <v>328</v>
      </c>
      <c r="B33" s="443"/>
      <c r="C33" s="358"/>
      <c r="D33" s="358"/>
      <c r="E33" s="358"/>
      <c r="F33" s="358"/>
      <c r="G33" s="358"/>
      <c r="H33" s="358"/>
      <c r="I33" s="358"/>
      <c r="J33" s="358"/>
      <c r="K33"/>
      <c r="L33"/>
      <c r="M33"/>
      <c r="N33"/>
      <c r="O33" s="358"/>
      <c r="P33" s="433" t="s">
        <v>334</v>
      </c>
      <c r="Q33" s="434">
        <v>2183.7550000000001</v>
      </c>
      <c r="R33" s="434">
        <v>494.05799999999999</v>
      </c>
      <c r="S33" s="435">
        <v>4.4200377283638765</v>
      </c>
    </row>
    <row r="34" spans="1:19" ht="16" thickBot="1">
      <c r="A34" s="403"/>
      <c r="C34" s="358"/>
      <c r="D34" s="358"/>
      <c r="E34" s="358"/>
      <c r="F34" s="358"/>
      <c r="G34" s="358"/>
      <c r="H34" s="358"/>
      <c r="I34" s="358"/>
      <c r="J34" s="358"/>
      <c r="O34" s="358"/>
      <c r="P34" s="433" t="s">
        <v>249</v>
      </c>
      <c r="Q34" s="434">
        <v>1895.682</v>
      </c>
      <c r="R34" s="434">
        <v>278.92200000000003</v>
      </c>
      <c r="S34" s="435">
        <v>6.7964592251597216</v>
      </c>
    </row>
    <row r="35" spans="1:19" ht="16" thickBot="1">
      <c r="A35" s="358"/>
      <c r="B35" s="358"/>
      <c r="C35" s="358"/>
      <c r="D35" s="358"/>
      <c r="E35" s="358"/>
      <c r="F35" s="358"/>
      <c r="G35" s="358"/>
      <c r="H35" s="358"/>
      <c r="I35" s="358"/>
      <c r="J35" s="358"/>
      <c r="K35"/>
      <c r="L35"/>
      <c r="M35"/>
      <c r="N35"/>
      <c r="O35" s="358"/>
      <c r="P35" s="439" t="s">
        <v>222</v>
      </c>
      <c r="Q35" s="440">
        <v>590361.348</v>
      </c>
      <c r="R35" s="440">
        <v>107854.86599999999</v>
      </c>
      <c r="S35" s="441">
        <v>5.4736644705487842</v>
      </c>
    </row>
    <row r="36" spans="1:19">
      <c r="A36"/>
      <c r="B36"/>
      <c r="C36"/>
      <c r="D36"/>
      <c r="E36"/>
      <c r="F36"/>
      <c r="G36"/>
      <c r="H36"/>
      <c r="I36"/>
      <c r="J36"/>
      <c r="K36"/>
      <c r="L36"/>
      <c r="M36"/>
      <c r="N36"/>
      <c r="O36" s="358"/>
      <c r="P36"/>
      <c r="Q36"/>
      <c r="R36"/>
      <c r="S36"/>
    </row>
    <row r="37" spans="1:19" ht="17.25" customHeight="1">
      <c r="A37"/>
      <c r="B37"/>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c r="A83"/>
      <c r="B83"/>
      <c r="C83"/>
      <c r="D83"/>
      <c r="E83"/>
      <c r="F83"/>
      <c r="G83"/>
      <c r="H83"/>
      <c r="I83"/>
      <c r="J83"/>
      <c r="K83"/>
      <c r="L83"/>
      <c r="M83"/>
      <c r="N83"/>
      <c r="O83"/>
      <c r="P83"/>
      <c r="Q83" s="358"/>
      <c r="R83" s="358"/>
    </row>
    <row r="84" spans="1:18">
      <c r="A84"/>
      <c r="B84"/>
      <c r="C84"/>
      <c r="D84"/>
      <c r="E84"/>
      <c r="F84"/>
      <c r="G84"/>
      <c r="H84"/>
      <c r="I84"/>
      <c r="J84"/>
      <c r="K84"/>
      <c r="L84"/>
      <c r="M84"/>
      <c r="N84"/>
      <c r="O84"/>
      <c r="P84"/>
      <c r="Q84" s="358"/>
      <c r="R84" s="358"/>
    </row>
    <row r="85" spans="1:18">
      <c r="A85"/>
      <c r="B85"/>
      <c r="C85"/>
      <c r="D85"/>
      <c r="E85"/>
      <c r="F85"/>
      <c r="G85"/>
      <c r="H85"/>
      <c r="I85"/>
      <c r="J85"/>
      <c r="K85"/>
      <c r="L85"/>
      <c r="M85"/>
      <c r="N85"/>
      <c r="O85"/>
      <c r="P85"/>
      <c r="Q85" s="358"/>
      <c r="R85" s="358"/>
    </row>
    <row r="86" spans="1:18">
      <c r="A86"/>
      <c r="B86"/>
      <c r="C86"/>
      <c r="D86"/>
      <c r="E86"/>
      <c r="F86"/>
      <c r="G86"/>
      <c r="H86"/>
      <c r="I86"/>
      <c r="J86"/>
      <c r="K86"/>
      <c r="L86"/>
      <c r="M86"/>
      <c r="N86"/>
      <c r="O86"/>
      <c r="P86"/>
      <c r="Q86" s="358"/>
      <c r="R86" s="358"/>
    </row>
    <row r="87" spans="1:18">
      <c r="A87"/>
      <c r="B87"/>
      <c r="C87"/>
      <c r="D87"/>
      <c r="E87"/>
      <c r="F87"/>
      <c r="G87"/>
      <c r="H87"/>
      <c r="I87"/>
      <c r="J87"/>
      <c r="K87"/>
      <c r="L87"/>
      <c r="M87"/>
      <c r="N87"/>
      <c r="O87"/>
      <c r="P87"/>
      <c r="Q87" s="358"/>
      <c r="R87" s="358"/>
    </row>
    <row r="88" spans="1:18">
      <c r="A88"/>
      <c r="B88"/>
      <c r="C88"/>
      <c r="D88"/>
      <c r="E88"/>
      <c r="F88"/>
      <c r="G88"/>
      <c r="H88"/>
      <c r="I88"/>
      <c r="J88"/>
      <c r="K88"/>
      <c r="L88"/>
      <c r="M88"/>
      <c r="N88"/>
      <c r="O88"/>
      <c r="P88"/>
      <c r="Q88" s="358"/>
      <c r="R88" s="358"/>
    </row>
    <row r="89" spans="1:18">
      <c r="A89"/>
      <c r="B89"/>
      <c r="C89"/>
      <c r="D89"/>
      <c r="E89"/>
      <c r="F89"/>
      <c r="G89"/>
      <c r="H89"/>
      <c r="I89"/>
      <c r="J89"/>
      <c r="K89"/>
      <c r="L89"/>
      <c r="M89"/>
      <c r="N89"/>
      <c r="O89"/>
      <c r="P89"/>
      <c r="Q89" s="358"/>
      <c r="R89" s="358"/>
    </row>
    <row r="90" spans="1:18">
      <c r="A90"/>
      <c r="B90"/>
      <c r="C90"/>
      <c r="D90"/>
      <c r="E90"/>
      <c r="F90"/>
      <c r="G90"/>
      <c r="H90"/>
      <c r="I90"/>
      <c r="J90"/>
      <c r="K90"/>
      <c r="L90"/>
      <c r="M90"/>
      <c r="N90"/>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3"/>
  <dimension ref="A1:AA230"/>
  <sheetViews>
    <sheetView showGridLines="0" workbookViewId="0">
      <selection activeCell="K31" sqref="K31"/>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6"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row>
    <row r="2" spans="1:27" ht="18" customHeight="1">
      <c r="A2" s="1153" t="s">
        <v>466</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c r="Y2" s="1153"/>
      <c r="Z2" s="1153"/>
      <c r="AA2" s="1153"/>
    </row>
    <row r="3" spans="1:27" ht="18" customHeight="1">
      <c r="A3" s="1154" t="s">
        <v>467</v>
      </c>
      <c r="B3" s="1154"/>
      <c r="C3" s="1154"/>
      <c r="D3" s="1154"/>
      <c r="E3" s="1154"/>
      <c r="F3" s="1154"/>
      <c r="G3" s="1154"/>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44575.875999999997</v>
      </c>
      <c r="C8" s="434">
        <v>46685</v>
      </c>
      <c r="D8" s="435">
        <v>2.7203782566620798</v>
      </c>
      <c r="E8" s="448"/>
      <c r="F8" s="433" t="s">
        <v>330</v>
      </c>
      <c r="G8" s="434">
        <v>6298.6170000000002</v>
      </c>
      <c r="H8" s="434">
        <v>18718</v>
      </c>
      <c r="I8" s="435">
        <v>4.4831769215165007</v>
      </c>
      <c r="K8" s="436" t="s">
        <v>140</v>
      </c>
      <c r="L8" s="437">
        <v>24459.469000000001</v>
      </c>
      <c r="M8" s="437">
        <v>5321.1329999999998</v>
      </c>
      <c r="N8" s="438">
        <v>4.5966655973455284</v>
      </c>
      <c r="P8" s="436" t="s">
        <v>142</v>
      </c>
      <c r="Q8" s="437">
        <v>7816.665</v>
      </c>
      <c r="R8" s="437">
        <v>1504.66</v>
      </c>
      <c r="S8" s="438">
        <v>5.1949709568939157</v>
      </c>
    </row>
    <row r="9" spans="1:27" ht="15.5">
      <c r="A9" s="433" t="s">
        <v>150</v>
      </c>
      <c r="B9" s="434">
        <v>36067.987999999998</v>
      </c>
      <c r="C9" s="434">
        <v>26608</v>
      </c>
      <c r="D9" s="435">
        <v>2.4378951281622334</v>
      </c>
      <c r="E9" s="449"/>
      <c r="F9" s="433" t="s">
        <v>155</v>
      </c>
      <c r="G9" s="434">
        <v>6058.2910000000002</v>
      </c>
      <c r="H9" s="434">
        <v>34356</v>
      </c>
      <c r="I9" s="435">
        <v>2.9354588626685034</v>
      </c>
      <c r="K9" s="433" t="s">
        <v>142</v>
      </c>
      <c r="L9" s="434">
        <v>10919.285</v>
      </c>
      <c r="M9" s="434">
        <v>1928.511</v>
      </c>
      <c r="N9" s="435">
        <v>5.6620288917200892</v>
      </c>
      <c r="P9" s="433" t="s">
        <v>330</v>
      </c>
      <c r="Q9" s="434">
        <v>7749.6229999999996</v>
      </c>
      <c r="R9" s="434">
        <v>1481.8109999999999</v>
      </c>
      <c r="S9" s="435">
        <v>5.2298322795552199</v>
      </c>
    </row>
    <row r="10" spans="1:27" ht="15.5">
      <c r="A10" s="433" t="s">
        <v>330</v>
      </c>
      <c r="B10" s="434">
        <v>21176.702000000001</v>
      </c>
      <c r="C10" s="434">
        <v>47776</v>
      </c>
      <c r="D10" s="435">
        <v>3.9521594786069585</v>
      </c>
      <c r="E10" s="448"/>
      <c r="F10" s="433" t="s">
        <v>137</v>
      </c>
      <c r="G10" s="434">
        <v>2089.8710000000001</v>
      </c>
      <c r="H10" s="434">
        <v>9056</v>
      </c>
      <c r="I10" s="435">
        <v>3.3114631232352303</v>
      </c>
      <c r="K10" s="433" t="s">
        <v>157</v>
      </c>
      <c r="L10" s="434">
        <v>6954.6040000000003</v>
      </c>
      <c r="M10" s="434">
        <v>1187.444</v>
      </c>
      <c r="N10" s="435">
        <v>5.856784825221232</v>
      </c>
      <c r="P10" s="433" t="s">
        <v>154</v>
      </c>
      <c r="Q10" s="434">
        <v>6833.8459999999995</v>
      </c>
      <c r="R10" s="434">
        <v>1361.454</v>
      </c>
      <c r="S10" s="435">
        <v>5.0195203069659344</v>
      </c>
    </row>
    <row r="11" spans="1:27" ht="15.5">
      <c r="A11" s="433" t="s">
        <v>155</v>
      </c>
      <c r="B11" s="434">
        <v>18890.097000000002</v>
      </c>
      <c r="C11" s="434">
        <v>49327</v>
      </c>
      <c r="D11" s="435">
        <v>2.5737247082434385</v>
      </c>
      <c r="E11" s="449"/>
      <c r="F11" s="433" t="s">
        <v>152</v>
      </c>
      <c r="G11" s="434">
        <v>1629.607</v>
      </c>
      <c r="H11" s="434">
        <v>7729</v>
      </c>
      <c r="I11" s="435">
        <v>2.9367315126012561</v>
      </c>
      <c r="K11" s="433" t="s">
        <v>330</v>
      </c>
      <c r="L11" s="434">
        <v>6021.0780000000004</v>
      </c>
      <c r="M11" s="434">
        <v>859.83699999999999</v>
      </c>
      <c r="N11" s="435">
        <v>7.0025807216949261</v>
      </c>
      <c r="P11" s="433" t="s">
        <v>140</v>
      </c>
      <c r="Q11" s="434">
        <v>6502.9269999999997</v>
      </c>
      <c r="R11" s="434">
        <v>1901.5340000000001</v>
      </c>
      <c r="S11" s="435">
        <v>3.4198320934571766</v>
      </c>
    </row>
    <row r="12" spans="1:27" ht="15.5">
      <c r="A12" s="433" t="s">
        <v>159</v>
      </c>
      <c r="B12" s="434">
        <v>17539.192999999999</v>
      </c>
      <c r="C12" s="434">
        <v>29721</v>
      </c>
      <c r="D12" s="435">
        <v>2.2461437290775019</v>
      </c>
      <c r="E12" s="449"/>
      <c r="F12" s="433" t="s">
        <v>159</v>
      </c>
      <c r="G12" s="434">
        <v>1086.9860000000001</v>
      </c>
      <c r="H12" s="434">
        <v>8665</v>
      </c>
      <c r="I12" s="435">
        <v>2.1314119658655959</v>
      </c>
      <c r="K12" s="433" t="s">
        <v>158</v>
      </c>
      <c r="L12" s="434">
        <v>4438.915</v>
      </c>
      <c r="M12" s="434">
        <v>1180.932</v>
      </c>
      <c r="N12" s="435">
        <v>3.7588235393739859</v>
      </c>
      <c r="P12" s="433" t="s">
        <v>139</v>
      </c>
      <c r="Q12" s="434">
        <v>3419.1469999999999</v>
      </c>
      <c r="R12" s="434">
        <v>577.86800000000005</v>
      </c>
      <c r="S12" s="435">
        <v>5.9168304872392996</v>
      </c>
    </row>
    <row r="13" spans="1:27" ht="15.5">
      <c r="A13" s="433" t="s">
        <v>156</v>
      </c>
      <c r="B13" s="434">
        <v>16951.991000000002</v>
      </c>
      <c r="C13" s="434">
        <v>20653</v>
      </c>
      <c r="D13" s="435">
        <v>2.5788830260208404</v>
      </c>
      <c r="E13" s="449"/>
      <c r="F13" s="433" t="s">
        <v>154</v>
      </c>
      <c r="G13" s="434">
        <v>514.98599999999999</v>
      </c>
      <c r="H13" s="434">
        <v>2381</v>
      </c>
      <c r="I13" s="435">
        <v>3.3893590975503809</v>
      </c>
      <c r="K13" s="433" t="s">
        <v>155</v>
      </c>
      <c r="L13" s="434">
        <v>3407.7040000000002</v>
      </c>
      <c r="M13" s="434">
        <v>779.77499999999998</v>
      </c>
      <c r="N13" s="435">
        <v>4.3701118912506818</v>
      </c>
      <c r="P13" s="433" t="s">
        <v>137</v>
      </c>
      <c r="Q13" s="434">
        <v>1976.0039999999999</v>
      </c>
      <c r="R13" s="434">
        <v>511.94900000000001</v>
      </c>
      <c r="S13" s="435">
        <v>3.859767281506556</v>
      </c>
    </row>
    <row r="14" spans="1:27" ht="16" thickBot="1">
      <c r="A14" s="433" t="s">
        <v>142</v>
      </c>
      <c r="B14" s="434">
        <v>15190.829</v>
      </c>
      <c r="C14" s="434">
        <v>14626</v>
      </c>
      <c r="D14" s="435">
        <v>2.561359938773518</v>
      </c>
      <c r="E14" s="449"/>
      <c r="F14" s="433" t="s">
        <v>142</v>
      </c>
      <c r="G14" s="434">
        <v>260.40499999999997</v>
      </c>
      <c r="H14" s="434">
        <v>877</v>
      </c>
      <c r="I14" s="435">
        <v>4.0935815006366623</v>
      </c>
      <c r="K14" s="433" t="s">
        <v>139</v>
      </c>
      <c r="L14" s="434">
        <v>3289.4360000000001</v>
      </c>
      <c r="M14" s="434">
        <v>712.45</v>
      </c>
      <c r="N14" s="435">
        <v>4.6170762860551617</v>
      </c>
      <c r="P14" s="433" t="s">
        <v>158</v>
      </c>
      <c r="Q14" s="434">
        <v>1663.5329999999999</v>
      </c>
      <c r="R14" s="434">
        <v>493.47800000000001</v>
      </c>
      <c r="S14" s="435">
        <v>3.3710378172887139</v>
      </c>
    </row>
    <row r="15" spans="1:27" ht="16" thickBot="1">
      <c r="A15" s="433" t="s">
        <v>140</v>
      </c>
      <c r="B15" s="434">
        <v>6293.4369999999999</v>
      </c>
      <c r="C15" s="434">
        <v>5231</v>
      </c>
      <c r="D15" s="435">
        <v>2.9118770702248971</v>
      </c>
      <c r="E15" s="449"/>
      <c r="F15" s="439" t="s">
        <v>222</v>
      </c>
      <c r="G15" s="440">
        <v>18232.07</v>
      </c>
      <c r="H15" s="440">
        <v>83071</v>
      </c>
      <c r="I15" s="441">
        <v>3.3363203704340787</v>
      </c>
      <c r="K15" s="433" t="s">
        <v>154</v>
      </c>
      <c r="L15" s="434">
        <v>2542.1010000000001</v>
      </c>
      <c r="M15" s="434">
        <v>523.23800000000006</v>
      </c>
      <c r="N15" s="435">
        <v>4.8584028682932043</v>
      </c>
      <c r="P15" s="450" t="s">
        <v>155</v>
      </c>
      <c r="Q15" s="451">
        <v>1534.3620000000001</v>
      </c>
      <c r="R15" s="451">
        <v>601.18299999999999</v>
      </c>
      <c r="S15" s="452">
        <v>2.5522378377299426</v>
      </c>
      <c r="U15" s="358"/>
      <c r="V15" s="358"/>
      <c r="W15" s="358"/>
      <c r="X15" s="358"/>
    </row>
    <row r="16" spans="1:27" ht="15.5">
      <c r="A16" s="433" t="s">
        <v>151</v>
      </c>
      <c r="B16" s="434">
        <v>4758.3019999999997</v>
      </c>
      <c r="C16" s="434">
        <v>2795</v>
      </c>
      <c r="D16" s="435">
        <v>3.6061210740071856</v>
      </c>
      <c r="E16" s="449"/>
      <c r="F16"/>
      <c r="G16"/>
      <c r="H16"/>
      <c r="I16"/>
      <c r="K16" s="433" t="s">
        <v>151</v>
      </c>
      <c r="L16" s="434">
        <v>2257.9360000000001</v>
      </c>
      <c r="M16" s="434">
        <v>318.887</v>
      </c>
      <c r="N16" s="435">
        <v>7.080677481364873</v>
      </c>
      <c r="P16" s="450" t="s">
        <v>151</v>
      </c>
      <c r="Q16" s="451">
        <v>1344.8610000000001</v>
      </c>
      <c r="R16" s="451">
        <v>360.41</v>
      </c>
      <c r="S16" s="452">
        <v>3.731475264282345</v>
      </c>
      <c r="U16" s="358"/>
      <c r="V16" s="358"/>
      <c r="W16" s="358"/>
      <c r="X16" s="358"/>
    </row>
    <row r="17" spans="1:24" ht="15.5">
      <c r="A17" s="433" t="s">
        <v>137</v>
      </c>
      <c r="B17" s="434">
        <v>4041.5610000000001</v>
      </c>
      <c r="C17" s="434">
        <v>14583</v>
      </c>
      <c r="D17" s="435">
        <v>3.587552627444297</v>
      </c>
      <c r="E17" s="448"/>
      <c r="F17"/>
      <c r="G17"/>
      <c r="H17"/>
      <c r="I17"/>
      <c r="K17" s="433" t="s">
        <v>150</v>
      </c>
      <c r="L17" s="434">
        <v>2003.8779999999999</v>
      </c>
      <c r="M17" s="434">
        <v>432.23200000000003</v>
      </c>
      <c r="N17" s="435">
        <v>4.6361167150974474</v>
      </c>
      <c r="P17" s="433" t="s">
        <v>138</v>
      </c>
      <c r="Q17" s="434">
        <v>1263.674</v>
      </c>
      <c r="R17" s="434">
        <v>423.83199999999999</v>
      </c>
      <c r="S17" s="435">
        <v>2.9815445742652749</v>
      </c>
      <c r="U17" s="358"/>
      <c r="V17" s="358"/>
      <c r="W17" s="358"/>
      <c r="X17" s="358"/>
    </row>
    <row r="18" spans="1:24" ht="15.5">
      <c r="A18" s="433" t="s">
        <v>145</v>
      </c>
      <c r="B18" s="434">
        <v>1592.07</v>
      </c>
      <c r="C18" s="434">
        <v>678</v>
      </c>
      <c r="D18" s="435">
        <v>3.6880107855673541</v>
      </c>
      <c r="E18" s="453"/>
      <c r="F18"/>
      <c r="G18"/>
      <c r="H18"/>
      <c r="I18"/>
      <c r="K18" s="450" t="s">
        <v>137</v>
      </c>
      <c r="L18" s="451">
        <v>1665.114</v>
      </c>
      <c r="M18" s="451">
        <v>479.32799999999997</v>
      </c>
      <c r="N18" s="452">
        <v>3.4738508912477473</v>
      </c>
      <c r="P18" s="433" t="s">
        <v>157</v>
      </c>
      <c r="Q18" s="434">
        <v>928.995</v>
      </c>
      <c r="R18" s="434">
        <v>170.809</v>
      </c>
      <c r="S18" s="435">
        <v>5.4387942087360734</v>
      </c>
      <c r="U18" s="358"/>
      <c r="V18" s="358"/>
      <c r="W18" s="358"/>
      <c r="X18" s="358"/>
    </row>
    <row r="19" spans="1:24" ht="15.5">
      <c r="A19" s="433" t="s">
        <v>139</v>
      </c>
      <c r="B19" s="434">
        <v>1317.6010000000001</v>
      </c>
      <c r="C19" s="434">
        <v>1813</v>
      </c>
      <c r="D19" s="435">
        <v>1.6588683796710719</v>
      </c>
      <c r="E19" s="454"/>
      <c r="K19" s="433" t="s">
        <v>454</v>
      </c>
      <c r="L19" s="434">
        <v>1305.816</v>
      </c>
      <c r="M19" s="434">
        <v>64.218999999999994</v>
      </c>
      <c r="N19" s="435">
        <v>20.333795294227567</v>
      </c>
      <c r="P19" s="433" t="s">
        <v>150</v>
      </c>
      <c r="Q19" s="434">
        <v>563.28099999999995</v>
      </c>
      <c r="R19" s="434">
        <v>109.608</v>
      </c>
      <c r="S19" s="435">
        <v>5.1390500693380039</v>
      </c>
      <c r="U19" s="358"/>
      <c r="V19" s="358"/>
      <c r="W19" s="358"/>
      <c r="X19" s="358"/>
    </row>
    <row r="20" spans="1:24" ht="15" customHeight="1">
      <c r="A20" s="433" t="s">
        <v>157</v>
      </c>
      <c r="B20" s="434">
        <v>1243.5809999999999</v>
      </c>
      <c r="C20" s="434">
        <v>2099</v>
      </c>
      <c r="D20" s="435">
        <v>3.4941080279173264</v>
      </c>
      <c r="E20" s="454"/>
      <c r="F20" s="358"/>
      <c r="G20" s="358"/>
      <c r="H20" s="358"/>
      <c r="K20" s="433" t="s">
        <v>145</v>
      </c>
      <c r="L20" s="434">
        <v>1197.2360000000001</v>
      </c>
      <c r="M20" s="434">
        <v>297.89</v>
      </c>
      <c r="N20" s="435">
        <v>4.0190540132263592</v>
      </c>
      <c r="P20" s="433" t="s">
        <v>320</v>
      </c>
      <c r="Q20" s="434">
        <v>508.57799999999997</v>
      </c>
      <c r="R20" s="434">
        <v>111.68300000000001</v>
      </c>
      <c r="S20" s="435">
        <v>4.5537637778354805</v>
      </c>
      <c r="U20" s="358"/>
      <c r="V20" s="358"/>
      <c r="W20" s="358"/>
      <c r="X20" s="358"/>
    </row>
    <row r="21" spans="1:24" ht="15.5">
      <c r="A21" s="433" t="s">
        <v>138</v>
      </c>
      <c r="B21" s="434">
        <v>608.24699999999996</v>
      </c>
      <c r="C21" s="434">
        <v>487</v>
      </c>
      <c r="D21" s="435">
        <v>2.672051064652313</v>
      </c>
      <c r="E21" s="455"/>
      <c r="F21" s="358"/>
      <c r="G21" s="358"/>
      <c r="H21" s="358"/>
      <c r="K21" s="433" t="s">
        <v>247</v>
      </c>
      <c r="L21" s="434">
        <v>775.66700000000003</v>
      </c>
      <c r="M21" s="434">
        <v>296.72500000000002</v>
      </c>
      <c r="N21" s="435">
        <v>2.6140938579492796</v>
      </c>
      <c r="P21" s="433" t="s">
        <v>146</v>
      </c>
      <c r="Q21" s="434">
        <v>498.40499999999997</v>
      </c>
      <c r="R21" s="434">
        <v>239.38800000000001</v>
      </c>
      <c r="S21" s="435">
        <v>2.0819965913078349</v>
      </c>
    </row>
    <row r="22" spans="1:24" ht="16" thickBot="1">
      <c r="A22" s="433" t="s">
        <v>154</v>
      </c>
      <c r="B22" s="434">
        <v>567.29100000000005</v>
      </c>
      <c r="C22" s="434">
        <v>2412</v>
      </c>
      <c r="D22" s="435">
        <v>3.391124235595115</v>
      </c>
      <c r="E22" s="358"/>
      <c r="F22" s="358"/>
      <c r="G22" s="358"/>
      <c r="H22" s="358"/>
      <c r="I22" s="358"/>
      <c r="J22" s="358"/>
      <c r="K22" s="433" t="s">
        <v>138</v>
      </c>
      <c r="L22" s="434">
        <v>696.37599999999998</v>
      </c>
      <c r="M22" s="434">
        <v>124.70399999999999</v>
      </c>
      <c r="N22" s="435">
        <v>5.5842314600975111</v>
      </c>
      <c r="P22" s="433" t="s">
        <v>247</v>
      </c>
      <c r="Q22" s="434">
        <v>487.72800000000001</v>
      </c>
      <c r="R22" s="434">
        <v>74.037000000000006</v>
      </c>
      <c r="S22" s="435">
        <v>6.5876251063657358</v>
      </c>
    </row>
    <row r="23" spans="1:24" ht="16" thickBot="1">
      <c r="A23" s="439" t="s">
        <v>222</v>
      </c>
      <c r="B23" s="440">
        <v>191915.215</v>
      </c>
      <c r="C23" s="440">
        <v>266857</v>
      </c>
      <c r="D23" s="441">
        <v>2.6989495112145541</v>
      </c>
      <c r="E23" s="358"/>
      <c r="F23" s="358"/>
      <c r="G23" s="358"/>
      <c r="H23" s="358"/>
      <c r="I23" s="358"/>
      <c r="J23" s="358"/>
      <c r="K23" s="433" t="s">
        <v>152</v>
      </c>
      <c r="L23" s="434">
        <v>633.41</v>
      </c>
      <c r="M23" s="434">
        <v>187.226</v>
      </c>
      <c r="N23" s="435">
        <v>3.3831305481076344</v>
      </c>
      <c r="P23" s="450" t="s">
        <v>408</v>
      </c>
      <c r="Q23" s="451">
        <v>450.73500000000001</v>
      </c>
      <c r="R23" s="451">
        <v>81.7</v>
      </c>
      <c r="S23" s="452">
        <v>5.5169522643818851</v>
      </c>
    </row>
    <row r="24" spans="1:24" ht="15.5">
      <c r="A24"/>
      <c r="B24"/>
      <c r="C24"/>
      <c r="D24"/>
      <c r="E24" s="358"/>
      <c r="F24" s="358"/>
      <c r="G24" s="358"/>
      <c r="H24" s="358"/>
      <c r="I24" s="358"/>
      <c r="J24" s="358"/>
      <c r="K24" s="433" t="s">
        <v>364</v>
      </c>
      <c r="L24" s="434">
        <v>599.28099999999995</v>
      </c>
      <c r="M24" s="434">
        <v>26.681999999999999</v>
      </c>
      <c r="N24" s="435">
        <v>22.460122929315641</v>
      </c>
      <c r="P24" s="433" t="s">
        <v>334</v>
      </c>
      <c r="Q24" s="434">
        <v>411.298</v>
      </c>
      <c r="R24" s="434">
        <v>347.279</v>
      </c>
      <c r="S24" s="435">
        <v>1.1843445759749367</v>
      </c>
    </row>
    <row r="25" spans="1:24" ht="15.5">
      <c r="A25"/>
      <c r="B25"/>
      <c r="C25"/>
      <c r="D25"/>
      <c r="E25" s="358"/>
      <c r="F25" s="358"/>
      <c r="G25" s="358"/>
      <c r="H25" s="358"/>
      <c r="I25" s="358"/>
      <c r="J25" s="358"/>
      <c r="K25" s="433" t="s">
        <v>237</v>
      </c>
      <c r="L25" s="434">
        <v>312.78899999999999</v>
      </c>
      <c r="M25" s="434">
        <v>3.8159999999999998</v>
      </c>
      <c r="N25" s="435">
        <v>81.967767295597483</v>
      </c>
      <c r="P25" s="450" t="s">
        <v>147</v>
      </c>
      <c r="Q25" s="451">
        <v>409.66399999999999</v>
      </c>
      <c r="R25" s="451">
        <v>45.607999999999997</v>
      </c>
      <c r="S25" s="452">
        <v>8.9822838098579201</v>
      </c>
    </row>
    <row r="26" spans="1:24" ht="15.5">
      <c r="A26"/>
      <c r="B26"/>
      <c r="C26"/>
      <c r="D26"/>
      <c r="E26" s="358"/>
      <c r="F26" s="358"/>
      <c r="G26" s="358"/>
      <c r="H26" s="358"/>
      <c r="I26" s="358"/>
      <c r="J26" s="358"/>
      <c r="K26" s="450" t="s">
        <v>249</v>
      </c>
      <c r="L26" s="451">
        <v>305.16300000000001</v>
      </c>
      <c r="M26" s="451">
        <v>81.399000000000001</v>
      </c>
      <c r="N26" s="452">
        <v>3.7489772601629014</v>
      </c>
      <c r="P26" s="450" t="s">
        <v>159</v>
      </c>
      <c r="Q26" s="451">
        <v>285.44299999999998</v>
      </c>
      <c r="R26" s="451">
        <v>55.469000000000001</v>
      </c>
      <c r="S26" s="452">
        <v>5.145991454686401</v>
      </c>
    </row>
    <row r="27" spans="1:24" ht="16" thickBot="1">
      <c r="E27" s="358"/>
      <c r="F27" s="358"/>
      <c r="G27" s="358"/>
      <c r="H27" s="358"/>
      <c r="I27" s="358"/>
      <c r="J27" s="358"/>
      <c r="K27" s="433" t="s">
        <v>146</v>
      </c>
      <c r="L27" s="434">
        <v>227.53399999999999</v>
      </c>
      <c r="M27" s="434">
        <v>67.307000000000002</v>
      </c>
      <c r="N27" s="435">
        <v>3.3805399141248307</v>
      </c>
      <c r="O27" s="358"/>
      <c r="P27" s="433" t="s">
        <v>465</v>
      </c>
      <c r="Q27" s="434">
        <v>184.249</v>
      </c>
      <c r="R27" s="434">
        <v>10.736000000000001</v>
      </c>
      <c r="S27" s="435">
        <v>17.16179210134128</v>
      </c>
    </row>
    <row r="28" spans="1:24" ht="16" thickBot="1">
      <c r="A28" s="358"/>
      <c r="B28" s="358"/>
      <c r="C28" s="358"/>
      <c r="D28" s="358"/>
      <c r="E28" s="358"/>
      <c r="F28" s="358"/>
      <c r="G28" s="358"/>
      <c r="H28" s="358"/>
      <c r="I28" s="358"/>
      <c r="J28" s="358"/>
      <c r="K28" s="439" t="s">
        <v>222</v>
      </c>
      <c r="L28" s="440">
        <v>74696.667000000001</v>
      </c>
      <c r="M28" s="440">
        <v>14964.701999999999</v>
      </c>
      <c r="N28" s="441">
        <v>4.9915238539330753</v>
      </c>
      <c r="O28" s="358"/>
      <c r="P28" s="439" t="s">
        <v>222</v>
      </c>
      <c r="Q28" s="440">
        <v>45208.245999999999</v>
      </c>
      <c r="R28" s="440">
        <v>10667.078</v>
      </c>
      <c r="S28" s="441">
        <v>4.2381096303973775</v>
      </c>
    </row>
    <row r="29" spans="1:24">
      <c r="A29" s="358"/>
      <c r="B29" s="358"/>
      <c r="C29" s="358"/>
      <c r="D29" s="358"/>
      <c r="E29" s="358"/>
      <c r="F29" s="358"/>
      <c r="G29" s="358"/>
      <c r="H29" s="358"/>
      <c r="I29" s="358"/>
      <c r="J29" s="358"/>
      <c r="K29"/>
      <c r="L29"/>
      <c r="M29"/>
      <c r="N29"/>
      <c r="O29" s="358"/>
      <c r="P29"/>
      <c r="Q29"/>
      <c r="R29"/>
      <c r="S29"/>
    </row>
    <row r="30" spans="1:24">
      <c r="A30"/>
      <c r="B30"/>
      <c r="C30"/>
      <c r="D30"/>
      <c r="E30"/>
      <c r="F30"/>
      <c r="G30"/>
      <c r="H30"/>
      <c r="I30"/>
      <c r="J30"/>
      <c r="K30"/>
      <c r="L30"/>
      <c r="M30"/>
      <c r="N30"/>
      <c r="O30" s="358"/>
      <c r="P30"/>
      <c r="Q30"/>
      <c r="R30"/>
      <c r="S30"/>
    </row>
    <row r="31" spans="1:24">
      <c r="A31"/>
      <c r="B31"/>
      <c r="C31"/>
      <c r="D31"/>
      <c r="E31"/>
      <c r="F31"/>
      <c r="G31"/>
      <c r="H31"/>
      <c r="I31"/>
      <c r="J31"/>
      <c r="K31"/>
      <c r="L31"/>
      <c r="M31"/>
      <c r="N31"/>
      <c r="O31" s="358"/>
      <c r="P31"/>
      <c r="Q31"/>
      <c r="R31"/>
      <c r="S31"/>
    </row>
    <row r="32" spans="1:24">
      <c r="A32"/>
      <c r="B32"/>
      <c r="C32"/>
      <c r="D32"/>
      <c r="E32"/>
      <c r="F32"/>
      <c r="G32"/>
      <c r="H32"/>
      <c r="I32"/>
      <c r="J32"/>
      <c r="K32"/>
      <c r="L32"/>
      <c r="M32"/>
      <c r="N32"/>
      <c r="O32" s="358"/>
      <c r="P32"/>
      <c r="Q32"/>
      <c r="R32"/>
      <c r="S32"/>
    </row>
    <row r="33" spans="1:19">
      <c r="A33"/>
      <c r="B33"/>
      <c r="C33"/>
      <c r="D33"/>
      <c r="E33"/>
      <c r="F33"/>
      <c r="G33"/>
      <c r="H33"/>
      <c r="I33"/>
      <c r="J33"/>
      <c r="K33"/>
      <c r="L33"/>
      <c r="M33"/>
      <c r="N33"/>
      <c r="O33" s="358"/>
      <c r="P33"/>
      <c r="Q33"/>
      <c r="R33"/>
      <c r="S33"/>
    </row>
    <row r="34" spans="1:19">
      <c r="A34"/>
      <c r="B34"/>
      <c r="C34"/>
      <c r="D34"/>
      <c r="E34"/>
      <c r="F34"/>
      <c r="G34"/>
      <c r="H34"/>
      <c r="I34"/>
      <c r="J34"/>
      <c r="K34"/>
      <c r="L34"/>
      <c r="M34"/>
      <c r="N34"/>
      <c r="O34" s="358"/>
      <c r="P34"/>
      <c r="Q34"/>
      <c r="R34"/>
      <c r="S34"/>
    </row>
    <row r="35" spans="1:19">
      <c r="A35"/>
      <c r="B35"/>
      <c r="C35"/>
      <c r="D35"/>
      <c r="E35"/>
      <c r="F35"/>
      <c r="G35"/>
      <c r="H35"/>
      <c r="I35"/>
      <c r="J35"/>
      <c r="K35"/>
      <c r="L35"/>
      <c r="M35"/>
      <c r="N35"/>
      <c r="O35" s="358"/>
      <c r="P35"/>
      <c r="Q35"/>
      <c r="R35"/>
      <c r="S35"/>
    </row>
    <row r="36" spans="1:19">
      <c r="A36"/>
      <c r="B36"/>
      <c r="C36"/>
      <c r="D36"/>
      <c r="E36"/>
      <c r="F36"/>
      <c r="G36"/>
      <c r="H36"/>
      <c r="I36"/>
      <c r="J36"/>
      <c r="K36"/>
      <c r="L36"/>
      <c r="M36"/>
      <c r="N36"/>
      <c r="O36" s="358"/>
    </row>
    <row r="37" spans="1:19">
      <c r="A37"/>
      <c r="B37"/>
      <c r="C37"/>
      <c r="D37"/>
      <c r="E37"/>
      <c r="F37"/>
      <c r="G37"/>
      <c r="H37"/>
      <c r="I37"/>
      <c r="J37"/>
      <c r="K37"/>
      <c r="L37"/>
      <c r="M37"/>
      <c r="N37"/>
      <c r="O37" s="358"/>
    </row>
    <row r="38" spans="1:19">
      <c r="A38"/>
      <c r="B38"/>
      <c r="C38"/>
      <c r="D38"/>
      <c r="E38"/>
      <c r="F38"/>
      <c r="G38"/>
      <c r="H38"/>
      <c r="I38"/>
      <c r="J38"/>
      <c r="K38"/>
      <c r="L38"/>
      <c r="M38"/>
      <c r="N38"/>
      <c r="O38" s="358"/>
    </row>
    <row r="39" spans="1:19">
      <c r="A39"/>
      <c r="B39"/>
      <c r="C39"/>
      <c r="D39"/>
      <c r="E39"/>
      <c r="F39"/>
      <c r="G39"/>
      <c r="H39"/>
      <c r="I39"/>
      <c r="J39"/>
      <c r="K39"/>
      <c r="L39"/>
      <c r="M39"/>
      <c r="N39"/>
      <c r="O39" s="358"/>
    </row>
    <row r="40" spans="1:19">
      <c r="A40"/>
      <c r="B40"/>
      <c r="C40"/>
      <c r="D40"/>
      <c r="E40"/>
      <c r="F40"/>
      <c r="G40"/>
      <c r="H40"/>
      <c r="I40"/>
      <c r="J40"/>
      <c r="K40"/>
    </row>
    <row r="41" spans="1:19">
      <c r="A41"/>
      <c r="B41"/>
      <c r="C41"/>
      <c r="D41"/>
      <c r="E41"/>
      <c r="F41"/>
      <c r="G41"/>
      <c r="H41"/>
      <c r="I41"/>
      <c r="J41"/>
      <c r="K41"/>
      <c r="L41" s="358"/>
    </row>
    <row r="42" spans="1:19">
      <c r="A42"/>
      <c r="B42"/>
      <c r="C42"/>
      <c r="D42"/>
      <c r="E42"/>
      <c r="F42"/>
      <c r="G42"/>
      <c r="H42"/>
      <c r="I42"/>
      <c r="J42"/>
      <c r="K42"/>
      <c r="L42" s="358"/>
    </row>
    <row r="43" spans="1:19">
      <c r="A43"/>
      <c r="B43"/>
      <c r="C43"/>
      <c r="D43"/>
      <c r="E43"/>
      <c r="F43"/>
      <c r="G43"/>
      <c r="H43"/>
      <c r="I43"/>
      <c r="J43"/>
      <c r="K43"/>
      <c r="L43" s="358"/>
    </row>
    <row r="44" spans="1:19">
      <c r="A44"/>
      <c r="B44"/>
      <c r="C44"/>
      <c r="D44"/>
      <c r="E44"/>
      <c r="F44"/>
      <c r="G44"/>
      <c r="H44"/>
      <c r="I44"/>
      <c r="J44"/>
      <c r="K44"/>
      <c r="L44" s="358"/>
    </row>
    <row r="45" spans="1:19">
      <c r="A45"/>
      <c r="B45"/>
      <c r="C45"/>
      <c r="D45"/>
      <c r="E45"/>
      <c r="F45"/>
      <c r="G45"/>
      <c r="H45"/>
      <c r="I45"/>
      <c r="J45"/>
      <c r="K45"/>
      <c r="L45" s="358"/>
    </row>
    <row r="46" spans="1:19">
      <c r="A46"/>
      <c r="B46"/>
      <c r="C46"/>
      <c r="D46"/>
      <c r="E46"/>
      <c r="F46"/>
      <c r="G46"/>
      <c r="H46"/>
      <c r="I46"/>
      <c r="J46"/>
      <c r="K46"/>
      <c r="L46" s="358"/>
    </row>
    <row r="47" spans="1:19">
      <c r="A47"/>
      <c r="B47"/>
      <c r="C47"/>
      <c r="D47"/>
      <c r="E47"/>
      <c r="F47"/>
      <c r="G47"/>
      <c r="H47"/>
      <c r="I47"/>
      <c r="J47"/>
      <c r="K47"/>
      <c r="L47" s="358"/>
    </row>
    <row r="48" spans="1:19">
      <c r="A48"/>
      <c r="B48"/>
      <c r="C48"/>
      <c r="D48"/>
      <c r="E48"/>
      <c r="F48"/>
      <c r="G48"/>
      <c r="H48"/>
      <c r="I48"/>
      <c r="J48"/>
      <c r="K48"/>
      <c r="L48" s="358"/>
    </row>
    <row r="49" spans="1:12">
      <c r="A49"/>
      <c r="B49"/>
      <c r="C49"/>
      <c r="D49"/>
      <c r="E49"/>
      <c r="F49"/>
      <c r="G49"/>
      <c r="H49"/>
      <c r="I49"/>
      <c r="J49"/>
      <c r="K49"/>
      <c r="L49" s="358"/>
    </row>
    <row r="50" spans="1:12">
      <c r="A50"/>
      <c r="B50"/>
      <c r="C50"/>
      <c r="D50"/>
      <c r="E50"/>
      <c r="F50"/>
      <c r="G50"/>
      <c r="H50"/>
      <c r="I50"/>
      <c r="J50"/>
      <c r="K50"/>
      <c r="L50" s="358"/>
    </row>
    <row r="51" spans="1:12">
      <c r="A51"/>
      <c r="B51"/>
      <c r="C51"/>
      <c r="D51"/>
      <c r="E51"/>
      <c r="F51"/>
      <c r="G51"/>
      <c r="H51"/>
      <c r="I51"/>
      <c r="J51"/>
      <c r="K51"/>
      <c r="L51" s="358"/>
    </row>
    <row r="52" spans="1:12">
      <c r="A52"/>
      <c r="B52"/>
      <c r="C52"/>
      <c r="D52"/>
      <c r="E52"/>
      <c r="F52"/>
      <c r="G52"/>
      <c r="H52"/>
      <c r="I52"/>
      <c r="J52"/>
      <c r="K52"/>
      <c r="L52" s="358"/>
    </row>
    <row r="53" spans="1:12">
      <c r="A53"/>
      <c r="B53"/>
      <c r="C53"/>
      <c r="D53"/>
      <c r="E53"/>
      <c r="F53"/>
      <c r="G53"/>
      <c r="H53"/>
      <c r="I53"/>
      <c r="J53"/>
      <c r="K53"/>
      <c r="L53" s="358"/>
    </row>
    <row r="54" spans="1:12">
      <c r="A54"/>
      <c r="B54"/>
      <c r="C54"/>
      <c r="D54"/>
      <c r="E54"/>
      <c r="F54"/>
      <c r="G54"/>
      <c r="H54"/>
      <c r="I54"/>
      <c r="J54"/>
      <c r="K54"/>
      <c r="L54" s="358"/>
    </row>
    <row r="55" spans="1:12">
      <c r="A55"/>
      <c r="B55"/>
      <c r="C55"/>
      <c r="D55"/>
      <c r="E55"/>
      <c r="F55"/>
      <c r="G55"/>
      <c r="H55"/>
      <c r="I55"/>
      <c r="J55"/>
      <c r="K55"/>
      <c r="L55" s="358"/>
    </row>
    <row r="56" spans="1:12">
      <c r="A56"/>
      <c r="B56"/>
      <c r="C56"/>
      <c r="D56"/>
      <c r="E56"/>
      <c r="F56"/>
      <c r="G56"/>
      <c r="H56"/>
      <c r="I56"/>
      <c r="J56"/>
      <c r="K56"/>
      <c r="L56" s="358"/>
    </row>
    <row r="57" spans="1:12">
      <c r="A57"/>
      <c r="B57"/>
      <c r="C57"/>
      <c r="D57"/>
      <c r="E57"/>
      <c r="F57"/>
      <c r="G57"/>
      <c r="H57"/>
      <c r="I57"/>
      <c r="J57"/>
      <c r="K57"/>
      <c r="L57" s="358"/>
    </row>
    <row r="58" spans="1:12">
      <c r="A58"/>
      <c r="B58"/>
      <c r="C58"/>
      <c r="D58"/>
      <c r="E58"/>
      <c r="F58"/>
      <c r="G58"/>
      <c r="H58"/>
      <c r="I58"/>
      <c r="J58"/>
      <c r="K58"/>
      <c r="L58" s="358"/>
    </row>
    <row r="59" spans="1:12">
      <c r="A59"/>
      <c r="B59"/>
      <c r="C59"/>
      <c r="D59"/>
      <c r="E59"/>
      <c r="F59"/>
      <c r="G59"/>
      <c r="H59"/>
      <c r="I59"/>
      <c r="J59"/>
      <c r="K59"/>
      <c r="L59" s="358"/>
    </row>
    <row r="60" spans="1:12">
      <c r="A60"/>
      <c r="B60"/>
      <c r="C60"/>
      <c r="D60"/>
      <c r="E60"/>
      <c r="F60"/>
      <c r="G60"/>
      <c r="H60"/>
      <c r="I60"/>
      <c r="J60"/>
      <c r="K60"/>
      <c r="L60" s="358"/>
    </row>
    <row r="61" spans="1:12">
      <c r="A61"/>
      <c r="B61"/>
      <c r="C61"/>
      <c r="D61"/>
      <c r="E61"/>
      <c r="F61"/>
      <c r="G61"/>
      <c r="H61"/>
      <c r="I61"/>
      <c r="J61"/>
      <c r="K61"/>
      <c r="L61" s="358"/>
    </row>
    <row r="62" spans="1:12">
      <c r="A62"/>
      <c r="B62"/>
      <c r="C62"/>
      <c r="D62"/>
      <c r="E62"/>
      <c r="F62"/>
      <c r="G62"/>
      <c r="H62"/>
      <c r="I62"/>
      <c r="J62"/>
      <c r="K62"/>
      <c r="L62" s="358"/>
    </row>
    <row r="63" spans="1:12">
      <c r="A63"/>
      <c r="B63"/>
      <c r="C63"/>
      <c r="D63"/>
      <c r="E63"/>
      <c r="F63"/>
      <c r="G63"/>
      <c r="H63"/>
      <c r="I63"/>
      <c r="J63"/>
      <c r="K63"/>
      <c r="L63" s="358"/>
    </row>
    <row r="64" spans="1:12">
      <c r="A64"/>
      <c r="B64"/>
      <c r="C64"/>
      <c r="D64"/>
      <c r="E64"/>
      <c r="F64"/>
      <c r="G64"/>
      <c r="H64"/>
      <c r="I64"/>
      <c r="J64"/>
      <c r="K64"/>
      <c r="L64" s="358"/>
    </row>
    <row r="65" spans="1:12">
      <c r="A65"/>
      <c r="B65"/>
      <c r="C65"/>
      <c r="D65"/>
      <c r="E65"/>
      <c r="F65"/>
      <c r="G65"/>
      <c r="H65"/>
      <c r="I65"/>
      <c r="J65"/>
      <c r="K65"/>
      <c r="L65" s="358"/>
    </row>
    <row r="66" spans="1:12">
      <c r="A66"/>
      <c r="B66"/>
      <c r="C66"/>
      <c r="D66"/>
      <c r="E66"/>
      <c r="F66"/>
      <c r="G66"/>
      <c r="H66"/>
      <c r="I66"/>
      <c r="J66"/>
      <c r="K66"/>
      <c r="L66" s="358"/>
    </row>
    <row r="67" spans="1:12">
      <c r="A67"/>
      <c r="B67"/>
      <c r="C67"/>
      <c r="D67"/>
      <c r="E67"/>
      <c r="F67"/>
      <c r="G67"/>
      <c r="H67"/>
      <c r="I67"/>
      <c r="J67"/>
      <c r="K67"/>
      <c r="L67" s="358"/>
    </row>
    <row r="68" spans="1:12">
      <c r="A68"/>
      <c r="B68"/>
      <c r="C68"/>
      <c r="D68"/>
      <c r="E68"/>
      <c r="F68"/>
      <c r="G68"/>
      <c r="H68"/>
      <c r="I68"/>
      <c r="J68"/>
      <c r="K68"/>
      <c r="L68" s="358"/>
    </row>
    <row r="69" spans="1:12">
      <c r="A69"/>
      <c r="B69"/>
      <c r="C69"/>
      <c r="D69"/>
      <c r="E69"/>
      <c r="F69"/>
      <c r="G69"/>
      <c r="H69"/>
      <c r="I69"/>
      <c r="J69"/>
      <c r="K69"/>
      <c r="L69" s="358"/>
    </row>
    <row r="70" spans="1:12">
      <c r="A70"/>
      <c r="B70"/>
      <c r="C70"/>
      <c r="D70"/>
      <c r="E70"/>
      <c r="F70"/>
      <c r="G70"/>
      <c r="H70"/>
      <c r="I70"/>
      <c r="J70"/>
      <c r="K70"/>
      <c r="L70" s="358"/>
    </row>
    <row r="71" spans="1:12">
      <c r="A71"/>
      <c r="B71"/>
      <c r="C71"/>
      <c r="D71"/>
      <c r="E71"/>
      <c r="F71"/>
      <c r="G71"/>
      <c r="H71"/>
      <c r="I71"/>
      <c r="J71"/>
      <c r="K71"/>
      <c r="L71" s="358"/>
    </row>
    <row r="72" spans="1:12">
      <c r="A72"/>
      <c r="B72"/>
      <c r="C72"/>
      <c r="D72"/>
      <c r="E72"/>
      <c r="F72"/>
      <c r="G72"/>
      <c r="H72"/>
      <c r="I72"/>
      <c r="J72"/>
      <c r="K72"/>
      <c r="L72" s="35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8"/>
      <c r="B152" s="358"/>
      <c r="C152" s="358"/>
      <c r="D152" s="358"/>
      <c r="E152" s="358"/>
      <c r="F152" s="358"/>
      <c r="G152" s="358"/>
      <c r="H152" s="358"/>
      <c r="I152" s="358"/>
      <c r="J152" s="358"/>
      <c r="K152" s="358"/>
    </row>
    <row r="153" spans="1:11">
      <c r="A153" s="358"/>
      <c r="B153" s="358"/>
      <c r="C153" s="358"/>
      <c r="D153" s="358"/>
      <c r="E153" s="358"/>
      <c r="F153" s="358"/>
      <c r="G153" s="358"/>
      <c r="H153" s="358"/>
      <c r="I153" s="358"/>
      <c r="J153" s="358"/>
      <c r="K153" s="358"/>
    </row>
    <row r="154" spans="1:11">
      <c r="A154" s="358"/>
      <c r="B154" s="358"/>
      <c r="C154" s="358"/>
      <c r="D154" s="358"/>
      <c r="E154" s="358"/>
      <c r="F154" s="358"/>
      <c r="G154" s="358"/>
      <c r="H154" s="358"/>
      <c r="I154" s="358"/>
      <c r="J154" s="358"/>
      <c r="K154" s="358"/>
    </row>
    <row r="155" spans="1:11">
      <c r="A155" s="358"/>
      <c r="B155" s="358"/>
      <c r="C155" s="358"/>
      <c r="D155" s="358"/>
      <c r="E155" s="358"/>
      <c r="F155" s="358"/>
      <c r="G155" s="358"/>
      <c r="H155" s="358"/>
      <c r="I155" s="358"/>
      <c r="J155" s="358"/>
      <c r="K155" s="358"/>
    </row>
    <row r="156" spans="1:11">
      <c r="A156" s="358"/>
      <c r="B156" s="358"/>
      <c r="C156" s="358"/>
      <c r="D156" s="358"/>
      <c r="E156" s="358"/>
      <c r="F156" s="358"/>
      <c r="G156" s="358"/>
      <c r="H156" s="358"/>
      <c r="I156" s="358"/>
      <c r="J156" s="358"/>
      <c r="K156" s="358"/>
    </row>
    <row r="157" spans="1:11">
      <c r="A157" s="358"/>
      <c r="B157" s="358"/>
      <c r="C157" s="358"/>
      <c r="D157" s="358"/>
      <c r="E157" s="358"/>
      <c r="F157" s="358"/>
      <c r="G157" s="358"/>
      <c r="H157" s="358"/>
      <c r="I157" s="358"/>
      <c r="J157" s="358"/>
      <c r="K157" s="358"/>
    </row>
    <row r="158" spans="1:11">
      <c r="A158" s="358"/>
      <c r="B158" s="358"/>
      <c r="C158" s="358"/>
      <c r="D158" s="358"/>
      <c r="E158" s="358"/>
      <c r="F158" s="358"/>
      <c r="G158" s="358"/>
      <c r="H158" s="358"/>
      <c r="I158" s="358"/>
      <c r="J158" s="358"/>
      <c r="K158" s="358"/>
    </row>
    <row r="159" spans="1:11">
      <c r="A159" s="358"/>
      <c r="B159" s="358"/>
      <c r="C159" s="358"/>
      <c r="D159" s="358"/>
      <c r="E159" s="358"/>
      <c r="F159" s="358"/>
      <c r="G159" s="358"/>
      <c r="H159" s="358"/>
      <c r="I159" s="358"/>
      <c r="J159" s="358"/>
      <c r="K159" s="358"/>
    </row>
    <row r="160" spans="1:11">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158" t="s">
        <v>410</v>
      </c>
      <c r="B5" s="1158"/>
      <c r="C5" s="1158"/>
      <c r="D5" s="1158"/>
      <c r="E5" s="1158"/>
      <c r="F5" s="1158"/>
      <c r="H5" s="61" t="s">
        <v>230</v>
      </c>
    </row>
    <row r="6" spans="1:20" ht="15.75" customHeight="1" thickBot="1">
      <c r="A6" s="1159" t="s">
        <v>115</v>
      </c>
      <c r="B6" s="1161" t="s">
        <v>411</v>
      </c>
      <c r="C6" s="1162"/>
      <c r="D6" s="1163"/>
      <c r="E6" s="1164" t="s">
        <v>412</v>
      </c>
      <c r="F6" s="1166" t="s">
        <v>413</v>
      </c>
    </row>
    <row r="7" spans="1:20" ht="21" customHeight="1" thickBot="1">
      <c r="A7" s="1160"/>
      <c r="B7" s="238" t="s">
        <v>218</v>
      </c>
      <c r="C7" s="238" t="s">
        <v>220</v>
      </c>
      <c r="D7" s="238" t="s">
        <v>221</v>
      </c>
      <c r="E7" s="1165"/>
      <c r="F7" s="1167"/>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158" t="s">
        <v>416</v>
      </c>
      <c r="B18" s="1158"/>
      <c r="C18" s="1158"/>
      <c r="D18" s="1158"/>
      <c r="E18" s="1158"/>
      <c r="F18" s="1158"/>
      <c r="K18"/>
      <c r="L18"/>
      <c r="M18"/>
      <c r="O18"/>
      <c r="P18"/>
      <c r="Q18"/>
      <c r="R18"/>
      <c r="S18"/>
      <c r="T18"/>
    </row>
    <row r="19" spans="1:20" ht="16.5" customHeight="1" thickBot="1">
      <c r="A19" s="1169" t="s">
        <v>122</v>
      </c>
      <c r="B19" s="1161" t="s">
        <v>411</v>
      </c>
      <c r="C19" s="1162"/>
      <c r="D19" s="1163"/>
      <c r="E19" s="1164" t="s">
        <v>412</v>
      </c>
      <c r="F19" s="1166" t="s">
        <v>413</v>
      </c>
      <c r="K19"/>
      <c r="L19"/>
      <c r="M19"/>
      <c r="O19"/>
      <c r="P19"/>
      <c r="Q19"/>
      <c r="R19"/>
      <c r="S19"/>
      <c r="T19"/>
    </row>
    <row r="20" spans="1:20" ht="21" customHeight="1" thickBot="1">
      <c r="A20" s="1170"/>
      <c r="B20" s="94" t="s">
        <v>218</v>
      </c>
      <c r="C20" s="94" t="s">
        <v>325</v>
      </c>
      <c r="D20" s="94" t="s">
        <v>326</v>
      </c>
      <c r="E20" s="1171"/>
      <c r="F20" s="1172"/>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168"/>
      <c r="D30" s="1168"/>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168"/>
      <c r="C41" s="1168"/>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73" t="s">
        <v>414</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row>
    <row r="3" spans="1:24" ht="15.75" customHeight="1">
      <c r="A3" s="1174" t="s">
        <v>415</v>
      </c>
      <c r="B3" s="1174"/>
      <c r="C3" s="1174"/>
      <c r="D3" s="1174"/>
      <c r="E3" s="1174"/>
      <c r="F3" s="1174"/>
      <c r="P3" s="36"/>
    </row>
    <row r="4" spans="1:24" ht="4.5" customHeight="1">
      <c r="A4" s="37"/>
      <c r="B4" s="37"/>
      <c r="C4" s="35"/>
      <c r="D4" s="35"/>
    </row>
    <row r="5" spans="1:24" ht="14.5" thickBot="1">
      <c r="A5" s="38" t="s">
        <v>124</v>
      </c>
      <c r="B5" s="1175" t="s">
        <v>125</v>
      </c>
      <c r="C5" s="1175"/>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173" t="s">
        <v>417</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row>
    <row r="3" spans="1:27" ht="18" customHeight="1">
      <c r="A3" s="1176" t="s">
        <v>415</v>
      </c>
      <c r="B3" s="1176"/>
      <c r="C3" s="1176"/>
      <c r="D3" s="1176"/>
      <c r="E3" s="1176"/>
      <c r="F3" s="1176"/>
      <c r="G3" s="1176"/>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158" t="s">
        <v>420</v>
      </c>
      <c r="B5" s="1158"/>
      <c r="C5" s="1158"/>
      <c r="D5" s="1158"/>
      <c r="E5" s="1158"/>
      <c r="F5" s="1158"/>
      <c r="H5" s="61" t="s">
        <v>230</v>
      </c>
    </row>
    <row r="6" spans="1:20" ht="15.75" customHeight="1" thickBot="1">
      <c r="A6" s="1159" t="s">
        <v>115</v>
      </c>
      <c r="B6" s="1161" t="s">
        <v>422</v>
      </c>
      <c r="C6" s="1162"/>
      <c r="D6" s="1163"/>
      <c r="E6" s="1164" t="s">
        <v>365</v>
      </c>
      <c r="F6" s="1166" t="s">
        <v>366</v>
      </c>
    </row>
    <row r="7" spans="1:20" ht="21" customHeight="1" thickBot="1">
      <c r="A7" s="1178"/>
      <c r="B7" s="145" t="s">
        <v>218</v>
      </c>
      <c r="C7" s="145" t="s">
        <v>220</v>
      </c>
      <c r="D7" s="145" t="s">
        <v>221</v>
      </c>
      <c r="E7" s="1171"/>
      <c r="F7" s="1172"/>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158" t="s">
        <v>421</v>
      </c>
      <c r="B18" s="1158"/>
      <c r="C18" s="1158"/>
      <c r="D18" s="1158"/>
      <c r="E18" s="1158"/>
      <c r="F18" s="1158"/>
      <c r="K18"/>
      <c r="L18"/>
      <c r="M18"/>
      <c r="N18"/>
      <c r="O18"/>
      <c r="P18"/>
      <c r="Q18"/>
      <c r="R18"/>
      <c r="S18"/>
      <c r="T18"/>
    </row>
    <row r="19" spans="1:20" ht="16.5" customHeight="1" thickBot="1">
      <c r="A19" s="1169" t="s">
        <v>122</v>
      </c>
      <c r="B19" s="1161" t="s">
        <v>422</v>
      </c>
      <c r="C19" s="1162"/>
      <c r="D19" s="1163"/>
      <c r="E19" s="1164" t="s">
        <v>365</v>
      </c>
      <c r="F19" s="1166" t="s">
        <v>366</v>
      </c>
      <c r="I19"/>
      <c r="J19"/>
      <c r="K19"/>
      <c r="L19"/>
      <c r="M19"/>
      <c r="N19"/>
      <c r="O19"/>
      <c r="P19"/>
      <c r="Q19"/>
      <c r="R19"/>
      <c r="S19"/>
      <c r="T19"/>
    </row>
    <row r="20" spans="1:20" ht="21" customHeight="1" thickBot="1">
      <c r="A20" s="1170"/>
      <c r="B20" s="94" t="s">
        <v>218</v>
      </c>
      <c r="C20" s="94" t="s">
        <v>325</v>
      </c>
      <c r="D20" s="94" t="s">
        <v>326</v>
      </c>
      <c r="E20" s="1171"/>
      <c r="F20" s="1172"/>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177"/>
      <c r="B27" s="1177"/>
      <c r="C27" s="1177"/>
      <c r="D27" s="1177"/>
      <c r="E27" s="1177"/>
      <c r="F27" s="117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68"/>
      <c r="D32" s="1168"/>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68"/>
      <c r="C43" s="1168"/>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73" t="s">
        <v>418</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row>
    <row r="3" spans="1:24" ht="15.75" customHeight="1">
      <c r="A3" s="1174" t="s">
        <v>419</v>
      </c>
      <c r="B3" s="1174"/>
      <c r="C3" s="1174"/>
      <c r="D3" s="1174"/>
      <c r="E3" s="1174"/>
      <c r="F3" s="1174"/>
      <c r="P3" s="36"/>
    </row>
    <row r="4" spans="1:24" ht="4.5" customHeight="1">
      <c r="A4" s="37"/>
      <c r="B4" s="37"/>
      <c r="C4" s="35"/>
      <c r="D4" s="35"/>
    </row>
    <row r="5" spans="1:24" ht="14.5" thickBot="1">
      <c r="A5" s="38" t="s">
        <v>124</v>
      </c>
      <c r="B5" s="1175" t="s">
        <v>125</v>
      </c>
      <c r="C5" s="1175"/>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73" t="s">
        <v>423</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row>
    <row r="3" spans="1:27" ht="18" customHeight="1">
      <c r="A3" s="1179" t="s">
        <v>424</v>
      </c>
      <c r="B3" s="1179"/>
      <c r="C3" s="1179"/>
      <c r="D3" s="1179"/>
      <c r="E3" s="1179"/>
      <c r="F3" s="1179"/>
      <c r="G3" s="1179"/>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99"/>
  </sheetPr>
  <dimension ref="A1:O23"/>
  <sheetViews>
    <sheetView showGridLines="0" zoomScale="90" zoomScaleNormal="90" workbookViewId="0">
      <selection activeCell="N5" sqref="N5"/>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062" t="s">
        <v>64</v>
      </c>
      <c r="B1" s="1062"/>
      <c r="C1" s="1062"/>
      <c r="D1" s="1062"/>
      <c r="E1" s="1062"/>
      <c r="F1" s="1062"/>
      <c r="G1" s="1062"/>
      <c r="H1" s="1062"/>
      <c r="I1" s="1062"/>
      <c r="J1" s="1062"/>
      <c r="K1" s="1062"/>
      <c r="L1" s="1062"/>
      <c r="M1" s="257"/>
    </row>
    <row r="2" spans="1:15" ht="31.5" customHeight="1" thickBot="1">
      <c r="A2" s="1061" t="s">
        <v>532</v>
      </c>
      <c r="B2" s="1061"/>
      <c r="C2" s="1061"/>
      <c r="D2" s="1061"/>
      <c r="E2" s="1061"/>
      <c r="F2" s="1061"/>
      <c r="G2" s="1061"/>
      <c r="H2" s="1061"/>
      <c r="I2" s="1061"/>
      <c r="J2" s="1061"/>
      <c r="K2"/>
      <c r="L2"/>
      <c r="M2" s="257"/>
    </row>
    <row r="3" spans="1:15" ht="16" thickBot="1">
      <c r="A3" s="321"/>
      <c r="B3" s="322"/>
      <c r="C3" s="322"/>
      <c r="D3" s="322"/>
      <c r="E3" s="323" t="s">
        <v>4</v>
      </c>
      <c r="F3" s="324"/>
      <c r="G3" s="322"/>
      <c r="H3" s="322"/>
      <c r="I3" s="322"/>
      <c r="J3" s="322"/>
      <c r="K3" s="322"/>
      <c r="L3" s="325"/>
    </row>
    <row r="4" spans="1:15" ht="39" customHeight="1" thickBot="1">
      <c r="A4" s="258"/>
      <c r="B4" s="1068" t="s">
        <v>475</v>
      </c>
      <c r="C4" s="1069"/>
      <c r="D4" s="1069"/>
      <c r="E4" s="1069"/>
      <c r="F4" s="1069"/>
      <c r="G4" s="1070"/>
      <c r="H4" s="1064" t="s">
        <v>51</v>
      </c>
      <c r="I4" s="1065"/>
      <c r="J4" s="1071" t="s">
        <v>435</v>
      </c>
      <c r="K4" s="1066" t="s">
        <v>52</v>
      </c>
      <c r="L4" s="1067"/>
    </row>
    <row r="5" spans="1:15" ht="31">
      <c r="A5" s="259" t="s">
        <v>53</v>
      </c>
      <c r="B5" s="260" t="s">
        <v>54</v>
      </c>
      <c r="C5" s="261" t="s">
        <v>61</v>
      </c>
      <c r="D5" s="261" t="s">
        <v>62</v>
      </c>
      <c r="E5" s="262"/>
      <c r="F5" s="263" t="s">
        <v>333</v>
      </c>
      <c r="G5" s="264"/>
      <c r="H5" s="265" t="s">
        <v>55</v>
      </c>
      <c r="I5" s="266" t="s">
        <v>66</v>
      </c>
      <c r="J5" s="1072"/>
      <c r="K5" s="267" t="s">
        <v>50</v>
      </c>
      <c r="L5" s="268" t="s">
        <v>58</v>
      </c>
    </row>
    <row r="6" spans="1:15" ht="21" customHeight="1" thickBot="1">
      <c r="A6" s="269"/>
      <c r="B6" s="480" t="s">
        <v>522</v>
      </c>
      <c r="C6" s="480" t="s">
        <v>522</v>
      </c>
      <c r="D6" s="480" t="s">
        <v>522</v>
      </c>
      <c r="E6" s="270" t="s">
        <v>97</v>
      </c>
      <c r="F6" s="271" t="s">
        <v>332</v>
      </c>
      <c r="G6" s="272" t="s">
        <v>56</v>
      </c>
      <c r="H6" s="480" t="s">
        <v>522</v>
      </c>
      <c r="I6" s="273" t="s">
        <v>65</v>
      </c>
      <c r="J6" s="274"/>
      <c r="K6" s="480" t="s">
        <v>522</v>
      </c>
      <c r="L6" s="275" t="s">
        <v>57</v>
      </c>
    </row>
    <row r="7" spans="1:15" ht="28.5" customHeight="1" thickBot="1">
      <c r="A7" s="326" t="s">
        <v>18</v>
      </c>
      <c r="B7" s="276">
        <v>9.9087655620879396</v>
      </c>
      <c r="C7" s="277">
        <v>19128.891046501813</v>
      </c>
      <c r="D7" s="277">
        <v>19511.46886743185</v>
      </c>
      <c r="E7" s="278">
        <v>-0.46458497256844811</v>
      </c>
      <c r="F7" s="279">
        <v>0.75572960529682154</v>
      </c>
      <c r="G7" s="280">
        <v>-8.2769170125773428</v>
      </c>
      <c r="H7" s="281">
        <v>317.26847008488022</v>
      </c>
      <c r="I7" s="278">
        <v>0.12661790853460389</v>
      </c>
      <c r="J7" s="281">
        <v>-9.9042526734643133</v>
      </c>
      <c r="K7" s="282">
        <v>100</v>
      </c>
      <c r="L7" s="283" t="s">
        <v>19</v>
      </c>
    </row>
    <row r="8" spans="1:15" ht="25.5" customHeight="1">
      <c r="A8" s="327" t="s">
        <v>74</v>
      </c>
      <c r="B8" s="284">
        <v>10.687295976300907</v>
      </c>
      <c r="C8" s="285">
        <v>19828.007377181646</v>
      </c>
      <c r="D8" s="285">
        <v>20224.56752472528</v>
      </c>
      <c r="E8" s="286">
        <v>4.8144764512399787</v>
      </c>
      <c r="F8" s="287">
        <v>9.872908046750819</v>
      </c>
      <c r="G8" s="288">
        <v>-5.9563282661944426</v>
      </c>
      <c r="H8" s="289">
        <v>260</v>
      </c>
      <c r="I8" s="287">
        <v>6.6575506366977137</v>
      </c>
      <c r="J8" s="290">
        <v>-41.666666666666671</v>
      </c>
      <c r="K8" s="290">
        <v>9.6611690014491755E-2</v>
      </c>
      <c r="L8" s="291">
        <v>-5.260492276839808E-2</v>
      </c>
    </row>
    <row r="9" spans="1:15" ht="24" customHeight="1">
      <c r="A9" s="328" t="s">
        <v>75</v>
      </c>
      <c r="B9" s="292">
        <v>10.870675009757617</v>
      </c>
      <c r="C9" s="293">
        <v>20395.262682472076</v>
      </c>
      <c r="D9" s="293">
        <v>20803.167936121517</v>
      </c>
      <c r="E9" s="294">
        <v>-0.12105870962140802</v>
      </c>
      <c r="F9" s="295">
        <v>1.2942721136441324</v>
      </c>
      <c r="G9" s="296">
        <v>-6.708322466359169</v>
      </c>
      <c r="H9" s="297">
        <v>356.74289411764704</v>
      </c>
      <c r="I9" s="298">
        <v>0.92658035231228086</v>
      </c>
      <c r="J9" s="299">
        <v>-14.607193088205747</v>
      </c>
      <c r="K9" s="299">
        <v>29.328548754399282</v>
      </c>
      <c r="L9" s="300">
        <v>-1.6152463214524957</v>
      </c>
      <c r="N9" s="805"/>
      <c r="O9" s="367"/>
    </row>
    <row r="10" spans="1:15" ht="24" customHeight="1">
      <c r="A10" s="328" t="s">
        <v>76</v>
      </c>
      <c r="B10" s="292">
        <v>10.774338607644752</v>
      </c>
      <c r="C10" s="293">
        <v>20214.518963686216</v>
      </c>
      <c r="D10" s="293">
        <v>20618.809342959939</v>
      </c>
      <c r="E10" s="294">
        <v>0.14584163863138422</v>
      </c>
      <c r="F10" s="295">
        <v>2.1849770334761676</v>
      </c>
      <c r="G10" s="296">
        <v>-6.6334948585591</v>
      </c>
      <c r="H10" s="301">
        <v>398.56627906976746</v>
      </c>
      <c r="I10" s="295">
        <v>0.50698708931401193</v>
      </c>
      <c r="J10" s="302">
        <v>-4.3558850787766454</v>
      </c>
      <c r="K10" s="302">
        <v>7.1216617210682491</v>
      </c>
      <c r="L10" s="303">
        <v>0.41313150470416016</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0.30363674004554553</v>
      </c>
      <c r="L11" s="311" t="s">
        <v>72</v>
      </c>
    </row>
    <row r="12" spans="1:15" ht="24" customHeight="1">
      <c r="A12" s="328" t="s">
        <v>71</v>
      </c>
      <c r="B12" s="292">
        <v>8.2123679573144965</v>
      </c>
      <c r="C12" s="293">
        <v>16863.178557113955</v>
      </c>
      <c r="D12" s="293">
        <v>17200.442128256236</v>
      </c>
      <c r="E12" s="294">
        <v>0.42312744333791086</v>
      </c>
      <c r="F12" s="295">
        <v>1.0730378548071344</v>
      </c>
      <c r="G12" s="296">
        <v>-8.3273160161872575</v>
      </c>
      <c r="H12" s="301">
        <v>287.0426783479349</v>
      </c>
      <c r="I12" s="295">
        <v>-0.47523940655568775</v>
      </c>
      <c r="J12" s="302">
        <v>-1.2360939431396787</v>
      </c>
      <c r="K12" s="302">
        <v>38.596370160789455</v>
      </c>
      <c r="L12" s="303">
        <v>3.3874669028934079</v>
      </c>
    </row>
    <row r="13" spans="1:15" ht="24" customHeight="1" thickBot="1">
      <c r="A13" s="329" t="s">
        <v>78</v>
      </c>
      <c r="B13" s="312">
        <v>10.527972626079363</v>
      </c>
      <c r="C13" s="313">
        <v>20324.27147891769</v>
      </c>
      <c r="D13" s="313">
        <v>20730.756908496045</v>
      </c>
      <c r="E13" s="314">
        <v>-0.1251579362729078</v>
      </c>
      <c r="F13" s="315">
        <v>-8.8463408052474421E-2</v>
      </c>
      <c r="G13" s="316">
        <v>-7.8599317150985897</v>
      </c>
      <c r="H13" s="317">
        <v>293.35289488476667</v>
      </c>
      <c r="I13" s="315">
        <v>0.52177423420005131</v>
      </c>
      <c r="J13" s="318">
        <v>-17.2173103769195</v>
      </c>
      <c r="K13" s="318">
        <v>24.553170933682974</v>
      </c>
      <c r="L13" s="319">
        <v>-2.1690374721862113</v>
      </c>
    </row>
    <row r="14" spans="1:15">
      <c r="A14" s="330"/>
      <c r="B14" s="331"/>
    </row>
    <row r="15" spans="1:15" ht="46.5" customHeight="1">
      <c r="A15" s="1063" t="s">
        <v>444</v>
      </c>
      <c r="B15" s="1063"/>
      <c r="C15" s="1063"/>
      <c r="D15" s="1063"/>
      <c r="E15" s="1063"/>
      <c r="F15" s="1063"/>
      <c r="G15" s="1063"/>
      <c r="H15" s="1063"/>
      <c r="I15" s="1063"/>
      <c r="J15" s="1063"/>
      <c r="K15" s="1063"/>
      <c r="L15" s="1063"/>
    </row>
    <row r="16" spans="1:15" ht="33.75" customHeight="1">
      <c r="A16" s="1063" t="s">
        <v>445</v>
      </c>
      <c r="B16" s="1063"/>
      <c r="C16" s="1063"/>
      <c r="D16" s="1063"/>
      <c r="E16" s="1063"/>
      <c r="F16" s="1063"/>
      <c r="G16" s="1063"/>
      <c r="H16" s="1063"/>
      <c r="I16" s="1063"/>
      <c r="J16" s="1063"/>
      <c r="K16" s="1063"/>
      <c r="L16" s="1063"/>
    </row>
    <row r="17" spans="1:12">
      <c r="A17" s="1063" t="s">
        <v>114</v>
      </c>
      <c r="B17" s="1063"/>
      <c r="C17" s="1063"/>
      <c r="D17" s="1063"/>
      <c r="E17" s="1063"/>
      <c r="F17" s="1063"/>
      <c r="G17" s="1063"/>
      <c r="H17" s="1063"/>
      <c r="I17" s="1063"/>
      <c r="J17" s="1063"/>
      <c r="K17" s="1063"/>
      <c r="L17" s="1063"/>
    </row>
    <row r="18" spans="1:12">
      <c r="A18" s="332" t="s">
        <v>446</v>
      </c>
      <c r="B18" s="332"/>
      <c r="C18" s="332"/>
      <c r="D18" s="332"/>
      <c r="E18" s="332"/>
      <c r="F18" s="332"/>
      <c r="G18" s="332"/>
    </row>
    <row r="19" spans="1:12">
      <c r="A19" s="332"/>
    </row>
    <row r="23" spans="1:12">
      <c r="A23" s="1061"/>
      <c r="B23" s="1061"/>
      <c r="C23" s="1061"/>
      <c r="D23" s="1061"/>
      <c r="E23" s="1061"/>
      <c r="F23" s="1061"/>
      <c r="G23" s="1061"/>
      <c r="H23" s="1061"/>
      <c r="I23" s="1061"/>
      <c r="J23" s="1061"/>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158" t="s">
        <v>402</v>
      </c>
      <c r="B5" s="1158"/>
      <c r="C5" s="1158"/>
      <c r="D5" s="1158"/>
      <c r="E5" s="1158"/>
      <c r="F5" s="1158"/>
      <c r="H5" s="61" t="s">
        <v>230</v>
      </c>
    </row>
    <row r="6" spans="1:20" ht="15.75" customHeight="1" thickBot="1">
      <c r="A6" s="1159" t="s">
        <v>115</v>
      </c>
      <c r="B6" s="1161" t="s">
        <v>401</v>
      </c>
      <c r="C6" s="1162"/>
      <c r="D6" s="1163"/>
      <c r="E6" s="1164" t="s">
        <v>395</v>
      </c>
      <c r="F6" s="1166" t="s">
        <v>396</v>
      </c>
    </row>
    <row r="7" spans="1:20" ht="21" customHeight="1" thickBot="1">
      <c r="A7" s="1178"/>
      <c r="B7" s="145" t="s">
        <v>218</v>
      </c>
      <c r="C7" s="145" t="s">
        <v>220</v>
      </c>
      <c r="D7" s="145" t="s">
        <v>221</v>
      </c>
      <c r="E7" s="1171"/>
      <c r="F7" s="1172"/>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158" t="s">
        <v>403</v>
      </c>
      <c r="B18" s="1158"/>
      <c r="C18" s="1158"/>
      <c r="D18" s="1158"/>
      <c r="E18" s="1158"/>
      <c r="F18" s="1158"/>
      <c r="O18"/>
      <c r="P18"/>
      <c r="Q18"/>
      <c r="R18"/>
      <c r="S18"/>
      <c r="T18"/>
    </row>
    <row r="19" spans="1:20" ht="16.5" customHeight="1" thickBot="1">
      <c r="A19" s="1169" t="s">
        <v>122</v>
      </c>
      <c r="B19" s="1161" t="s">
        <v>401</v>
      </c>
      <c r="C19" s="1162"/>
      <c r="D19" s="1163"/>
      <c r="E19" s="1164" t="s">
        <v>395</v>
      </c>
      <c r="F19" s="1166" t="s">
        <v>396</v>
      </c>
      <c r="K19"/>
      <c r="L19"/>
      <c r="M19"/>
      <c r="O19"/>
      <c r="P19"/>
      <c r="Q19"/>
      <c r="R19"/>
      <c r="S19"/>
      <c r="T19"/>
    </row>
    <row r="20" spans="1:20" ht="21" customHeight="1" thickBot="1">
      <c r="A20" s="1170"/>
      <c r="B20" s="94" t="s">
        <v>218</v>
      </c>
      <c r="C20" s="94" t="s">
        <v>325</v>
      </c>
      <c r="D20" s="94" t="s">
        <v>326</v>
      </c>
      <c r="E20" s="1171"/>
      <c r="F20" s="1172"/>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177"/>
      <c r="B27" s="1177"/>
      <c r="C27" s="1177"/>
      <c r="D27" s="1177"/>
      <c r="E27" s="1177"/>
      <c r="F27" s="1177"/>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68"/>
      <c r="D32" s="1168"/>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68"/>
      <c r="C43" s="1168"/>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73" t="s">
        <v>394</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row>
    <row r="3" spans="1:24" ht="15.75" customHeight="1">
      <c r="A3" s="1174" t="s">
        <v>393</v>
      </c>
      <c r="B3" s="1174"/>
      <c r="C3" s="1174"/>
      <c r="D3" s="1174"/>
      <c r="E3" s="1174"/>
      <c r="F3" s="1174"/>
      <c r="P3" s="36"/>
    </row>
    <row r="4" spans="1:24" ht="4.5" customHeight="1">
      <c r="A4" s="37"/>
      <c r="B4" s="37"/>
      <c r="C4" s="35"/>
      <c r="D4" s="35"/>
    </row>
    <row r="5" spans="1:24" ht="14.5" thickBot="1">
      <c r="A5" s="38" t="s">
        <v>124</v>
      </c>
      <c r="B5" s="1175" t="s">
        <v>125</v>
      </c>
      <c r="C5" s="1175"/>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73" t="s">
        <v>398</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row>
    <row r="3" spans="1:27" ht="18" customHeight="1">
      <c r="A3" s="1179" t="s">
        <v>399</v>
      </c>
      <c r="B3" s="1179"/>
      <c r="C3" s="1179"/>
      <c r="D3" s="1179"/>
      <c r="E3" s="1179"/>
      <c r="F3" s="1179"/>
      <c r="G3" s="1179"/>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3">
    <tabColor theme="7" tint="0.39997558519241921"/>
  </sheetPr>
  <dimension ref="B3:N476"/>
  <sheetViews>
    <sheetView showGridLines="0" topLeftCell="A399" zoomScale="80" zoomScaleNormal="80" workbookViewId="0">
      <selection activeCell="N415" sqref="N415"/>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811"/>
      <c r="D3" s="811"/>
      <c r="E3" s="6" t="s">
        <v>244</v>
      </c>
      <c r="F3" s="811"/>
      <c r="G3" s="811"/>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202" t="s">
        <v>186</v>
      </c>
      <c r="C6" s="1205" t="s">
        <v>18</v>
      </c>
      <c r="D6" s="1205" t="s">
        <v>187</v>
      </c>
      <c r="E6" s="1217" t="s">
        <v>188</v>
      </c>
      <c r="F6" s="1218"/>
      <c r="G6" s="1219"/>
      <c r="H6" s="1220" t="s">
        <v>189</v>
      </c>
      <c r="I6" s="1217" t="s">
        <v>190</v>
      </c>
      <c r="J6" s="1218"/>
      <c r="K6" s="1221"/>
      <c r="L6"/>
    </row>
    <row r="7" spans="2:12" ht="12.75" customHeight="1">
      <c r="B7" s="1203"/>
      <c r="C7" s="1187"/>
      <c r="D7" s="1187"/>
      <c r="E7" s="1196" t="s">
        <v>209</v>
      </c>
      <c r="F7" s="1186" t="s">
        <v>210</v>
      </c>
      <c r="G7" s="1186" t="s">
        <v>211</v>
      </c>
      <c r="H7" s="1192"/>
      <c r="I7" s="1196" t="s">
        <v>191</v>
      </c>
      <c r="J7" s="1196" t="s">
        <v>20</v>
      </c>
      <c r="K7" s="1199" t="s">
        <v>245</v>
      </c>
      <c r="L7"/>
    </row>
    <row r="8" spans="2:12" ht="12.5">
      <c r="B8" s="1203"/>
      <c r="C8" s="1187"/>
      <c r="D8" s="1187"/>
      <c r="E8" s="1197"/>
      <c r="F8" s="1187"/>
      <c r="G8" s="1187"/>
      <c r="H8" s="1192"/>
      <c r="I8" s="1197"/>
      <c r="J8" s="1197"/>
      <c r="K8" s="1212"/>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182" t="s">
        <v>193</v>
      </c>
      <c r="D11" s="1182"/>
      <c r="E11" s="1182"/>
      <c r="F11" s="1182"/>
      <c r="G11" s="1182"/>
      <c r="H11" s="1182"/>
      <c r="I11" s="1182"/>
      <c r="J11" s="1182"/>
      <c r="K11" s="1183"/>
      <c r="L11"/>
    </row>
    <row r="12" spans="2:12" ht="12.5">
      <c r="B12" s="152"/>
      <c r="C12" s="68"/>
      <c r="D12" s="68"/>
      <c r="E12" s="68"/>
      <c r="F12" s="68"/>
      <c r="G12" s="68"/>
      <c r="H12" s="68"/>
      <c r="I12" s="68"/>
      <c r="J12" s="68"/>
      <c r="K12" s="153"/>
      <c r="L12"/>
    </row>
    <row r="13" spans="2:12" ht="14">
      <c r="B13" s="808" t="s">
        <v>194</v>
      </c>
      <c r="C13" s="166">
        <v>160405</v>
      </c>
      <c r="D13" s="166">
        <v>4252</v>
      </c>
      <c r="E13" s="166">
        <v>1993</v>
      </c>
      <c r="F13" s="166">
        <v>1899</v>
      </c>
      <c r="G13" s="166">
        <v>360</v>
      </c>
      <c r="H13" s="166">
        <v>156153</v>
      </c>
      <c r="I13" s="166">
        <v>25576</v>
      </c>
      <c r="J13" s="166">
        <v>49577</v>
      </c>
      <c r="K13" s="175">
        <v>81000</v>
      </c>
      <c r="L13"/>
    </row>
    <row r="14" spans="2:12" ht="14">
      <c r="B14" s="808" t="s">
        <v>195</v>
      </c>
      <c r="C14" s="166">
        <v>118397</v>
      </c>
      <c r="D14" s="166">
        <v>3761</v>
      </c>
      <c r="E14" s="166">
        <v>1965</v>
      </c>
      <c r="F14" s="166">
        <v>1503</v>
      </c>
      <c r="G14" s="166">
        <v>293</v>
      </c>
      <c r="H14" s="166">
        <v>114636</v>
      </c>
      <c r="I14" s="166">
        <v>20407</v>
      </c>
      <c r="J14" s="166">
        <v>32761</v>
      </c>
      <c r="K14" s="175">
        <v>61468</v>
      </c>
      <c r="L14"/>
    </row>
    <row r="15" spans="2:12" ht="14">
      <c r="B15" s="808" t="s">
        <v>196</v>
      </c>
      <c r="C15" s="166">
        <v>154468</v>
      </c>
      <c r="D15" s="168">
        <v>4195</v>
      </c>
      <c r="E15" s="168">
        <v>2254</v>
      </c>
      <c r="F15" s="168">
        <v>1618</v>
      </c>
      <c r="G15" s="167">
        <v>323</v>
      </c>
      <c r="H15" s="166">
        <v>150273</v>
      </c>
      <c r="I15" s="168">
        <v>25918</v>
      </c>
      <c r="J15" s="168">
        <v>43821</v>
      </c>
      <c r="K15" s="176">
        <v>80534</v>
      </c>
      <c r="L15"/>
    </row>
    <row r="16" spans="2:12" ht="14">
      <c r="B16" s="808" t="s">
        <v>197</v>
      </c>
      <c r="C16" s="166">
        <v>147058</v>
      </c>
      <c r="D16" s="166">
        <v>4501</v>
      </c>
      <c r="E16" s="167">
        <v>2298</v>
      </c>
      <c r="F16" s="167">
        <v>1927</v>
      </c>
      <c r="G16" s="166">
        <v>276</v>
      </c>
      <c r="H16" s="166">
        <v>142557</v>
      </c>
      <c r="I16" s="166">
        <v>23715</v>
      </c>
      <c r="J16" s="166">
        <v>40827</v>
      </c>
      <c r="K16" s="175">
        <v>78015</v>
      </c>
      <c r="L16"/>
    </row>
    <row r="17" spans="2:12" ht="14">
      <c r="B17" s="808" t="s">
        <v>198</v>
      </c>
      <c r="C17" s="166">
        <v>161636</v>
      </c>
      <c r="D17" s="70">
        <v>4146</v>
      </c>
      <c r="E17" s="170">
        <v>2119</v>
      </c>
      <c r="F17" s="161">
        <v>1793</v>
      </c>
      <c r="G17" s="161">
        <v>234</v>
      </c>
      <c r="H17" s="70">
        <v>157490</v>
      </c>
      <c r="I17" s="170">
        <v>27516</v>
      </c>
      <c r="J17" s="170">
        <v>43584</v>
      </c>
      <c r="K17" s="177">
        <v>86390</v>
      </c>
      <c r="L17"/>
    </row>
    <row r="18" spans="2:12" ht="14">
      <c r="B18" s="808" t="s">
        <v>199</v>
      </c>
      <c r="C18" s="166">
        <v>148239</v>
      </c>
      <c r="D18" s="166">
        <v>3808</v>
      </c>
      <c r="E18" s="167">
        <v>1579</v>
      </c>
      <c r="F18" s="167">
        <v>1924</v>
      </c>
      <c r="G18" s="166">
        <v>305</v>
      </c>
      <c r="H18" s="166">
        <v>144431</v>
      </c>
      <c r="I18" s="166">
        <v>25807</v>
      </c>
      <c r="J18" s="166">
        <v>41213</v>
      </c>
      <c r="K18" s="175">
        <v>77411</v>
      </c>
      <c r="L18"/>
    </row>
    <row r="19" spans="2:12" ht="14">
      <c r="B19" s="808" t="s">
        <v>200</v>
      </c>
      <c r="C19" s="166">
        <v>164233</v>
      </c>
      <c r="D19" s="71">
        <v>4006</v>
      </c>
      <c r="E19" s="168">
        <v>1618</v>
      </c>
      <c r="F19" s="167">
        <v>2184</v>
      </c>
      <c r="G19" s="167">
        <v>204</v>
      </c>
      <c r="H19" s="166">
        <v>160227</v>
      </c>
      <c r="I19" s="168">
        <v>29167</v>
      </c>
      <c r="J19" s="168">
        <v>48974</v>
      </c>
      <c r="K19" s="176">
        <v>82086</v>
      </c>
      <c r="L19"/>
    </row>
    <row r="20" spans="2:12" ht="14">
      <c r="B20" s="808" t="s">
        <v>201</v>
      </c>
      <c r="C20" s="166">
        <v>158429</v>
      </c>
      <c r="D20" s="71">
        <v>4264</v>
      </c>
      <c r="E20" s="168">
        <v>1814</v>
      </c>
      <c r="F20" s="168">
        <v>2211</v>
      </c>
      <c r="G20" s="167">
        <v>239</v>
      </c>
      <c r="H20" s="166">
        <v>154165</v>
      </c>
      <c r="I20" s="168">
        <v>23293</v>
      </c>
      <c r="J20" s="168">
        <v>45921</v>
      </c>
      <c r="K20" s="176">
        <v>84951</v>
      </c>
      <c r="L20"/>
    </row>
    <row r="21" spans="2:12" ht="14">
      <c r="B21" s="808" t="s">
        <v>202</v>
      </c>
      <c r="C21" s="166">
        <v>165011</v>
      </c>
      <c r="D21" s="166">
        <v>4401</v>
      </c>
      <c r="E21" s="167">
        <v>1788</v>
      </c>
      <c r="F21" s="167">
        <v>2285</v>
      </c>
      <c r="G21" s="166">
        <v>328</v>
      </c>
      <c r="H21" s="166">
        <v>160610</v>
      </c>
      <c r="I21" s="166">
        <v>25702</v>
      </c>
      <c r="J21" s="166">
        <v>48609</v>
      </c>
      <c r="K21" s="175">
        <v>86299</v>
      </c>
      <c r="L21"/>
    </row>
    <row r="22" spans="2:12" ht="14">
      <c r="B22" s="808" t="s">
        <v>203</v>
      </c>
      <c r="C22" s="166">
        <v>175970</v>
      </c>
      <c r="D22" s="71">
        <v>4827</v>
      </c>
      <c r="E22" s="168">
        <v>1922</v>
      </c>
      <c r="F22" s="168">
        <v>2405</v>
      </c>
      <c r="G22" s="168">
        <v>500</v>
      </c>
      <c r="H22" s="167">
        <v>171143</v>
      </c>
      <c r="I22" s="168">
        <v>28318</v>
      </c>
      <c r="J22" s="168">
        <v>60364</v>
      </c>
      <c r="K22" s="176">
        <v>82461</v>
      </c>
      <c r="L22"/>
    </row>
    <row r="23" spans="2:12" ht="14">
      <c r="B23" s="809" t="s">
        <v>204</v>
      </c>
      <c r="C23" s="166">
        <v>158698</v>
      </c>
      <c r="D23" s="168">
        <v>4572</v>
      </c>
      <c r="E23" s="168">
        <v>1754</v>
      </c>
      <c r="F23" s="168">
        <v>2398</v>
      </c>
      <c r="G23" s="168">
        <v>420</v>
      </c>
      <c r="H23" s="168">
        <v>154126</v>
      </c>
      <c r="I23" s="168">
        <v>24642</v>
      </c>
      <c r="J23" s="168">
        <v>50394</v>
      </c>
      <c r="K23" s="176">
        <v>79090</v>
      </c>
      <c r="L23"/>
    </row>
    <row r="24" spans="2:12" ht="14">
      <c r="B24" s="809"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180" t="s">
        <v>206</v>
      </c>
      <c r="D28" s="1180"/>
      <c r="E28" s="1180"/>
      <c r="F28" s="1180"/>
      <c r="G28" s="1180"/>
      <c r="H28" s="1180"/>
      <c r="I28" s="1180"/>
      <c r="J28" s="1180"/>
      <c r="K28" s="1181"/>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184" t="s">
        <v>186</v>
      </c>
      <c r="C45" s="1186" t="s">
        <v>18</v>
      </c>
      <c r="D45" s="1186" t="s">
        <v>187</v>
      </c>
      <c r="E45" s="1188" t="s">
        <v>188</v>
      </c>
      <c r="F45" s="1189"/>
      <c r="G45" s="1190"/>
      <c r="H45" s="1186" t="s">
        <v>189</v>
      </c>
      <c r="I45" s="1188" t="s">
        <v>190</v>
      </c>
      <c r="J45" s="1189"/>
      <c r="K45" s="1216"/>
      <c r="L45"/>
    </row>
    <row r="46" spans="2:12" ht="12.75" customHeight="1">
      <c r="B46" s="1185"/>
      <c r="C46" s="1187"/>
      <c r="D46" s="1187"/>
      <c r="E46" s="1196" t="s">
        <v>209</v>
      </c>
      <c r="F46" s="1186" t="s">
        <v>210</v>
      </c>
      <c r="G46" s="1186" t="s">
        <v>211</v>
      </c>
      <c r="H46" s="1187"/>
      <c r="I46" s="1196" t="s">
        <v>191</v>
      </c>
      <c r="J46" s="1196" t="s">
        <v>20</v>
      </c>
      <c r="K46" s="1199" t="s">
        <v>192</v>
      </c>
      <c r="L46"/>
    </row>
    <row r="47" spans="2:12" ht="12.75" customHeight="1">
      <c r="B47" s="1214"/>
      <c r="C47" s="1215"/>
      <c r="D47" s="1215"/>
      <c r="E47" s="1198"/>
      <c r="F47" s="1215"/>
      <c r="G47" s="1215"/>
      <c r="H47" s="1215"/>
      <c r="I47" s="1198"/>
      <c r="J47" s="1198"/>
      <c r="K47" s="1200"/>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180" t="s">
        <v>207</v>
      </c>
      <c r="D50" s="1180"/>
      <c r="E50" s="1180"/>
      <c r="F50" s="1180"/>
      <c r="G50" s="1180"/>
      <c r="H50" s="1180"/>
      <c r="I50" s="1180"/>
      <c r="J50" s="1180"/>
      <c r="K50" s="1181"/>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810"/>
      <c r="G67" s="810"/>
      <c r="H67" s="810"/>
      <c r="I67" s="810"/>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201" t="s">
        <v>327</v>
      </c>
      <c r="C84" s="1201"/>
      <c r="D84" s="1201"/>
      <c r="E84" s="1201"/>
      <c r="F84" s="1201"/>
      <c r="G84" s="1201"/>
      <c r="H84" s="1201"/>
      <c r="I84" s="1201"/>
      <c r="J84" s="1201"/>
      <c r="K84" s="1201"/>
    </row>
    <row r="85" spans="2:11" ht="18.5" thickBot="1">
      <c r="B85" s="84"/>
      <c r="C85" s="84"/>
      <c r="D85" s="84"/>
      <c r="E85" s="84"/>
      <c r="F85" s="85" t="s">
        <v>185</v>
      </c>
      <c r="G85" s="84"/>
      <c r="H85" s="84"/>
      <c r="I85" s="84"/>
      <c r="J85" s="84"/>
      <c r="K85" s="84"/>
    </row>
    <row r="86" spans="2:11" ht="12.75" customHeight="1">
      <c r="B86" s="1202" t="s">
        <v>186</v>
      </c>
      <c r="C86" s="1205" t="s">
        <v>18</v>
      </c>
      <c r="D86" s="1205" t="s">
        <v>187</v>
      </c>
      <c r="E86" s="1217" t="s">
        <v>188</v>
      </c>
      <c r="F86" s="1218"/>
      <c r="G86" s="1219"/>
      <c r="H86" s="1220" t="s">
        <v>189</v>
      </c>
      <c r="I86" s="1217" t="s">
        <v>190</v>
      </c>
      <c r="J86" s="1218"/>
      <c r="K86" s="1221"/>
    </row>
    <row r="87" spans="2:11" ht="11.25" customHeight="1">
      <c r="B87" s="1203"/>
      <c r="C87" s="1187"/>
      <c r="D87" s="1187"/>
      <c r="E87" s="1196" t="s">
        <v>209</v>
      </c>
      <c r="F87" s="1186" t="s">
        <v>210</v>
      </c>
      <c r="G87" s="1186" t="s">
        <v>211</v>
      </c>
      <c r="H87" s="1192"/>
      <c r="I87" s="1196" t="s">
        <v>191</v>
      </c>
      <c r="J87" s="1196" t="s">
        <v>20</v>
      </c>
      <c r="K87" s="1199" t="s">
        <v>245</v>
      </c>
    </row>
    <row r="88" spans="2:11" ht="11.25" customHeight="1">
      <c r="B88" s="1203"/>
      <c r="C88" s="1187"/>
      <c r="D88" s="1187"/>
      <c r="E88" s="1197"/>
      <c r="F88" s="1187"/>
      <c r="G88" s="1187"/>
      <c r="H88" s="1192"/>
      <c r="I88" s="1197"/>
      <c r="J88" s="1197"/>
      <c r="K88" s="1212"/>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182" t="s">
        <v>193</v>
      </c>
      <c r="D91" s="1182"/>
      <c r="E91" s="1182"/>
      <c r="F91" s="1182"/>
      <c r="G91" s="1182"/>
      <c r="H91" s="1182"/>
      <c r="I91" s="1182"/>
      <c r="J91" s="1182"/>
      <c r="K91" s="1183"/>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180" t="s">
        <v>206</v>
      </c>
      <c r="D108" s="1180"/>
      <c r="E108" s="1180"/>
      <c r="F108" s="1180"/>
      <c r="G108" s="1180"/>
      <c r="H108" s="1180"/>
      <c r="I108" s="1180"/>
      <c r="J108" s="1180"/>
      <c r="K108" s="1181"/>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184" t="s">
        <v>186</v>
      </c>
      <c r="C125" s="1186" t="s">
        <v>18</v>
      </c>
      <c r="D125" s="1186" t="s">
        <v>187</v>
      </c>
      <c r="E125" s="1188" t="s">
        <v>188</v>
      </c>
      <c r="F125" s="1189"/>
      <c r="G125" s="1190"/>
      <c r="H125" s="1191" t="s">
        <v>189</v>
      </c>
      <c r="I125" s="1193" t="s">
        <v>190</v>
      </c>
      <c r="J125" s="1194"/>
      <c r="K125" s="1195"/>
    </row>
    <row r="126" spans="2:14" ht="11.25" customHeight="1">
      <c r="B126" s="1185"/>
      <c r="C126" s="1187"/>
      <c r="D126" s="1187"/>
      <c r="E126" s="1196" t="s">
        <v>209</v>
      </c>
      <c r="F126" s="1186" t="s">
        <v>210</v>
      </c>
      <c r="G126" s="1186" t="s">
        <v>211</v>
      </c>
      <c r="H126" s="1192"/>
      <c r="I126" s="1196" t="s">
        <v>191</v>
      </c>
      <c r="J126" s="1196" t="s">
        <v>20</v>
      </c>
      <c r="K126" s="1199" t="s">
        <v>192</v>
      </c>
    </row>
    <row r="127" spans="2:14" ht="11.25" customHeight="1">
      <c r="B127" s="1185"/>
      <c r="C127" s="1187"/>
      <c r="D127" s="1187"/>
      <c r="E127" s="1197"/>
      <c r="F127" s="1187"/>
      <c r="G127" s="1187"/>
      <c r="H127" s="1192"/>
      <c r="I127" s="1198"/>
      <c r="J127" s="1198"/>
      <c r="K127" s="1200"/>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180" t="s">
        <v>207</v>
      </c>
      <c r="D130" s="1180"/>
      <c r="E130" s="1180"/>
      <c r="F130" s="1180"/>
      <c r="G130" s="1180"/>
      <c r="H130" s="1180"/>
      <c r="I130" s="1180"/>
      <c r="J130" s="1180"/>
      <c r="K130" s="1181"/>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201" t="s">
        <v>373</v>
      </c>
      <c r="C163" s="1201"/>
      <c r="D163" s="1201"/>
      <c r="E163" s="1201"/>
      <c r="F163" s="1201"/>
      <c r="G163" s="1201"/>
      <c r="H163" s="1201"/>
      <c r="I163" s="1201"/>
      <c r="J163" s="1201"/>
      <c r="K163" s="1201"/>
      <c r="L163"/>
    </row>
    <row r="164" spans="2:12" ht="18.5" thickBot="1">
      <c r="B164" s="84"/>
      <c r="C164" s="84"/>
      <c r="D164" s="84"/>
      <c r="E164" s="84"/>
      <c r="F164" s="85" t="s">
        <v>185</v>
      </c>
      <c r="G164" s="84"/>
      <c r="H164" s="84"/>
      <c r="I164" s="84"/>
      <c r="J164" s="84"/>
      <c r="K164" s="84"/>
    </row>
    <row r="165" spans="2:12" ht="12.75" customHeight="1">
      <c r="B165" s="1202" t="s">
        <v>186</v>
      </c>
      <c r="C165" s="1205" t="s">
        <v>18</v>
      </c>
      <c r="D165" s="1205" t="s">
        <v>187</v>
      </c>
      <c r="E165" s="1207" t="s">
        <v>188</v>
      </c>
      <c r="F165" s="1208"/>
      <c r="G165" s="1209"/>
      <c r="H165" s="1205" t="s">
        <v>189</v>
      </c>
      <c r="I165" s="1207" t="s">
        <v>190</v>
      </c>
      <c r="J165" s="1208"/>
      <c r="K165" s="1210"/>
    </row>
    <row r="166" spans="2:12" ht="11.25" customHeight="1">
      <c r="B166" s="1203"/>
      <c r="C166" s="1187"/>
      <c r="D166" s="1187"/>
      <c r="E166" s="1197" t="s">
        <v>209</v>
      </c>
      <c r="F166" s="1187" t="s">
        <v>210</v>
      </c>
      <c r="G166" s="1187" t="s">
        <v>211</v>
      </c>
      <c r="H166" s="1187"/>
      <c r="I166" s="1197" t="s">
        <v>191</v>
      </c>
      <c r="J166" s="1197" t="s">
        <v>20</v>
      </c>
      <c r="K166" s="1212" t="s">
        <v>245</v>
      </c>
    </row>
    <row r="167" spans="2:12" ht="17.25" customHeight="1">
      <c r="B167" s="1203"/>
      <c r="C167" s="1187"/>
      <c r="D167" s="1187"/>
      <c r="E167" s="1197"/>
      <c r="F167" s="1187"/>
      <c r="G167" s="1187"/>
      <c r="H167" s="1187"/>
      <c r="I167" s="1197"/>
      <c r="J167" s="1197"/>
      <c r="K167" s="1212"/>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182" t="s">
        <v>193</v>
      </c>
      <c r="D170" s="1182"/>
      <c r="E170" s="1182"/>
      <c r="F170" s="1182"/>
      <c r="G170" s="1182"/>
      <c r="H170" s="1182"/>
      <c r="I170" s="1182"/>
      <c r="J170" s="1182"/>
      <c r="K170" s="1183"/>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180" t="s">
        <v>206</v>
      </c>
      <c r="D187" s="1180"/>
      <c r="E187" s="1180"/>
      <c r="F187" s="1180"/>
      <c r="G187" s="1180"/>
      <c r="H187" s="1180"/>
      <c r="I187" s="1180"/>
      <c r="J187" s="1180"/>
      <c r="K187" s="1181"/>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184" t="s">
        <v>186</v>
      </c>
      <c r="C204" s="1186" t="s">
        <v>18</v>
      </c>
      <c r="D204" s="1186" t="s">
        <v>187</v>
      </c>
      <c r="E204" s="1188" t="s">
        <v>188</v>
      </c>
      <c r="F204" s="1189"/>
      <c r="G204" s="1190"/>
      <c r="H204" s="1191" t="s">
        <v>189</v>
      </c>
      <c r="I204" s="1193" t="s">
        <v>190</v>
      </c>
      <c r="J204" s="1194"/>
      <c r="K204" s="1195"/>
    </row>
    <row r="205" spans="2:11" ht="11.25" customHeight="1">
      <c r="B205" s="1185"/>
      <c r="C205" s="1187"/>
      <c r="D205" s="1187"/>
      <c r="E205" s="1196" t="s">
        <v>209</v>
      </c>
      <c r="F205" s="1186" t="s">
        <v>210</v>
      </c>
      <c r="G205" s="1186" t="s">
        <v>211</v>
      </c>
      <c r="H205" s="1192"/>
      <c r="I205" s="1196" t="s">
        <v>191</v>
      </c>
      <c r="J205" s="1196" t="s">
        <v>20</v>
      </c>
      <c r="K205" s="1199" t="s">
        <v>192</v>
      </c>
    </row>
    <row r="206" spans="2:11" ht="11.25" customHeight="1">
      <c r="B206" s="1185"/>
      <c r="C206" s="1187"/>
      <c r="D206" s="1187"/>
      <c r="E206" s="1197"/>
      <c r="F206" s="1187"/>
      <c r="G206" s="1187"/>
      <c r="H206" s="1192"/>
      <c r="I206" s="1198"/>
      <c r="J206" s="1198"/>
      <c r="K206" s="1200"/>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180" t="s">
        <v>207</v>
      </c>
      <c r="D209" s="1180"/>
      <c r="E209" s="1180"/>
      <c r="F209" s="1180"/>
      <c r="G209" s="1180"/>
      <c r="H209" s="1180"/>
      <c r="I209" s="1180"/>
      <c r="J209" s="1180"/>
      <c r="K209" s="1181"/>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201" t="s">
        <v>434</v>
      </c>
      <c r="C243" s="1201"/>
      <c r="D243" s="1201"/>
      <c r="E243" s="1201"/>
      <c r="F243" s="1201"/>
      <c r="G243" s="1201"/>
      <c r="H243" s="1201"/>
      <c r="I243" s="1201"/>
      <c r="J243" s="1201"/>
      <c r="K243" s="1201"/>
    </row>
    <row r="244" spans="2:11" ht="18.5" thickBot="1">
      <c r="B244" s="84"/>
      <c r="C244" s="84"/>
      <c r="D244" s="84"/>
      <c r="E244" s="84"/>
      <c r="F244" s="85" t="s">
        <v>185</v>
      </c>
      <c r="G244" s="84"/>
      <c r="H244" s="84"/>
      <c r="I244" s="84"/>
      <c r="J244" s="84"/>
      <c r="K244" s="84"/>
    </row>
    <row r="245" spans="2:11" ht="12.5">
      <c r="B245" s="1202" t="s">
        <v>186</v>
      </c>
      <c r="C245" s="1205" t="s">
        <v>18</v>
      </c>
      <c r="D245" s="1205" t="s">
        <v>187</v>
      </c>
      <c r="E245" s="1207" t="s">
        <v>188</v>
      </c>
      <c r="F245" s="1208"/>
      <c r="G245" s="1209"/>
      <c r="H245" s="1205" t="s">
        <v>189</v>
      </c>
      <c r="I245" s="1207" t="s">
        <v>190</v>
      </c>
      <c r="J245" s="1208"/>
      <c r="K245" s="1210"/>
    </row>
    <row r="246" spans="2:11">
      <c r="B246" s="1203"/>
      <c r="C246" s="1187"/>
      <c r="D246" s="1187"/>
      <c r="E246" s="1197" t="s">
        <v>209</v>
      </c>
      <c r="F246" s="1187" t="s">
        <v>210</v>
      </c>
      <c r="G246" s="1187" t="s">
        <v>211</v>
      </c>
      <c r="H246" s="1187"/>
      <c r="I246" s="1197" t="s">
        <v>191</v>
      </c>
      <c r="J246" s="1197" t="s">
        <v>20</v>
      </c>
      <c r="K246" s="1212" t="s">
        <v>245</v>
      </c>
    </row>
    <row r="247" spans="2:11" ht="11" thickBot="1">
      <c r="B247" s="1204"/>
      <c r="C247" s="1206"/>
      <c r="D247" s="1206"/>
      <c r="E247" s="1211"/>
      <c r="F247" s="1206"/>
      <c r="G247" s="1206"/>
      <c r="H247" s="1206"/>
      <c r="I247" s="1211"/>
      <c r="J247" s="1211"/>
      <c r="K247" s="1213"/>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182" t="s">
        <v>193</v>
      </c>
      <c r="D250" s="1182"/>
      <c r="E250" s="1182"/>
      <c r="F250" s="1182"/>
      <c r="G250" s="1182"/>
      <c r="H250" s="1182"/>
      <c r="I250" s="1182"/>
      <c r="J250" s="1182"/>
      <c r="K250" s="1183"/>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180" t="s">
        <v>206</v>
      </c>
      <c r="D267" s="1180"/>
      <c r="E267" s="1180"/>
      <c r="F267" s="1180"/>
      <c r="G267" s="1180"/>
      <c r="H267" s="1180"/>
      <c r="I267" s="1180"/>
      <c r="J267" s="1180"/>
      <c r="K267" s="1181"/>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184" t="s">
        <v>186</v>
      </c>
      <c r="C284" s="1186" t="s">
        <v>18</v>
      </c>
      <c r="D284" s="1186" t="s">
        <v>187</v>
      </c>
      <c r="E284" s="1188" t="s">
        <v>188</v>
      </c>
      <c r="F284" s="1189"/>
      <c r="G284" s="1190"/>
      <c r="H284" s="1191" t="s">
        <v>189</v>
      </c>
      <c r="I284" s="1193" t="s">
        <v>190</v>
      </c>
      <c r="J284" s="1194"/>
      <c r="K284" s="1195"/>
    </row>
    <row r="285" spans="2:11" ht="11.25" customHeight="1">
      <c r="B285" s="1185"/>
      <c r="C285" s="1187"/>
      <c r="D285" s="1187"/>
      <c r="E285" s="1196" t="s">
        <v>209</v>
      </c>
      <c r="F285" s="1186" t="s">
        <v>210</v>
      </c>
      <c r="G285" s="1186" t="s">
        <v>211</v>
      </c>
      <c r="H285" s="1192"/>
      <c r="I285" s="1196" t="s">
        <v>191</v>
      </c>
      <c r="J285" s="1196" t="s">
        <v>20</v>
      </c>
      <c r="K285" s="1199" t="s">
        <v>192</v>
      </c>
    </row>
    <row r="286" spans="2:11" ht="11.25" customHeight="1">
      <c r="B286" s="1185"/>
      <c r="C286" s="1187"/>
      <c r="D286" s="1187"/>
      <c r="E286" s="1197"/>
      <c r="F286" s="1187"/>
      <c r="G286" s="1187"/>
      <c r="H286" s="1192"/>
      <c r="I286" s="1198"/>
      <c r="J286" s="1198"/>
      <c r="K286" s="1200"/>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180" t="s">
        <v>207</v>
      </c>
      <c r="D289" s="1180"/>
      <c r="E289" s="1180"/>
      <c r="F289" s="1180"/>
      <c r="G289" s="1180"/>
      <c r="H289" s="1180"/>
      <c r="I289" s="1180"/>
      <c r="J289" s="1180"/>
      <c r="K289" s="1181"/>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222" t="s">
        <v>463</v>
      </c>
      <c r="C323" s="1223"/>
      <c r="D323" s="1223"/>
      <c r="E323" s="1223"/>
      <c r="F323" s="1223"/>
      <c r="G323" s="1223"/>
      <c r="H323" s="1223"/>
      <c r="I323" s="1223"/>
      <c r="J323" s="1223"/>
      <c r="K323" s="1224"/>
    </row>
    <row r="324" spans="2:11" ht="18">
      <c r="B324" s="812"/>
      <c r="C324" s="813"/>
      <c r="D324" s="813"/>
      <c r="E324" s="813"/>
      <c r="F324" s="482" t="s">
        <v>185</v>
      </c>
      <c r="G324" s="813"/>
      <c r="H324" s="813"/>
      <c r="I324" s="813"/>
      <c r="J324" s="813"/>
      <c r="K324" s="814"/>
    </row>
    <row r="325" spans="2:11" ht="12.5">
      <c r="B325" s="1225" t="s">
        <v>186</v>
      </c>
      <c r="C325" s="1186" t="s">
        <v>18</v>
      </c>
      <c r="D325" s="1186" t="s">
        <v>187</v>
      </c>
      <c r="E325" s="1188" t="s">
        <v>188</v>
      </c>
      <c r="F325" s="1189"/>
      <c r="G325" s="1190"/>
      <c r="H325" s="1191" t="s">
        <v>189</v>
      </c>
      <c r="I325" s="1188" t="s">
        <v>190</v>
      </c>
      <c r="J325" s="1189"/>
      <c r="K325" s="1216"/>
    </row>
    <row r="326" spans="2:11">
      <c r="B326" s="1203"/>
      <c r="C326" s="1187"/>
      <c r="D326" s="1187"/>
      <c r="E326" s="1196" t="s">
        <v>209</v>
      </c>
      <c r="F326" s="1186" t="s">
        <v>210</v>
      </c>
      <c r="G326" s="1186" t="s">
        <v>211</v>
      </c>
      <c r="H326" s="1192"/>
      <c r="I326" s="1196" t="s">
        <v>191</v>
      </c>
      <c r="J326" s="1196" t="s">
        <v>20</v>
      </c>
      <c r="K326" s="1199" t="s">
        <v>245</v>
      </c>
    </row>
    <row r="327" spans="2:11">
      <c r="B327" s="1203"/>
      <c r="C327" s="1187"/>
      <c r="D327" s="1187"/>
      <c r="E327" s="1197"/>
      <c r="F327" s="1187"/>
      <c r="G327" s="1187"/>
      <c r="H327" s="1192"/>
      <c r="I327" s="1197"/>
      <c r="J327" s="1197"/>
      <c r="K327" s="1212"/>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182" t="s">
        <v>193</v>
      </c>
      <c r="D330" s="1182"/>
      <c r="E330" s="1182"/>
      <c r="F330" s="1182"/>
      <c r="G330" s="1182"/>
      <c r="H330" s="1182"/>
      <c r="I330" s="1182"/>
      <c r="J330" s="1182"/>
      <c r="K330" s="1183"/>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800">
        <v>2945</v>
      </c>
      <c r="E336" s="513">
        <v>1490</v>
      </c>
      <c r="F336" s="514">
        <v>1101</v>
      </c>
      <c r="G336" s="514">
        <v>354</v>
      </c>
      <c r="H336" s="800">
        <v>148102</v>
      </c>
      <c r="I336" s="513">
        <v>27100</v>
      </c>
      <c r="J336" s="513">
        <v>38353</v>
      </c>
      <c r="K336" s="801">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180" t="s">
        <v>206</v>
      </c>
      <c r="D347" s="1180"/>
      <c r="E347" s="1180"/>
      <c r="F347" s="1180"/>
      <c r="G347" s="1180"/>
      <c r="H347" s="1180"/>
      <c r="I347" s="1180"/>
      <c r="J347" s="1180"/>
      <c r="K347" s="1181"/>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513">
        <v>162284</v>
      </c>
      <c r="E353" s="513">
        <v>51355</v>
      </c>
      <c r="F353" s="513">
        <v>63157</v>
      </c>
      <c r="G353" s="513">
        <v>47772</v>
      </c>
      <c r="H353" s="513">
        <v>45694063</v>
      </c>
      <c r="I353" s="513">
        <v>7461819</v>
      </c>
      <c r="J353" s="513">
        <v>10755546</v>
      </c>
      <c r="K353" s="801">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184" t="s">
        <v>186</v>
      </c>
      <c r="C364" s="1186" t="s">
        <v>18</v>
      </c>
      <c r="D364" s="1186" t="s">
        <v>187</v>
      </c>
      <c r="E364" s="1188" t="s">
        <v>188</v>
      </c>
      <c r="F364" s="1189"/>
      <c r="G364" s="1190"/>
      <c r="H364" s="1191" t="s">
        <v>189</v>
      </c>
      <c r="I364" s="1193" t="s">
        <v>190</v>
      </c>
      <c r="J364" s="1194"/>
      <c r="K364" s="1195"/>
    </row>
    <row r="365" spans="2:11" ht="11.25" customHeight="1">
      <c r="B365" s="1185"/>
      <c r="C365" s="1187"/>
      <c r="D365" s="1187"/>
      <c r="E365" s="1196" t="s">
        <v>209</v>
      </c>
      <c r="F365" s="1186" t="s">
        <v>210</v>
      </c>
      <c r="G365" s="1186" t="s">
        <v>211</v>
      </c>
      <c r="H365" s="1192"/>
      <c r="I365" s="1196" t="s">
        <v>191</v>
      </c>
      <c r="J365" s="1196" t="s">
        <v>20</v>
      </c>
      <c r="K365" s="1199" t="s">
        <v>192</v>
      </c>
    </row>
    <row r="366" spans="2:11" ht="11.25" customHeight="1">
      <c r="B366" s="1185"/>
      <c r="C366" s="1187"/>
      <c r="D366" s="1187"/>
      <c r="E366" s="1197"/>
      <c r="F366" s="1187"/>
      <c r="G366" s="1187"/>
      <c r="H366" s="1192"/>
      <c r="I366" s="1198"/>
      <c r="J366" s="1198"/>
      <c r="K366" s="1200"/>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180" t="s">
        <v>207</v>
      </c>
      <c r="D369" s="1180"/>
      <c r="E369" s="1180"/>
      <c r="F369" s="1180"/>
      <c r="G369" s="1180"/>
      <c r="H369" s="1180"/>
      <c r="I369" s="1180"/>
      <c r="J369" s="1180"/>
      <c r="K369" s="1181"/>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513">
        <v>286702</v>
      </c>
      <c r="E375" s="513">
        <v>91156</v>
      </c>
      <c r="F375" s="513">
        <v>111222</v>
      </c>
      <c r="G375" s="513">
        <v>84324</v>
      </c>
      <c r="H375" s="513">
        <v>90137980</v>
      </c>
      <c r="I375" s="513">
        <v>14710488</v>
      </c>
      <c r="J375" s="513">
        <v>22097348</v>
      </c>
      <c r="K375" s="801">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3"/>
      <c r="C385" s="7"/>
      <c r="D385" s="7"/>
      <c r="E385" s="7"/>
      <c r="F385" s="7"/>
      <c r="G385" s="7"/>
      <c r="H385" s="7"/>
      <c r="I385" s="7"/>
      <c r="J385" s="7"/>
      <c r="K385" s="484"/>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201" t="s">
        <v>515</v>
      </c>
      <c r="C402" s="1201"/>
      <c r="D402" s="1201"/>
      <c r="E402" s="1201"/>
      <c r="F402" s="1201"/>
      <c r="G402" s="1201"/>
      <c r="H402" s="1201"/>
      <c r="I402" s="1201"/>
      <c r="J402" s="1201"/>
      <c r="K402" s="1201"/>
    </row>
    <row r="403" spans="2:11" ht="18.5" thickBot="1">
      <c r="B403" s="84"/>
      <c r="C403" s="84"/>
      <c r="D403" s="84"/>
      <c r="E403" s="84"/>
      <c r="F403" s="85" t="s">
        <v>185</v>
      </c>
      <c r="G403" s="84"/>
      <c r="H403" s="84"/>
      <c r="I403" s="84"/>
      <c r="J403" s="84"/>
      <c r="K403" s="84"/>
    </row>
    <row r="404" spans="2:11" ht="12.5" customHeight="1">
      <c r="B404" s="1202" t="s">
        <v>186</v>
      </c>
      <c r="C404" s="1205" t="s">
        <v>18</v>
      </c>
      <c r="D404" s="1205" t="s">
        <v>187</v>
      </c>
      <c r="E404" s="1217" t="s">
        <v>188</v>
      </c>
      <c r="F404" s="1218"/>
      <c r="G404" s="1219"/>
      <c r="H404" s="1205" t="s">
        <v>189</v>
      </c>
      <c r="I404" s="1217" t="s">
        <v>190</v>
      </c>
      <c r="J404" s="1218"/>
      <c r="K404" s="1221"/>
    </row>
    <row r="405" spans="2:11" ht="10.5" customHeight="1">
      <c r="B405" s="1203"/>
      <c r="C405" s="1187"/>
      <c r="D405" s="1187"/>
      <c r="E405" s="1196" t="s">
        <v>209</v>
      </c>
      <c r="F405" s="1186" t="s">
        <v>210</v>
      </c>
      <c r="G405" s="1186" t="s">
        <v>211</v>
      </c>
      <c r="H405" s="1187"/>
      <c r="I405" s="1196" t="s">
        <v>191</v>
      </c>
      <c r="J405" s="1196" t="s">
        <v>20</v>
      </c>
      <c r="K405" s="1199" t="s">
        <v>245</v>
      </c>
    </row>
    <row r="406" spans="2:11" ht="10.5" customHeight="1">
      <c r="B406" s="1226"/>
      <c r="C406" s="1215"/>
      <c r="D406" s="1215"/>
      <c r="E406" s="1198"/>
      <c r="F406" s="1215"/>
      <c r="G406" s="1215"/>
      <c r="H406" s="1215"/>
      <c r="I406" s="1198"/>
      <c r="J406" s="1198"/>
      <c r="K406" s="1200"/>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
      <c r="B409" s="154"/>
      <c r="C409" s="1182" t="s">
        <v>193</v>
      </c>
      <c r="D409" s="1182"/>
      <c r="E409" s="1182"/>
      <c r="F409" s="1182"/>
      <c r="G409" s="1182"/>
      <c r="H409" s="1182"/>
      <c r="I409" s="1182"/>
      <c r="J409" s="1182"/>
      <c r="K409" s="1183"/>
    </row>
    <row r="410" spans="2:11" ht="12.5">
      <c r="B410" s="152"/>
      <c r="C410" s="68"/>
      <c r="D410" s="68"/>
      <c r="E410" s="68"/>
      <c r="F410" s="68"/>
      <c r="G410" s="68"/>
      <c r="H410" s="68"/>
      <c r="I410" s="68"/>
      <c r="J410" s="68"/>
      <c r="K410" s="153"/>
    </row>
    <row r="411" spans="2:11" ht="12.5">
      <c r="B411" s="174" t="s">
        <v>194</v>
      </c>
      <c r="C411" s="166">
        <v>174252</v>
      </c>
      <c r="D411" s="166">
        <v>4925</v>
      </c>
      <c r="E411" s="166">
        <v>3069</v>
      </c>
      <c r="F411" s="166">
        <v>1526</v>
      </c>
      <c r="G411" s="166">
        <v>330</v>
      </c>
      <c r="H411" s="166">
        <v>169327</v>
      </c>
      <c r="I411" s="166">
        <v>29858</v>
      </c>
      <c r="J411" s="166">
        <v>58031</v>
      </c>
      <c r="K411" s="176">
        <v>81438</v>
      </c>
    </row>
    <row r="412" spans="2:11" ht="12.5">
      <c r="B412" s="174" t="s">
        <v>195</v>
      </c>
      <c r="C412" s="166"/>
      <c r="D412" s="166"/>
      <c r="E412" s="166"/>
      <c r="F412" s="166"/>
      <c r="G412" s="166"/>
      <c r="H412" s="166"/>
      <c r="I412" s="166"/>
      <c r="J412" s="166"/>
      <c r="K412" s="176"/>
    </row>
    <row r="413" spans="2:11" ht="12.5">
      <c r="B413" s="174" t="s">
        <v>196</v>
      </c>
      <c r="C413" s="166"/>
      <c r="D413" s="168"/>
      <c r="E413" s="168"/>
      <c r="F413" s="168"/>
      <c r="G413" s="167"/>
      <c r="H413" s="166"/>
      <c r="I413" s="168"/>
      <c r="J413" s="168"/>
      <c r="K413" s="176"/>
    </row>
    <row r="414" spans="2:11" ht="12.5">
      <c r="B414" s="174" t="s">
        <v>197</v>
      </c>
      <c r="C414" s="166"/>
      <c r="D414" s="166"/>
      <c r="E414" s="167"/>
      <c r="F414" s="167"/>
      <c r="G414" s="166"/>
      <c r="H414" s="166"/>
      <c r="I414" s="166"/>
      <c r="J414" s="166"/>
      <c r="K414" s="176"/>
    </row>
    <row r="415" spans="2:11" ht="12.5">
      <c r="B415" s="174" t="s">
        <v>198</v>
      </c>
      <c r="C415" s="166"/>
      <c r="D415" s="800"/>
      <c r="E415" s="513"/>
      <c r="F415" s="514"/>
      <c r="G415" s="514"/>
      <c r="H415" s="800"/>
      <c r="I415" s="513"/>
      <c r="J415" s="513"/>
      <c r="K415" s="801"/>
    </row>
    <row r="416" spans="2:11" ht="12.5">
      <c r="B416" s="174" t="s">
        <v>199</v>
      </c>
      <c r="C416" s="166"/>
      <c r="D416" s="166"/>
      <c r="E416" s="167"/>
      <c r="F416" s="167"/>
      <c r="G416" s="166"/>
      <c r="H416" s="166"/>
      <c r="I416" s="166"/>
      <c r="J416" s="166"/>
      <c r="K416" s="176"/>
    </row>
    <row r="417" spans="2:11" ht="12.5">
      <c r="B417" s="174" t="s">
        <v>200</v>
      </c>
      <c r="C417" s="166"/>
      <c r="D417" s="71"/>
      <c r="E417" s="168"/>
      <c r="F417" s="167"/>
      <c r="G417" s="167"/>
      <c r="H417" s="166"/>
      <c r="I417" s="168"/>
      <c r="J417" s="168"/>
      <c r="K417" s="176"/>
    </row>
    <row r="418" spans="2:11" ht="12.5">
      <c r="B418" s="174" t="s">
        <v>201</v>
      </c>
      <c r="C418" s="166"/>
      <c r="D418" s="71"/>
      <c r="E418" s="168"/>
      <c r="F418" s="168"/>
      <c r="G418" s="167"/>
      <c r="H418" s="166"/>
      <c r="I418" s="168"/>
      <c r="J418" s="168"/>
      <c r="K418" s="176"/>
    </row>
    <row r="419" spans="2:11" ht="12.5">
      <c r="B419" s="174" t="s">
        <v>202</v>
      </c>
      <c r="C419" s="166"/>
      <c r="D419" s="166"/>
      <c r="E419" s="167"/>
      <c r="F419" s="167"/>
      <c r="G419" s="166"/>
      <c r="H419" s="166"/>
      <c r="I419" s="166"/>
      <c r="J419" s="166"/>
      <c r="K419" s="176"/>
    </row>
    <row r="420" spans="2:11" ht="12.5">
      <c r="B420" s="178" t="s">
        <v>203</v>
      </c>
      <c r="C420" s="166"/>
      <c r="D420" s="71"/>
      <c r="E420" s="168"/>
      <c r="F420" s="168"/>
      <c r="G420" s="168"/>
      <c r="H420" s="167"/>
      <c r="I420" s="168"/>
      <c r="J420" s="168"/>
      <c r="K420" s="176"/>
    </row>
    <row r="421" spans="2:11" ht="12.5">
      <c r="B421" s="179" t="s">
        <v>204</v>
      </c>
      <c r="C421" s="166"/>
      <c r="D421" s="168"/>
      <c r="E421" s="168"/>
      <c r="F421" s="168"/>
      <c r="G421" s="168"/>
      <c r="H421" s="168"/>
      <c r="I421" s="168"/>
      <c r="J421" s="168"/>
      <c r="K421" s="176"/>
    </row>
    <row r="422" spans="2:11" ht="12.5">
      <c r="B422" s="179" t="s">
        <v>205</v>
      </c>
      <c r="C422" s="166"/>
      <c r="D422" s="168"/>
      <c r="E422" s="168"/>
      <c r="F422" s="168"/>
      <c r="G422" s="168"/>
      <c r="H422" s="168"/>
      <c r="I422" s="168"/>
      <c r="J422" s="168"/>
      <c r="K422" s="176"/>
    </row>
    <row r="423" spans="2:11" ht="14">
      <c r="B423" s="180"/>
      <c r="C423" s="167"/>
      <c r="D423" s="167"/>
      <c r="E423" s="167"/>
      <c r="F423" s="167"/>
      <c r="G423" s="167"/>
      <c r="H423" s="167"/>
      <c r="I423" s="167"/>
      <c r="J423" s="167"/>
      <c r="K423" s="176"/>
    </row>
    <row r="424" spans="2:11" ht="13">
      <c r="B424" s="181">
        <v>2024</v>
      </c>
      <c r="C424" s="160">
        <v>174252</v>
      </c>
      <c r="D424" s="160">
        <v>4925</v>
      </c>
      <c r="E424" s="160">
        <v>3069</v>
      </c>
      <c r="F424" s="160">
        <v>1526</v>
      </c>
      <c r="G424" s="160">
        <v>330</v>
      </c>
      <c r="H424" s="160">
        <v>169327</v>
      </c>
      <c r="I424" s="160">
        <v>29858</v>
      </c>
      <c r="J424" s="160">
        <v>58031</v>
      </c>
      <c r="K424" s="182">
        <v>81438</v>
      </c>
    </row>
    <row r="425" spans="2:11" ht="12.5">
      <c r="B425" s="154"/>
      <c r="C425" s="155"/>
      <c r="D425" s="155"/>
      <c r="E425" s="155"/>
      <c r="F425" s="155"/>
      <c r="G425" s="155"/>
      <c r="H425" s="155"/>
      <c r="I425" s="155"/>
      <c r="J425" s="155"/>
      <c r="K425" s="183"/>
    </row>
    <row r="426" spans="2:11" ht="13">
      <c r="B426" s="154"/>
      <c r="C426" s="1180" t="s">
        <v>206</v>
      </c>
      <c r="D426" s="1180"/>
      <c r="E426" s="1180"/>
      <c r="F426" s="1180"/>
      <c r="G426" s="1180"/>
      <c r="H426" s="1180"/>
      <c r="I426" s="1180"/>
      <c r="J426" s="1180"/>
      <c r="K426" s="1181"/>
    </row>
    <row r="427" spans="2:11" ht="12.5">
      <c r="B427" s="152"/>
      <c r="C427" s="155"/>
      <c r="D427" s="155"/>
      <c r="E427" s="155"/>
      <c r="F427" s="155"/>
      <c r="G427" s="155"/>
      <c r="H427" s="155"/>
      <c r="I427" s="155"/>
      <c r="J427" s="155"/>
      <c r="K427" s="183"/>
    </row>
    <row r="428" spans="2:11" ht="12.5">
      <c r="B428" s="184" t="s">
        <v>194</v>
      </c>
      <c r="C428" s="166">
        <v>50872946</v>
      </c>
      <c r="D428" s="166">
        <v>233913</v>
      </c>
      <c r="E428" s="166">
        <v>102165</v>
      </c>
      <c r="F428" s="166">
        <v>87957</v>
      </c>
      <c r="G428" s="166">
        <v>43791</v>
      </c>
      <c r="H428" s="166">
        <v>50639033</v>
      </c>
      <c r="I428" s="166">
        <v>8042563</v>
      </c>
      <c r="J428" s="166">
        <v>16247972</v>
      </c>
      <c r="K428" s="176">
        <v>26348498</v>
      </c>
    </row>
    <row r="429" spans="2:11" ht="12.5">
      <c r="B429" s="184" t="s">
        <v>195</v>
      </c>
      <c r="C429" s="166"/>
      <c r="D429" s="166"/>
      <c r="E429" s="166"/>
      <c r="F429" s="166"/>
      <c r="G429" s="166"/>
      <c r="H429" s="166"/>
      <c r="I429" s="166"/>
      <c r="J429" s="166"/>
      <c r="K429" s="176"/>
    </row>
    <row r="430" spans="2:11" ht="12.5">
      <c r="B430" s="184" t="s">
        <v>196</v>
      </c>
      <c r="C430" s="166"/>
      <c r="D430" s="168"/>
      <c r="E430" s="168"/>
      <c r="F430" s="168"/>
      <c r="G430" s="167"/>
      <c r="H430" s="166"/>
      <c r="I430" s="168"/>
      <c r="J430" s="168"/>
      <c r="K430" s="176"/>
    </row>
    <row r="431" spans="2:11" ht="12.5">
      <c r="B431" s="184" t="s">
        <v>197</v>
      </c>
      <c r="C431" s="166"/>
      <c r="D431" s="166"/>
      <c r="E431" s="167"/>
      <c r="F431" s="167"/>
      <c r="G431" s="166"/>
      <c r="H431" s="166"/>
      <c r="I431" s="166"/>
      <c r="J431" s="166"/>
      <c r="K431" s="176"/>
    </row>
    <row r="432" spans="2:11" ht="12.5">
      <c r="B432" s="184" t="s">
        <v>198</v>
      </c>
      <c r="C432" s="166"/>
      <c r="D432" s="513"/>
      <c r="E432" s="513"/>
      <c r="F432" s="513"/>
      <c r="G432" s="513"/>
      <c r="H432" s="513"/>
      <c r="I432" s="513"/>
      <c r="J432" s="513"/>
      <c r="K432" s="801"/>
    </row>
    <row r="433" spans="2:11" ht="12.5">
      <c r="B433" s="184" t="s">
        <v>199</v>
      </c>
      <c r="C433" s="166"/>
      <c r="D433" s="166"/>
      <c r="E433" s="167"/>
      <c r="F433" s="167"/>
      <c r="G433" s="166"/>
      <c r="H433" s="166"/>
      <c r="I433" s="166"/>
      <c r="J433" s="166"/>
      <c r="K433" s="176"/>
    </row>
    <row r="434" spans="2:11" ht="12.5">
      <c r="B434" s="184" t="s">
        <v>200</v>
      </c>
      <c r="C434" s="166"/>
      <c r="D434" s="168"/>
      <c r="E434" s="168"/>
      <c r="F434" s="168"/>
      <c r="G434" s="167"/>
      <c r="H434" s="166"/>
      <c r="I434" s="168"/>
      <c r="J434" s="168"/>
      <c r="K434" s="176"/>
    </row>
    <row r="435" spans="2:11" ht="12.5">
      <c r="B435" s="184" t="s">
        <v>201</v>
      </c>
      <c r="C435" s="166"/>
      <c r="D435" s="168"/>
      <c r="E435" s="168"/>
      <c r="F435" s="168"/>
      <c r="G435" s="167"/>
      <c r="H435" s="166"/>
      <c r="I435" s="168"/>
      <c r="J435" s="168"/>
      <c r="K435" s="176"/>
    </row>
    <row r="436" spans="2:11" ht="12.5">
      <c r="B436" s="184" t="s">
        <v>202</v>
      </c>
      <c r="C436" s="166"/>
      <c r="D436" s="168"/>
      <c r="E436" s="168"/>
      <c r="F436" s="168"/>
      <c r="G436" s="167"/>
      <c r="H436" s="166"/>
      <c r="I436" s="168"/>
      <c r="J436" s="168"/>
      <c r="K436" s="176"/>
    </row>
    <row r="437" spans="2:11" ht="12.5">
      <c r="B437" s="184" t="s">
        <v>203</v>
      </c>
      <c r="C437" s="166"/>
      <c r="D437" s="168"/>
      <c r="E437" s="168"/>
      <c r="F437" s="168"/>
      <c r="G437" s="168"/>
      <c r="H437" s="167"/>
      <c r="I437" s="168"/>
      <c r="J437" s="168"/>
      <c r="K437" s="176"/>
    </row>
    <row r="438" spans="2:11" ht="12.5">
      <c r="B438" s="184" t="s">
        <v>204</v>
      </c>
      <c r="C438" s="166"/>
      <c r="D438" s="168"/>
      <c r="E438" s="168"/>
      <c r="F438" s="168"/>
      <c r="G438" s="168"/>
      <c r="H438" s="167"/>
      <c r="I438" s="168"/>
      <c r="J438" s="168"/>
      <c r="K438" s="176"/>
    </row>
    <row r="439" spans="2:11" ht="12.5">
      <c r="B439" s="184" t="s">
        <v>205</v>
      </c>
      <c r="C439" s="166"/>
      <c r="D439" s="168"/>
      <c r="E439" s="168"/>
      <c r="F439" s="168"/>
      <c r="G439" s="168"/>
      <c r="H439" s="168"/>
      <c r="I439" s="168"/>
      <c r="J439" s="168"/>
      <c r="K439" s="176"/>
    </row>
    <row r="440" spans="2:11" ht="12.5">
      <c r="B440" s="154"/>
      <c r="C440" s="167"/>
      <c r="D440" s="167"/>
      <c r="E440" s="167"/>
      <c r="F440" s="167"/>
      <c r="G440" s="167"/>
      <c r="H440" s="167"/>
      <c r="I440" s="167"/>
      <c r="J440" s="167"/>
      <c r="K440" s="176"/>
    </row>
    <row r="441" spans="2:11" ht="13">
      <c r="B441" s="181">
        <v>2024</v>
      </c>
      <c r="C441" s="160">
        <v>50872946</v>
      </c>
      <c r="D441" s="160">
        <v>233913</v>
      </c>
      <c r="E441" s="160">
        <v>102165</v>
      </c>
      <c r="F441" s="160">
        <v>87957</v>
      </c>
      <c r="G441" s="160">
        <v>43791</v>
      </c>
      <c r="H441" s="160">
        <v>50639033</v>
      </c>
      <c r="I441" s="160">
        <v>8042563</v>
      </c>
      <c r="J441" s="160">
        <v>16247972</v>
      </c>
      <c r="K441" s="182">
        <v>26348498</v>
      </c>
    </row>
    <row r="442" spans="2:11" ht="13">
      <c r="B442" s="185"/>
      <c r="C442" s="156"/>
      <c r="D442" s="156"/>
      <c r="E442" s="156"/>
      <c r="F442" s="156"/>
      <c r="G442" s="156"/>
      <c r="H442" s="156"/>
      <c r="I442" s="156"/>
      <c r="J442" s="156"/>
      <c r="K442" s="186"/>
    </row>
    <row r="443" spans="2:11" ht="12.5" customHeight="1">
      <c r="B443" s="1184" t="s">
        <v>186</v>
      </c>
      <c r="C443" s="1186" t="s">
        <v>18</v>
      </c>
      <c r="D443" s="1186" t="s">
        <v>187</v>
      </c>
      <c r="E443" s="1188" t="s">
        <v>188</v>
      </c>
      <c r="F443" s="1189"/>
      <c r="G443" s="1190"/>
      <c r="H443" s="1186" t="s">
        <v>189</v>
      </c>
      <c r="I443" s="1188" t="s">
        <v>190</v>
      </c>
      <c r="J443" s="1189"/>
      <c r="K443" s="1216"/>
    </row>
    <row r="444" spans="2:11" ht="10.5" customHeight="1">
      <c r="B444" s="1185"/>
      <c r="C444" s="1187"/>
      <c r="D444" s="1187"/>
      <c r="E444" s="1196" t="s">
        <v>209</v>
      </c>
      <c r="F444" s="1186" t="s">
        <v>210</v>
      </c>
      <c r="G444" s="1186" t="s">
        <v>211</v>
      </c>
      <c r="H444" s="1187"/>
      <c r="I444" s="1196" t="s">
        <v>191</v>
      </c>
      <c r="J444" s="1196" t="s">
        <v>20</v>
      </c>
      <c r="K444" s="1199" t="s">
        <v>192</v>
      </c>
    </row>
    <row r="445" spans="2:11" ht="10.5" customHeight="1">
      <c r="B445" s="1214"/>
      <c r="C445" s="1215"/>
      <c r="D445" s="1215"/>
      <c r="E445" s="1198"/>
      <c r="F445" s="1215"/>
      <c r="G445" s="1215"/>
      <c r="H445" s="1215"/>
      <c r="I445" s="1198"/>
      <c r="J445" s="1198"/>
      <c r="K445" s="1200"/>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55"/>
      <c r="D447" s="155"/>
      <c r="E447" s="155"/>
      <c r="F447" s="155"/>
      <c r="G447" s="155"/>
      <c r="H447" s="155"/>
      <c r="I447" s="155"/>
      <c r="J447" s="155"/>
      <c r="K447" s="183"/>
    </row>
    <row r="448" spans="2:11" ht="13">
      <c r="B448" s="154"/>
      <c r="C448" s="1180" t="s">
        <v>207</v>
      </c>
      <c r="D448" s="1180"/>
      <c r="E448" s="1180"/>
      <c r="F448" s="1180"/>
      <c r="G448" s="1180"/>
      <c r="H448" s="1180"/>
      <c r="I448" s="1180"/>
      <c r="J448" s="1180"/>
      <c r="K448" s="1181"/>
    </row>
    <row r="449" spans="2:11" ht="13">
      <c r="B449" s="154"/>
      <c r="C449" s="159"/>
      <c r="D449" s="159"/>
      <c r="E449" s="159"/>
      <c r="F449" s="159"/>
      <c r="G449" s="159"/>
      <c r="H449" s="159"/>
      <c r="I449" s="159"/>
      <c r="J449" s="159"/>
      <c r="K449" s="188"/>
    </row>
    <row r="450" spans="2:11" ht="12.5">
      <c r="B450" s="184" t="s">
        <v>194</v>
      </c>
      <c r="C450" s="166">
        <v>100214844</v>
      </c>
      <c r="D450" s="166">
        <v>412116</v>
      </c>
      <c r="E450" s="166">
        <v>179040</v>
      </c>
      <c r="F450" s="166">
        <v>155244</v>
      </c>
      <c r="G450" s="166">
        <v>77832</v>
      </c>
      <c r="H450" s="166">
        <v>99802728</v>
      </c>
      <c r="I450" s="166">
        <v>15895241</v>
      </c>
      <c r="J450" s="166">
        <v>33215038</v>
      </c>
      <c r="K450" s="176">
        <v>50692449</v>
      </c>
    </row>
    <row r="451" spans="2:11" ht="12.5">
      <c r="B451" s="184" t="s">
        <v>195</v>
      </c>
      <c r="C451" s="166"/>
      <c r="D451" s="166"/>
      <c r="E451" s="166"/>
      <c r="F451" s="166"/>
      <c r="G451" s="166"/>
      <c r="H451" s="166"/>
      <c r="I451" s="166"/>
      <c r="J451" s="166"/>
      <c r="K451" s="176"/>
    </row>
    <row r="452" spans="2:11" ht="12.5">
      <c r="B452" s="184" t="s">
        <v>196</v>
      </c>
      <c r="C452" s="166"/>
      <c r="D452" s="168"/>
      <c r="E452" s="168"/>
      <c r="F452" s="168"/>
      <c r="G452" s="167"/>
      <c r="H452" s="166"/>
      <c r="I452" s="168"/>
      <c r="J452" s="168"/>
      <c r="K452" s="176"/>
    </row>
    <row r="453" spans="2:11" ht="12.5">
      <c r="B453" s="184" t="s">
        <v>197</v>
      </c>
      <c r="C453" s="166"/>
      <c r="D453" s="166"/>
      <c r="E453" s="167"/>
      <c r="F453" s="167"/>
      <c r="G453" s="167"/>
      <c r="H453" s="166"/>
      <c r="I453" s="167"/>
      <c r="J453" s="167"/>
      <c r="K453" s="176"/>
    </row>
    <row r="454" spans="2:11" ht="12.5">
      <c r="B454" s="184" t="s">
        <v>198</v>
      </c>
      <c r="C454" s="166"/>
      <c r="D454" s="513"/>
      <c r="E454" s="513"/>
      <c r="F454" s="513"/>
      <c r="G454" s="513"/>
      <c r="H454" s="513"/>
      <c r="I454" s="513"/>
      <c r="J454" s="513"/>
      <c r="K454" s="801"/>
    </row>
    <row r="455" spans="2:11" ht="12.5">
      <c r="B455" s="184" t="s">
        <v>199</v>
      </c>
      <c r="C455" s="166"/>
      <c r="D455" s="166"/>
      <c r="E455" s="167"/>
      <c r="F455" s="167"/>
      <c r="G455" s="167"/>
      <c r="H455" s="166"/>
      <c r="I455" s="167"/>
      <c r="J455" s="167"/>
      <c r="K455" s="176"/>
    </row>
    <row r="456" spans="2:11" ht="12.5">
      <c r="B456" s="184" t="s">
        <v>200</v>
      </c>
      <c r="C456" s="166"/>
      <c r="D456" s="168"/>
      <c r="E456" s="168"/>
      <c r="F456" s="168"/>
      <c r="G456" s="167"/>
      <c r="H456" s="166"/>
      <c r="I456" s="168"/>
      <c r="J456" s="168"/>
      <c r="K456" s="176"/>
    </row>
    <row r="457" spans="2:11" ht="12.5">
      <c r="B457" s="184" t="s">
        <v>201</v>
      </c>
      <c r="C457" s="166"/>
      <c r="D457" s="168"/>
      <c r="E457" s="168"/>
      <c r="F457" s="168"/>
      <c r="G457" s="167"/>
      <c r="H457" s="166"/>
      <c r="I457" s="168"/>
      <c r="J457" s="168"/>
      <c r="K457" s="176"/>
    </row>
    <row r="458" spans="2:11" ht="12.5">
      <c r="B458" s="184" t="s">
        <v>202</v>
      </c>
      <c r="C458" s="166"/>
      <c r="D458" s="166"/>
      <c r="E458" s="167"/>
      <c r="F458" s="167"/>
      <c r="G458" s="167"/>
      <c r="H458" s="166"/>
      <c r="I458" s="167"/>
      <c r="J458" s="167"/>
      <c r="K458" s="176"/>
    </row>
    <row r="459" spans="2:11" ht="12.5">
      <c r="B459" s="184" t="s">
        <v>203</v>
      </c>
      <c r="C459" s="166"/>
      <c r="D459" s="168"/>
      <c r="E459" s="168"/>
      <c r="F459" s="168"/>
      <c r="G459" s="168"/>
      <c r="H459" s="167"/>
      <c r="I459" s="168"/>
      <c r="J459" s="168"/>
      <c r="K459" s="176"/>
    </row>
    <row r="460" spans="2:11" ht="12.5">
      <c r="B460" s="184" t="s">
        <v>204</v>
      </c>
      <c r="C460" s="166"/>
      <c r="D460" s="168"/>
      <c r="E460" s="168"/>
      <c r="F460" s="168"/>
      <c r="G460" s="168"/>
      <c r="H460" s="167"/>
      <c r="I460" s="168"/>
      <c r="J460" s="168"/>
      <c r="K460" s="176"/>
    </row>
    <row r="461" spans="2:11" ht="12.5">
      <c r="B461" s="184" t="s">
        <v>205</v>
      </c>
      <c r="C461" s="166"/>
      <c r="D461" s="168"/>
      <c r="E461" s="168"/>
      <c r="F461" s="168"/>
      <c r="G461" s="167"/>
      <c r="H461" s="169"/>
      <c r="I461" s="168"/>
      <c r="J461" s="168"/>
      <c r="K461" s="176"/>
    </row>
    <row r="462" spans="2:11" ht="12.5">
      <c r="B462" s="184"/>
      <c r="C462" s="165"/>
      <c r="D462" s="162"/>
      <c r="E462" s="163"/>
      <c r="F462" s="163"/>
      <c r="G462" s="163"/>
      <c r="H462" s="162"/>
      <c r="I462" s="163"/>
      <c r="J462" s="163"/>
      <c r="K462" s="189"/>
    </row>
    <row r="463" spans="2:11" ht="13">
      <c r="B463" s="181">
        <v>2024</v>
      </c>
      <c r="C463" s="164">
        <v>100214844</v>
      </c>
      <c r="D463" s="164">
        <v>412116</v>
      </c>
      <c r="E463" s="164">
        <v>179040</v>
      </c>
      <c r="F463" s="164">
        <v>155244</v>
      </c>
      <c r="G463" s="164">
        <v>77832</v>
      </c>
      <c r="H463" s="164">
        <v>99802728</v>
      </c>
      <c r="I463" s="164">
        <v>15895241</v>
      </c>
      <c r="J463" s="164">
        <v>33215038</v>
      </c>
      <c r="K463" s="190">
        <v>50692449</v>
      </c>
    </row>
    <row r="464" spans="2:11" ht="20">
      <c r="B464" s="8"/>
      <c r="F464" s="1046" t="s">
        <v>208</v>
      </c>
      <c r="G464" s="1046"/>
      <c r="H464" s="1046"/>
      <c r="I464" s="1047"/>
      <c r="J464" s="1047"/>
      <c r="K464" s="9"/>
    </row>
    <row r="465" spans="2:11">
      <c r="B465" s="8" t="s">
        <v>194</v>
      </c>
      <c r="C465" s="1048">
        <f>C450/C411</f>
        <v>575.11445492734663</v>
      </c>
      <c r="D465" s="1048">
        <f t="shared" ref="D465:K466" si="70">D450/D411</f>
        <v>83.678375634517764</v>
      </c>
      <c r="E465" s="1048">
        <f t="shared" si="70"/>
        <v>58.338220918866078</v>
      </c>
      <c r="F465" s="1048">
        <f t="shared" si="70"/>
        <v>101.73263433813892</v>
      </c>
      <c r="G465" s="1048">
        <f t="shared" si="70"/>
        <v>235.85454545454544</v>
      </c>
      <c r="H465" s="1048">
        <f t="shared" si="70"/>
        <v>589.40823377252298</v>
      </c>
      <c r="I465" s="1048">
        <f t="shared" si="70"/>
        <v>532.36120972603658</v>
      </c>
      <c r="J465" s="1048">
        <f t="shared" si="70"/>
        <v>572.36714859299343</v>
      </c>
      <c r="K465" s="1049">
        <f t="shared" si="70"/>
        <v>622.46677226847419</v>
      </c>
    </row>
    <row r="466" spans="2:11">
      <c r="B466" s="8" t="s">
        <v>195</v>
      </c>
      <c r="C466" s="5" t="e">
        <f>C451/C412</f>
        <v>#DIV/0!</v>
      </c>
      <c r="D466" s="5" t="e">
        <f t="shared" si="70"/>
        <v>#DIV/0!</v>
      </c>
      <c r="E466" s="5" t="e">
        <f t="shared" si="70"/>
        <v>#DIV/0!</v>
      </c>
      <c r="F466" s="5" t="e">
        <f t="shared" si="70"/>
        <v>#DIV/0!</v>
      </c>
      <c r="G466" s="5" t="e">
        <f t="shared" si="70"/>
        <v>#DIV/0!</v>
      </c>
      <c r="H466" s="5" t="e">
        <f t="shared" si="70"/>
        <v>#DIV/0!</v>
      </c>
      <c r="I466" s="5" t="e">
        <f t="shared" si="70"/>
        <v>#DIV/0!</v>
      </c>
      <c r="J466" s="5" t="e">
        <f t="shared" si="70"/>
        <v>#DIV/0!</v>
      </c>
      <c r="K466" s="9" t="e">
        <f t="shared" si="70"/>
        <v>#DIV/0!</v>
      </c>
    </row>
    <row r="467" spans="2:11">
      <c r="B467" s="8" t="s">
        <v>196</v>
      </c>
      <c r="C467" s="5" t="e">
        <f t="shared" ref="C467:K467" si="71">C451/C412</f>
        <v>#DIV/0!</v>
      </c>
      <c r="D467" s="5" t="e">
        <f t="shared" si="71"/>
        <v>#DIV/0!</v>
      </c>
      <c r="E467" s="5" t="e">
        <f t="shared" si="71"/>
        <v>#DIV/0!</v>
      </c>
      <c r="F467" s="5" t="e">
        <f t="shared" si="71"/>
        <v>#DIV/0!</v>
      </c>
      <c r="G467" s="5" t="e">
        <f t="shared" si="71"/>
        <v>#DIV/0!</v>
      </c>
      <c r="H467" s="5" t="e">
        <f t="shared" si="71"/>
        <v>#DIV/0!</v>
      </c>
      <c r="I467" s="5" t="e">
        <f t="shared" si="71"/>
        <v>#DIV/0!</v>
      </c>
      <c r="J467" s="5" t="e">
        <f t="shared" si="71"/>
        <v>#DIV/0!</v>
      </c>
      <c r="K467" s="9" t="e">
        <f t="shared" si="71"/>
        <v>#DIV/0!</v>
      </c>
    </row>
    <row r="468" spans="2:11">
      <c r="B468" s="8" t="s">
        <v>197</v>
      </c>
      <c r="C468" s="5" t="e">
        <f t="shared" ref="C468:K468" si="72">C452/C413</f>
        <v>#DIV/0!</v>
      </c>
      <c r="D468" s="5" t="e">
        <f t="shared" si="72"/>
        <v>#DIV/0!</v>
      </c>
      <c r="E468" s="5" t="e">
        <f t="shared" si="72"/>
        <v>#DIV/0!</v>
      </c>
      <c r="F468" s="5" t="e">
        <f t="shared" si="72"/>
        <v>#DIV/0!</v>
      </c>
      <c r="G468" s="5" t="e">
        <f t="shared" si="72"/>
        <v>#DIV/0!</v>
      </c>
      <c r="H468" s="5" t="e">
        <f t="shared" si="72"/>
        <v>#DIV/0!</v>
      </c>
      <c r="I468" s="5" t="e">
        <f t="shared" si="72"/>
        <v>#DIV/0!</v>
      </c>
      <c r="J468" s="5" t="e">
        <f t="shared" si="72"/>
        <v>#DIV/0!</v>
      </c>
      <c r="K468" s="9" t="e">
        <f t="shared" si="72"/>
        <v>#DIV/0!</v>
      </c>
    </row>
    <row r="469" spans="2:11">
      <c r="B469" s="8" t="s">
        <v>198</v>
      </c>
      <c r="C469" s="5" t="e">
        <f t="shared" ref="C469:K469" si="73">C453/C414</f>
        <v>#DIV/0!</v>
      </c>
      <c r="D469" s="5" t="e">
        <f t="shared" si="73"/>
        <v>#DIV/0!</v>
      </c>
      <c r="E469" s="5" t="e">
        <f t="shared" si="73"/>
        <v>#DIV/0!</v>
      </c>
      <c r="F469" s="5" t="e">
        <f t="shared" si="73"/>
        <v>#DIV/0!</v>
      </c>
      <c r="G469" s="5" t="e">
        <f t="shared" si="73"/>
        <v>#DIV/0!</v>
      </c>
      <c r="H469" s="5" t="e">
        <f t="shared" si="73"/>
        <v>#DIV/0!</v>
      </c>
      <c r="I469" s="5" t="e">
        <f t="shared" si="73"/>
        <v>#DIV/0!</v>
      </c>
      <c r="J469" s="5" t="e">
        <f t="shared" si="73"/>
        <v>#DIV/0!</v>
      </c>
      <c r="K469" s="9" t="e">
        <f t="shared" si="73"/>
        <v>#DIV/0!</v>
      </c>
    </row>
    <row r="470" spans="2:11">
      <c r="B470" s="8" t="s">
        <v>199</v>
      </c>
      <c r="C470" s="5" t="e">
        <f t="shared" ref="C470:K470" si="74">C454/C415</f>
        <v>#DIV/0!</v>
      </c>
      <c r="D470" s="5" t="e">
        <f t="shared" si="74"/>
        <v>#DIV/0!</v>
      </c>
      <c r="E470" s="5" t="e">
        <f t="shared" si="74"/>
        <v>#DIV/0!</v>
      </c>
      <c r="F470" s="5" t="e">
        <f t="shared" si="74"/>
        <v>#DIV/0!</v>
      </c>
      <c r="G470" s="5" t="e">
        <f t="shared" si="74"/>
        <v>#DIV/0!</v>
      </c>
      <c r="H470" s="5" t="e">
        <f t="shared" si="74"/>
        <v>#DIV/0!</v>
      </c>
      <c r="I470" s="5" t="e">
        <f t="shared" si="74"/>
        <v>#DIV/0!</v>
      </c>
      <c r="J470" s="5" t="e">
        <f t="shared" si="74"/>
        <v>#DIV/0!</v>
      </c>
      <c r="K470" s="9" t="e">
        <f t="shared" si="74"/>
        <v>#DIV/0!</v>
      </c>
    </row>
    <row r="471" spans="2:11">
      <c r="B471" s="8" t="s">
        <v>200</v>
      </c>
      <c r="C471" s="5" t="e">
        <f t="shared" ref="C471:K471" si="75">C455/C416</f>
        <v>#DIV/0!</v>
      </c>
      <c r="D471" s="5" t="e">
        <f t="shared" si="75"/>
        <v>#DIV/0!</v>
      </c>
      <c r="E471" s="5" t="e">
        <f t="shared" si="75"/>
        <v>#DIV/0!</v>
      </c>
      <c r="F471" s="5" t="e">
        <f t="shared" si="75"/>
        <v>#DIV/0!</v>
      </c>
      <c r="G471" s="5" t="e">
        <f t="shared" si="75"/>
        <v>#DIV/0!</v>
      </c>
      <c r="H471" s="5" t="e">
        <f t="shared" si="75"/>
        <v>#DIV/0!</v>
      </c>
      <c r="I471" s="5" t="e">
        <f t="shared" si="75"/>
        <v>#DIV/0!</v>
      </c>
      <c r="J471" s="5" t="e">
        <f t="shared" si="75"/>
        <v>#DIV/0!</v>
      </c>
      <c r="K471" s="9" t="e">
        <f t="shared" si="75"/>
        <v>#DIV/0!</v>
      </c>
    </row>
    <row r="472" spans="2:11">
      <c r="B472" s="8" t="s">
        <v>201</v>
      </c>
      <c r="C472" s="5" t="e">
        <f t="shared" ref="C472:K472" si="76">C456/C417</f>
        <v>#DIV/0!</v>
      </c>
      <c r="D472" s="5" t="e">
        <f t="shared" si="76"/>
        <v>#DIV/0!</v>
      </c>
      <c r="E472" s="5" t="e">
        <f t="shared" si="76"/>
        <v>#DIV/0!</v>
      </c>
      <c r="F472" s="5" t="e">
        <f t="shared" si="76"/>
        <v>#DIV/0!</v>
      </c>
      <c r="G472" s="5" t="e">
        <f t="shared" si="76"/>
        <v>#DIV/0!</v>
      </c>
      <c r="H472" s="5" t="e">
        <f t="shared" si="76"/>
        <v>#DIV/0!</v>
      </c>
      <c r="I472" s="5" t="e">
        <f t="shared" si="76"/>
        <v>#DIV/0!</v>
      </c>
      <c r="J472" s="5" t="e">
        <f t="shared" si="76"/>
        <v>#DIV/0!</v>
      </c>
      <c r="K472" s="9" t="e">
        <f t="shared" si="76"/>
        <v>#DIV/0!</v>
      </c>
    </row>
    <row r="473" spans="2:11">
      <c r="B473" s="8" t="s">
        <v>202</v>
      </c>
      <c r="C473" s="5" t="e">
        <f t="shared" ref="C473:K473" si="77">C457/C418</f>
        <v>#DIV/0!</v>
      </c>
      <c r="D473" s="5" t="e">
        <f t="shared" si="77"/>
        <v>#DIV/0!</v>
      </c>
      <c r="E473" s="5" t="e">
        <f t="shared" si="77"/>
        <v>#DIV/0!</v>
      </c>
      <c r="F473" s="5" t="e">
        <f t="shared" si="77"/>
        <v>#DIV/0!</v>
      </c>
      <c r="G473" s="5" t="e">
        <f t="shared" si="77"/>
        <v>#DIV/0!</v>
      </c>
      <c r="H473" s="5" t="e">
        <f t="shared" si="77"/>
        <v>#DIV/0!</v>
      </c>
      <c r="I473" s="5" t="e">
        <f t="shared" si="77"/>
        <v>#DIV/0!</v>
      </c>
      <c r="J473" s="5" t="e">
        <f t="shared" si="77"/>
        <v>#DIV/0!</v>
      </c>
      <c r="K473" s="9" t="e">
        <f t="shared" si="77"/>
        <v>#DIV/0!</v>
      </c>
    </row>
    <row r="474" spans="2:11">
      <c r="B474" s="8" t="s">
        <v>203</v>
      </c>
      <c r="C474" s="5" t="e">
        <f t="shared" ref="C474:K474" si="78">C458/C419</f>
        <v>#DIV/0!</v>
      </c>
      <c r="D474" s="5" t="e">
        <f t="shared" si="78"/>
        <v>#DIV/0!</v>
      </c>
      <c r="E474" s="5" t="e">
        <f t="shared" si="78"/>
        <v>#DIV/0!</v>
      </c>
      <c r="F474" s="5" t="e">
        <f t="shared" si="78"/>
        <v>#DIV/0!</v>
      </c>
      <c r="G474" s="5" t="e">
        <f t="shared" si="78"/>
        <v>#DIV/0!</v>
      </c>
      <c r="H474" s="5" t="e">
        <f t="shared" si="78"/>
        <v>#DIV/0!</v>
      </c>
      <c r="I474" s="5" t="e">
        <f t="shared" si="78"/>
        <v>#DIV/0!</v>
      </c>
      <c r="J474" s="5" t="e">
        <f t="shared" si="78"/>
        <v>#DIV/0!</v>
      </c>
      <c r="K474" s="9" t="e">
        <f t="shared" si="78"/>
        <v>#DIV/0!</v>
      </c>
    </row>
    <row r="475" spans="2:11">
      <c r="B475" s="8" t="s">
        <v>204</v>
      </c>
      <c r="C475" s="5" t="e">
        <f t="shared" ref="C475:K475" si="79">C459/C420</f>
        <v>#DIV/0!</v>
      </c>
      <c r="D475" s="5" t="e">
        <f t="shared" si="79"/>
        <v>#DIV/0!</v>
      </c>
      <c r="E475" s="5" t="e">
        <f t="shared" si="79"/>
        <v>#DIV/0!</v>
      </c>
      <c r="F475" s="5" t="e">
        <f t="shared" si="79"/>
        <v>#DIV/0!</v>
      </c>
      <c r="G475" s="5" t="e">
        <f t="shared" si="79"/>
        <v>#DIV/0!</v>
      </c>
      <c r="H475" s="5" t="e">
        <f t="shared" si="79"/>
        <v>#DIV/0!</v>
      </c>
      <c r="I475" s="5" t="e">
        <f t="shared" si="79"/>
        <v>#DIV/0!</v>
      </c>
      <c r="J475" s="5" t="e">
        <f t="shared" si="79"/>
        <v>#DIV/0!</v>
      </c>
      <c r="K475" s="9" t="e">
        <f t="shared" si="79"/>
        <v>#DIV/0!</v>
      </c>
    </row>
    <row r="476" spans="2:11" ht="11" thickBot="1">
      <c r="B476" s="1050" t="s">
        <v>205</v>
      </c>
      <c r="C476" s="1051" t="e">
        <f t="shared" ref="C476:K476" si="80">C460/C421</f>
        <v>#DIV/0!</v>
      </c>
      <c r="D476" s="1051" t="e">
        <f t="shared" si="80"/>
        <v>#DIV/0!</v>
      </c>
      <c r="E476" s="1051" t="e">
        <f t="shared" si="80"/>
        <v>#DIV/0!</v>
      </c>
      <c r="F476" s="1051" t="e">
        <f t="shared" si="80"/>
        <v>#DIV/0!</v>
      </c>
      <c r="G476" s="1051" t="e">
        <f t="shared" si="80"/>
        <v>#DIV/0!</v>
      </c>
      <c r="H476" s="1051" t="e">
        <f t="shared" si="80"/>
        <v>#DIV/0!</v>
      </c>
      <c r="I476" s="1051" t="e">
        <f t="shared" si="80"/>
        <v>#DIV/0!</v>
      </c>
      <c r="J476" s="1051" t="e">
        <f t="shared" si="80"/>
        <v>#DIV/0!</v>
      </c>
      <c r="K476" s="1052" t="e">
        <f t="shared" si="80"/>
        <v>#DIV/0!</v>
      </c>
    </row>
  </sheetData>
  <mergeCells count="167">
    <mergeCell ref="B443:B445"/>
    <mergeCell ref="C443:C445"/>
    <mergeCell ref="D443:D445"/>
    <mergeCell ref="E443:G443"/>
    <mergeCell ref="E444:E445"/>
    <mergeCell ref="F444:F445"/>
    <mergeCell ref="I404:K404"/>
    <mergeCell ref="E405:E406"/>
    <mergeCell ref="I405:I406"/>
    <mergeCell ref="J405:J406"/>
    <mergeCell ref="F405:F406"/>
    <mergeCell ref="G405:G406"/>
    <mergeCell ref="C448:K448"/>
    <mergeCell ref="G444:G445"/>
    <mergeCell ref="I444:I445"/>
    <mergeCell ref="J444:J445"/>
    <mergeCell ref="K444:K445"/>
    <mergeCell ref="H443:H445"/>
    <mergeCell ref="I443:K443"/>
    <mergeCell ref="C409:K409"/>
    <mergeCell ref="C426:K426"/>
    <mergeCell ref="K405:K406"/>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5"/>
  <dimension ref="A1:U27"/>
  <sheetViews>
    <sheetView showGridLines="0" workbookViewId="0">
      <selection activeCell="I30" sqref="I30"/>
    </sheetView>
  </sheetViews>
  <sheetFormatPr defaultRowHeight="14.5"/>
  <cols>
    <col min="1" max="1" width="13.7265625" style="456" customWidth="1"/>
    <col min="2" max="17" width="9.1796875" style="456"/>
    <col min="18" max="18" width="16" style="456" customWidth="1"/>
    <col min="19" max="256" width="9.1796875" style="456"/>
    <col min="257" max="257" width="13.7265625" style="456" customWidth="1"/>
    <col min="258" max="512" width="9.1796875" style="456"/>
    <col min="513" max="513" width="13.7265625" style="456" customWidth="1"/>
    <col min="514" max="768" width="9.1796875" style="456"/>
    <col min="769" max="769" width="13.7265625" style="456" customWidth="1"/>
    <col min="770" max="1024" width="9.1796875" style="456"/>
    <col min="1025" max="1025" width="13.7265625" style="456" customWidth="1"/>
    <col min="1026" max="1280" width="9.1796875" style="456"/>
    <col min="1281" max="1281" width="13.7265625" style="456" customWidth="1"/>
    <col min="1282" max="1536" width="9.1796875" style="456"/>
    <col min="1537" max="1537" width="13.7265625" style="456" customWidth="1"/>
    <col min="1538" max="1792" width="9.1796875" style="456"/>
    <col min="1793" max="1793" width="13.7265625" style="456" customWidth="1"/>
    <col min="1794" max="2048" width="9.1796875" style="456"/>
    <col min="2049" max="2049" width="13.7265625" style="456" customWidth="1"/>
    <col min="2050" max="2304" width="9.1796875" style="456"/>
    <col min="2305" max="2305" width="13.7265625" style="456" customWidth="1"/>
    <col min="2306" max="2560" width="9.1796875" style="456"/>
    <col min="2561" max="2561" width="13.7265625" style="456" customWidth="1"/>
    <col min="2562" max="2816" width="9.1796875" style="456"/>
    <col min="2817" max="2817" width="13.7265625" style="456" customWidth="1"/>
    <col min="2818" max="3072" width="9.1796875" style="456"/>
    <col min="3073" max="3073" width="13.7265625" style="456" customWidth="1"/>
    <col min="3074" max="3328" width="9.1796875" style="456"/>
    <col min="3329" max="3329" width="13.7265625" style="456" customWidth="1"/>
    <col min="3330" max="3584" width="9.1796875" style="456"/>
    <col min="3585" max="3585" width="13.7265625" style="456" customWidth="1"/>
    <col min="3586" max="3840" width="9.1796875" style="456"/>
    <col min="3841" max="3841" width="13.7265625" style="456" customWidth="1"/>
    <col min="3842" max="4096" width="9.1796875" style="456"/>
    <col min="4097" max="4097" width="13.7265625" style="456" customWidth="1"/>
    <col min="4098" max="4352" width="9.1796875" style="456"/>
    <col min="4353" max="4353" width="13.7265625" style="456" customWidth="1"/>
    <col min="4354" max="4608" width="9.1796875" style="456"/>
    <col min="4609" max="4609" width="13.7265625" style="456" customWidth="1"/>
    <col min="4610" max="4864" width="9.1796875" style="456"/>
    <col min="4865" max="4865" width="13.7265625" style="456" customWidth="1"/>
    <col min="4866" max="5120" width="9.1796875" style="456"/>
    <col min="5121" max="5121" width="13.7265625" style="456" customWidth="1"/>
    <col min="5122" max="5376" width="9.1796875" style="456"/>
    <col min="5377" max="5377" width="13.7265625" style="456" customWidth="1"/>
    <col min="5378" max="5632" width="9.1796875" style="456"/>
    <col min="5633" max="5633" width="13.7265625" style="456" customWidth="1"/>
    <col min="5634" max="5888" width="9.1796875" style="456"/>
    <col min="5889" max="5889" width="13.7265625" style="456" customWidth="1"/>
    <col min="5890" max="6144" width="9.1796875" style="456"/>
    <col min="6145" max="6145" width="13.7265625" style="456" customWidth="1"/>
    <col min="6146" max="6400" width="9.1796875" style="456"/>
    <col min="6401" max="6401" width="13.7265625" style="456" customWidth="1"/>
    <col min="6402" max="6656" width="9.1796875" style="456"/>
    <col min="6657" max="6657" width="13.7265625" style="456" customWidth="1"/>
    <col min="6658" max="6912" width="9.1796875" style="456"/>
    <col min="6913" max="6913" width="13.7265625" style="456" customWidth="1"/>
    <col min="6914" max="7168" width="9.1796875" style="456"/>
    <col min="7169" max="7169" width="13.7265625" style="456" customWidth="1"/>
    <col min="7170" max="7424" width="9.1796875" style="456"/>
    <col min="7425" max="7425" width="13.7265625" style="456" customWidth="1"/>
    <col min="7426" max="7680" width="9.1796875" style="456"/>
    <col min="7681" max="7681" width="13.7265625" style="456" customWidth="1"/>
    <col min="7682" max="7936" width="9.1796875" style="456"/>
    <col min="7937" max="7937" width="13.7265625" style="456" customWidth="1"/>
    <col min="7938" max="8192" width="9.1796875" style="456"/>
    <col min="8193" max="8193" width="13.7265625" style="456" customWidth="1"/>
    <col min="8194" max="8448" width="9.1796875" style="456"/>
    <col min="8449" max="8449" width="13.7265625" style="456" customWidth="1"/>
    <col min="8450" max="8704" width="9.1796875" style="456"/>
    <col min="8705" max="8705" width="13.7265625" style="456" customWidth="1"/>
    <col min="8706" max="8960" width="9.1796875" style="456"/>
    <col min="8961" max="8961" width="13.7265625" style="456" customWidth="1"/>
    <col min="8962" max="9216" width="9.1796875" style="456"/>
    <col min="9217" max="9217" width="13.7265625" style="456" customWidth="1"/>
    <col min="9218" max="9472" width="9.1796875" style="456"/>
    <col min="9473" max="9473" width="13.7265625" style="456" customWidth="1"/>
    <col min="9474" max="9728" width="9.1796875" style="456"/>
    <col min="9729" max="9729" width="13.7265625" style="456" customWidth="1"/>
    <col min="9730" max="9984" width="9.1796875" style="456"/>
    <col min="9985" max="9985" width="13.7265625" style="456" customWidth="1"/>
    <col min="9986" max="10240" width="9.1796875" style="456"/>
    <col min="10241" max="10241" width="13.7265625" style="456" customWidth="1"/>
    <col min="10242" max="10496" width="9.1796875" style="456"/>
    <col min="10497" max="10497" width="13.7265625" style="456" customWidth="1"/>
    <col min="10498" max="10752" width="9.1796875" style="456"/>
    <col min="10753" max="10753" width="13.7265625" style="456" customWidth="1"/>
    <col min="10754" max="11008" width="9.1796875" style="456"/>
    <col min="11009" max="11009" width="13.7265625" style="456" customWidth="1"/>
    <col min="11010" max="11264" width="9.1796875" style="456"/>
    <col min="11265" max="11265" width="13.7265625" style="456" customWidth="1"/>
    <col min="11266" max="11520" width="9.1796875" style="456"/>
    <col min="11521" max="11521" width="13.7265625" style="456" customWidth="1"/>
    <col min="11522" max="11776" width="9.1796875" style="456"/>
    <col min="11777" max="11777" width="13.7265625" style="456" customWidth="1"/>
    <col min="11778" max="12032" width="9.1796875" style="456"/>
    <col min="12033" max="12033" width="13.7265625" style="456" customWidth="1"/>
    <col min="12034" max="12288" width="9.1796875" style="456"/>
    <col min="12289" max="12289" width="13.7265625" style="456" customWidth="1"/>
    <col min="12290" max="12544" width="9.1796875" style="456"/>
    <col min="12545" max="12545" width="13.7265625" style="456" customWidth="1"/>
    <col min="12546" max="12800" width="9.1796875" style="456"/>
    <col min="12801" max="12801" width="13.7265625" style="456" customWidth="1"/>
    <col min="12802" max="13056" width="9.1796875" style="456"/>
    <col min="13057" max="13057" width="13.7265625" style="456" customWidth="1"/>
    <col min="13058" max="13312" width="9.1796875" style="456"/>
    <col min="13313" max="13313" width="13.7265625" style="456" customWidth="1"/>
    <col min="13314" max="13568" width="9.1796875" style="456"/>
    <col min="13569" max="13569" width="13.7265625" style="456" customWidth="1"/>
    <col min="13570" max="13824" width="9.1796875" style="456"/>
    <col min="13825" max="13825" width="13.7265625" style="456" customWidth="1"/>
    <col min="13826" max="14080" width="9.1796875" style="456"/>
    <col min="14081" max="14081" width="13.7265625" style="456" customWidth="1"/>
    <col min="14082" max="14336" width="9.1796875" style="456"/>
    <col min="14337" max="14337" width="13.7265625" style="456" customWidth="1"/>
    <col min="14338" max="14592" width="9.1796875" style="456"/>
    <col min="14593" max="14593" width="13.7265625" style="456" customWidth="1"/>
    <col min="14594" max="14848" width="9.1796875" style="456"/>
    <col min="14849" max="14849" width="13.7265625" style="456" customWidth="1"/>
    <col min="14850" max="15104" width="9.1796875" style="456"/>
    <col min="15105" max="15105" width="13.7265625" style="456" customWidth="1"/>
    <col min="15106" max="15360" width="9.1796875" style="456"/>
    <col min="15361" max="15361" width="13.7265625" style="456" customWidth="1"/>
    <col min="15362" max="15616" width="9.1796875" style="456"/>
    <col min="15617" max="15617" width="13.7265625" style="456" customWidth="1"/>
    <col min="15618" max="15872" width="9.1796875" style="456"/>
    <col min="15873" max="15873" width="13.7265625" style="456" customWidth="1"/>
    <col min="15874" max="16128" width="9.1796875" style="456"/>
    <col min="16129" max="16129" width="13.7265625" style="456" customWidth="1"/>
    <col min="16130" max="16384" width="9.1796875" style="456"/>
  </cols>
  <sheetData>
    <row r="1" spans="1:21">
      <c r="A1" s="1227" t="s">
        <v>474</v>
      </c>
      <c r="B1" s="1227"/>
      <c r="C1" s="1227"/>
      <c r="D1" s="1227"/>
      <c r="E1" s="1227"/>
      <c r="F1" s="1227"/>
      <c r="G1" s="1227"/>
      <c r="H1" s="1227"/>
      <c r="I1" s="1227"/>
      <c r="J1" s="1227"/>
      <c r="K1" s="1227"/>
      <c r="L1" s="1227"/>
      <c r="M1" s="1227"/>
      <c r="N1" s="1227"/>
    </row>
    <row r="2" spans="1:21" ht="15" thickBot="1">
      <c r="G2" s="682" t="s">
        <v>240</v>
      </c>
    </row>
    <row r="3" spans="1:21">
      <c r="A3" s="683" t="s">
        <v>241</v>
      </c>
      <c r="B3" s="684" t="s">
        <v>161</v>
      </c>
      <c r="C3" s="684" t="s">
        <v>162</v>
      </c>
      <c r="D3" s="684" t="s">
        <v>163</v>
      </c>
      <c r="E3" s="684" t="s">
        <v>164</v>
      </c>
      <c r="F3" s="684" t="s">
        <v>165</v>
      </c>
      <c r="G3" s="684" t="s">
        <v>166</v>
      </c>
      <c r="H3" s="684" t="s">
        <v>167</v>
      </c>
      <c r="I3" s="684" t="s">
        <v>168</v>
      </c>
      <c r="J3" s="684" t="s">
        <v>169</v>
      </c>
      <c r="K3" s="684" t="s">
        <v>170</v>
      </c>
      <c r="L3" s="684" t="s">
        <v>171</v>
      </c>
      <c r="M3" s="684" t="s">
        <v>172</v>
      </c>
      <c r="N3" s="684" t="s">
        <v>173</v>
      </c>
    </row>
    <row r="4" spans="1:21">
      <c r="A4" s="686">
        <v>2019</v>
      </c>
      <c r="B4" s="687">
        <v>354.37491656654714</v>
      </c>
      <c r="C4" s="687">
        <v>356.43838796545651</v>
      </c>
      <c r="D4" s="687">
        <v>357.2969949465724</v>
      </c>
      <c r="E4" s="687">
        <v>357.47446683623537</v>
      </c>
      <c r="F4" s="687">
        <v>361.2054005838466</v>
      </c>
      <c r="G4" s="687">
        <v>357.93540852897377</v>
      </c>
      <c r="H4" s="687">
        <v>354.2490676912646</v>
      </c>
      <c r="I4" s="687">
        <v>353.13528487554794</v>
      </c>
      <c r="J4" s="687">
        <v>352.05841293166753</v>
      </c>
      <c r="K4" s="687">
        <v>345</v>
      </c>
      <c r="L4" s="687">
        <v>349.6</v>
      </c>
      <c r="M4" s="687">
        <v>354.4</v>
      </c>
      <c r="N4" s="688">
        <v>354.2</v>
      </c>
    </row>
    <row r="5" spans="1:21">
      <c r="A5" s="686">
        <v>2020</v>
      </c>
      <c r="B5" s="687">
        <v>354.8</v>
      </c>
      <c r="C5" s="687">
        <v>355</v>
      </c>
      <c r="D5" s="687">
        <v>356.13</v>
      </c>
      <c r="E5" s="687">
        <v>354.02</v>
      </c>
      <c r="F5" s="687">
        <v>356.2</v>
      </c>
      <c r="G5" s="687">
        <v>358.1</v>
      </c>
      <c r="H5" s="687">
        <v>352.8</v>
      </c>
      <c r="I5" s="687">
        <v>350.8</v>
      </c>
      <c r="J5" s="687">
        <v>346.7</v>
      </c>
      <c r="K5" s="687">
        <v>345</v>
      </c>
      <c r="L5" s="687">
        <v>347.8</v>
      </c>
      <c r="M5" s="687">
        <v>347.4</v>
      </c>
      <c r="N5" s="688">
        <v>352.3</v>
      </c>
    </row>
    <row r="6" spans="1:21">
      <c r="A6" s="686">
        <v>2021</v>
      </c>
      <c r="B6" s="687">
        <v>350.5</v>
      </c>
      <c r="C6" s="687">
        <v>354.1</v>
      </c>
      <c r="D6" s="687">
        <v>354.1</v>
      </c>
      <c r="E6" s="687">
        <v>354.4</v>
      </c>
      <c r="F6" s="687">
        <v>353.4</v>
      </c>
      <c r="G6" s="687">
        <v>352.5</v>
      </c>
      <c r="H6" s="687">
        <v>348.2</v>
      </c>
      <c r="I6" s="687">
        <v>348.4</v>
      </c>
      <c r="J6" s="687">
        <v>343.2</v>
      </c>
      <c r="K6" s="687">
        <v>402.6</v>
      </c>
      <c r="L6" s="687">
        <v>345.6</v>
      </c>
      <c r="M6" s="687">
        <v>347</v>
      </c>
      <c r="N6" s="688">
        <v>349.8</v>
      </c>
    </row>
    <row r="7" spans="1:21" ht="18.5">
      <c r="A7" s="686">
        <v>2022</v>
      </c>
      <c r="B7" s="687">
        <v>350.1</v>
      </c>
      <c r="C7" s="687">
        <v>354.4</v>
      </c>
      <c r="D7" s="687">
        <v>351</v>
      </c>
      <c r="E7" s="687">
        <v>354.6</v>
      </c>
      <c r="F7" s="687">
        <v>353.3</v>
      </c>
      <c r="G7" s="687">
        <v>351.4</v>
      </c>
      <c r="H7" s="687">
        <v>352</v>
      </c>
      <c r="I7" s="687">
        <v>350.9</v>
      </c>
      <c r="J7" s="687">
        <v>347.5</v>
      </c>
      <c r="K7" s="687">
        <v>349.1</v>
      </c>
      <c r="L7" s="687">
        <v>348</v>
      </c>
      <c r="M7" s="687">
        <v>348.7</v>
      </c>
      <c r="N7" s="688">
        <v>351</v>
      </c>
      <c r="Q7" s="367"/>
      <c r="R7" s="368"/>
      <c r="S7" s="368"/>
      <c r="T7" s="368"/>
      <c r="U7" s="368"/>
    </row>
    <row r="8" spans="1:21" ht="18.5">
      <c r="A8" s="686">
        <v>2023</v>
      </c>
      <c r="B8" s="687">
        <v>352.3</v>
      </c>
      <c r="C8" s="687">
        <v>353.3</v>
      </c>
      <c r="D8" s="687">
        <v>354.9</v>
      </c>
      <c r="E8" s="687">
        <v>351.4</v>
      </c>
      <c r="F8" s="687">
        <v>285.10000000000002</v>
      </c>
      <c r="G8" s="687">
        <v>350</v>
      </c>
      <c r="H8" s="687">
        <v>343.9</v>
      </c>
      <c r="I8" s="687">
        <v>349.2</v>
      </c>
      <c r="J8" s="687">
        <v>346.2</v>
      </c>
      <c r="K8" s="687">
        <v>347.6</v>
      </c>
      <c r="L8" s="687">
        <v>349.6</v>
      </c>
      <c r="M8" s="687">
        <v>347.9</v>
      </c>
      <c r="N8" s="688">
        <v>350.3</v>
      </c>
      <c r="Q8" s="367"/>
      <c r="R8" s="368"/>
      <c r="S8" s="368"/>
      <c r="T8" s="368"/>
      <c r="U8" s="368"/>
    </row>
    <row r="9" spans="1:21" ht="15" thickBot="1">
      <c r="A9" s="689">
        <v>2024</v>
      </c>
      <c r="B9" s="690">
        <v>352</v>
      </c>
      <c r="C9" s="690"/>
      <c r="D9" s="690"/>
      <c r="E9" s="690"/>
      <c r="F9" s="690"/>
      <c r="G9" s="690"/>
      <c r="H9" s="690"/>
      <c r="I9" s="690"/>
      <c r="J9" s="690"/>
      <c r="K9" s="690"/>
      <c r="L9" s="690"/>
      <c r="M9" s="690"/>
      <c r="N9" s="691"/>
    </row>
    <row r="11" spans="1:21" ht="15" thickBot="1">
      <c r="G11" s="692" t="s">
        <v>242</v>
      </c>
      <c r="N11" s="693"/>
    </row>
    <row r="12" spans="1:21">
      <c r="A12" s="683" t="s">
        <v>241</v>
      </c>
      <c r="B12" s="684" t="s">
        <v>161</v>
      </c>
      <c r="C12" s="684" t="s">
        <v>162</v>
      </c>
      <c r="D12" s="684" t="s">
        <v>163</v>
      </c>
      <c r="E12" s="684" t="s">
        <v>164</v>
      </c>
      <c r="F12" s="684" t="s">
        <v>165</v>
      </c>
      <c r="G12" s="684" t="s">
        <v>166</v>
      </c>
      <c r="H12" s="684" t="s">
        <v>167</v>
      </c>
      <c r="I12" s="684" t="s">
        <v>168</v>
      </c>
      <c r="J12" s="684" t="s">
        <v>169</v>
      </c>
      <c r="K12" s="684" t="s">
        <v>170</v>
      </c>
      <c r="L12" s="684" t="s">
        <v>171</v>
      </c>
      <c r="M12" s="684" t="s">
        <v>172</v>
      </c>
      <c r="N12" s="684" t="s">
        <v>173</v>
      </c>
    </row>
    <row r="13" spans="1:21">
      <c r="A13" s="686">
        <v>2019</v>
      </c>
      <c r="B13" s="687">
        <v>281.27826336739287</v>
      </c>
      <c r="C13" s="687">
        <v>284.30536717690359</v>
      </c>
      <c r="D13" s="687">
        <v>286.22046450702811</v>
      </c>
      <c r="E13" s="687">
        <v>290.8767352564733</v>
      </c>
      <c r="F13" s="687">
        <v>285.31500572737696</v>
      </c>
      <c r="G13" s="687">
        <v>281.29946839929153</v>
      </c>
      <c r="H13" s="687">
        <v>274.8623926185175</v>
      </c>
      <c r="I13" s="687">
        <v>271.9152332887009</v>
      </c>
      <c r="J13" s="687">
        <v>273.41321243523339</v>
      </c>
      <c r="K13" s="687">
        <v>276.3</v>
      </c>
      <c r="L13" s="687">
        <v>279.2</v>
      </c>
      <c r="M13" s="687">
        <v>286.5</v>
      </c>
      <c r="N13" s="688">
        <v>286.2</v>
      </c>
    </row>
    <row r="14" spans="1:21">
      <c r="A14" s="686">
        <v>2020</v>
      </c>
      <c r="B14" s="687">
        <v>286.2</v>
      </c>
      <c r="C14" s="687">
        <v>288.2</v>
      </c>
      <c r="D14" s="687">
        <v>287.13</v>
      </c>
      <c r="E14" s="687">
        <v>286.24</v>
      </c>
      <c r="F14" s="687">
        <v>285.8</v>
      </c>
      <c r="G14" s="687">
        <v>286</v>
      </c>
      <c r="H14" s="687">
        <v>280.5</v>
      </c>
      <c r="I14" s="687">
        <v>277.2</v>
      </c>
      <c r="J14" s="687">
        <v>277.2</v>
      </c>
      <c r="K14" s="687">
        <v>277.7</v>
      </c>
      <c r="L14" s="687">
        <v>281.60000000000002</v>
      </c>
      <c r="M14" s="687">
        <v>284.8</v>
      </c>
      <c r="N14" s="688">
        <v>282.8</v>
      </c>
    </row>
    <row r="15" spans="1:21">
      <c r="A15" s="686">
        <v>2021</v>
      </c>
      <c r="B15" s="687">
        <v>288.3</v>
      </c>
      <c r="C15" s="687">
        <v>294.5</v>
      </c>
      <c r="D15" s="687">
        <v>289.10000000000002</v>
      </c>
      <c r="E15" s="687">
        <v>288.5</v>
      </c>
      <c r="F15" s="687">
        <v>287.5</v>
      </c>
      <c r="G15" s="687">
        <v>281.89999999999998</v>
      </c>
      <c r="H15" s="687">
        <v>275.89999999999998</v>
      </c>
      <c r="I15" s="687">
        <v>274.10000000000002</v>
      </c>
      <c r="J15" s="687">
        <v>275.2</v>
      </c>
      <c r="K15" s="687">
        <v>279.5</v>
      </c>
      <c r="L15" s="687">
        <v>281.5</v>
      </c>
      <c r="M15" s="687">
        <v>283</v>
      </c>
      <c r="N15" s="688">
        <v>283</v>
      </c>
    </row>
    <row r="16" spans="1:21">
      <c r="A16" s="686">
        <v>2022</v>
      </c>
      <c r="B16" s="687">
        <v>285.2</v>
      </c>
      <c r="C16" s="687">
        <v>286.8</v>
      </c>
      <c r="D16" s="687">
        <v>286.5</v>
      </c>
      <c r="E16" s="687">
        <v>288.10000000000002</v>
      </c>
      <c r="F16" s="687">
        <v>285.7</v>
      </c>
      <c r="G16" s="687">
        <v>281.39999999999998</v>
      </c>
      <c r="H16" s="687">
        <v>278</v>
      </c>
      <c r="I16" s="687">
        <v>274.3</v>
      </c>
      <c r="J16" s="687">
        <v>275.60000000000002</v>
      </c>
      <c r="K16" s="687">
        <v>279.60000000000002</v>
      </c>
      <c r="L16" s="687">
        <v>281.3</v>
      </c>
      <c r="M16" s="687">
        <v>283</v>
      </c>
      <c r="N16" s="688">
        <v>281.89999999999998</v>
      </c>
    </row>
    <row r="17" spans="1:14">
      <c r="A17" s="686">
        <v>2023</v>
      </c>
      <c r="B17" s="687">
        <v>287</v>
      </c>
      <c r="C17" s="687">
        <v>289.5</v>
      </c>
      <c r="D17" s="687">
        <v>286.60000000000002</v>
      </c>
      <c r="E17" s="687">
        <v>285.39999999999998</v>
      </c>
      <c r="F17" s="687">
        <v>285.10000000000002</v>
      </c>
      <c r="G17" s="687">
        <v>281.89999999999998</v>
      </c>
      <c r="H17" s="687">
        <v>277.39999999999998</v>
      </c>
      <c r="I17" s="687">
        <v>273.5</v>
      </c>
      <c r="J17" s="687">
        <v>277.10000000000002</v>
      </c>
      <c r="K17" s="687">
        <v>277.5</v>
      </c>
      <c r="L17" s="687">
        <v>280.8</v>
      </c>
      <c r="M17" s="687">
        <v>282.60000000000002</v>
      </c>
      <c r="N17" s="688">
        <v>281.89999999999998</v>
      </c>
    </row>
    <row r="18" spans="1:14" ht="15" thickBot="1">
      <c r="A18" s="689">
        <v>2024</v>
      </c>
      <c r="B18" s="690">
        <v>286.3</v>
      </c>
      <c r="C18" s="690"/>
      <c r="D18" s="690"/>
      <c r="E18" s="690"/>
      <c r="F18" s="690"/>
      <c r="G18" s="690"/>
      <c r="H18" s="690"/>
      <c r="I18" s="690"/>
      <c r="J18" s="690"/>
      <c r="K18" s="690"/>
      <c r="L18" s="690"/>
      <c r="M18" s="690"/>
      <c r="N18" s="691"/>
    </row>
    <row r="20" spans="1:14" ht="15" thickBot="1">
      <c r="G20" s="692" t="s">
        <v>243</v>
      </c>
      <c r="N20" s="693"/>
    </row>
    <row r="21" spans="1:14">
      <c r="A21" s="683" t="s">
        <v>241</v>
      </c>
      <c r="B21" s="684" t="s">
        <v>161</v>
      </c>
      <c r="C21" s="684" t="s">
        <v>162</v>
      </c>
      <c r="D21" s="684" t="s">
        <v>163</v>
      </c>
      <c r="E21" s="684" t="s">
        <v>164</v>
      </c>
      <c r="F21" s="684" t="s">
        <v>165</v>
      </c>
      <c r="G21" s="684" t="s">
        <v>166</v>
      </c>
      <c r="H21" s="684" t="s">
        <v>167</v>
      </c>
      <c r="I21" s="684" t="s">
        <v>168</v>
      </c>
      <c r="J21" s="684" t="s">
        <v>169</v>
      </c>
      <c r="K21" s="684" t="s">
        <v>170</v>
      </c>
      <c r="L21" s="684" t="s">
        <v>171</v>
      </c>
      <c r="M21" s="684" t="s">
        <v>172</v>
      </c>
      <c r="N21" s="684" t="s">
        <v>173</v>
      </c>
    </row>
    <row r="22" spans="1:14">
      <c r="A22" s="686">
        <v>2019</v>
      </c>
      <c r="B22" s="687">
        <v>287.03444832750858</v>
      </c>
      <c r="C22" s="687">
        <v>289.1459538749898</v>
      </c>
      <c r="D22" s="687">
        <v>288.5072199817875</v>
      </c>
      <c r="E22" s="687">
        <v>290.10412746204969</v>
      </c>
      <c r="F22" s="687">
        <v>292.71949231485786</v>
      </c>
      <c r="G22" s="687">
        <v>289.1722528130237</v>
      </c>
      <c r="H22" s="687">
        <v>284.60732456803191</v>
      </c>
      <c r="I22" s="687">
        <v>281.83476394849748</v>
      </c>
      <c r="J22" s="687">
        <v>281.74347936186393</v>
      </c>
      <c r="K22" s="687">
        <v>280</v>
      </c>
      <c r="L22" s="687">
        <v>283.39999999999998</v>
      </c>
      <c r="M22" s="687">
        <v>281.7</v>
      </c>
      <c r="N22" s="688">
        <v>280.2</v>
      </c>
    </row>
    <row r="23" spans="1:14">
      <c r="A23" s="686">
        <v>2020</v>
      </c>
      <c r="B23" s="687">
        <v>288.10000000000002</v>
      </c>
      <c r="C23" s="687">
        <v>289.7</v>
      </c>
      <c r="D23" s="687">
        <v>291.47000000000003</v>
      </c>
      <c r="E23" s="687">
        <v>290.86</v>
      </c>
      <c r="F23" s="687">
        <v>294.3</v>
      </c>
      <c r="G23" s="687">
        <v>295</v>
      </c>
      <c r="H23" s="687">
        <v>291.7</v>
      </c>
      <c r="I23" s="687">
        <v>288</v>
      </c>
      <c r="J23" s="687">
        <v>285</v>
      </c>
      <c r="K23" s="687">
        <v>289.7</v>
      </c>
      <c r="L23" s="687">
        <v>286</v>
      </c>
      <c r="M23" s="687">
        <v>288.2</v>
      </c>
      <c r="N23" s="688">
        <v>289.89999999999998</v>
      </c>
    </row>
    <row r="24" spans="1:14">
      <c r="A24" s="685">
        <v>2021</v>
      </c>
      <c r="B24" s="694">
        <v>291.3</v>
      </c>
      <c r="C24" s="694">
        <v>293.10000000000002</v>
      </c>
      <c r="D24" s="694">
        <v>291.60000000000002</v>
      </c>
      <c r="E24" s="694">
        <v>294.10000000000002</v>
      </c>
      <c r="F24" s="694">
        <v>295.60000000000002</v>
      </c>
      <c r="G24" s="694">
        <v>294.60000000000002</v>
      </c>
      <c r="H24" s="694">
        <v>290.5</v>
      </c>
      <c r="I24" s="694">
        <v>288.2</v>
      </c>
      <c r="J24" s="694">
        <v>286.10000000000002</v>
      </c>
      <c r="K24" s="694">
        <v>286</v>
      </c>
      <c r="L24" s="694">
        <v>287.7</v>
      </c>
      <c r="M24" s="694">
        <v>289.5</v>
      </c>
      <c r="N24" s="695">
        <v>290.60000000000002</v>
      </c>
    </row>
    <row r="25" spans="1:14">
      <c r="A25" s="686">
        <v>2022</v>
      </c>
      <c r="B25" s="687">
        <v>292.2</v>
      </c>
      <c r="C25" s="687">
        <v>293.10000000000002</v>
      </c>
      <c r="D25" s="687">
        <v>290.8</v>
      </c>
      <c r="E25" s="687">
        <v>293.3</v>
      </c>
      <c r="F25" s="687">
        <v>295.8</v>
      </c>
      <c r="G25" s="687">
        <v>295.2</v>
      </c>
      <c r="H25" s="687">
        <v>290.10000000000002</v>
      </c>
      <c r="I25" s="687">
        <v>287.8</v>
      </c>
      <c r="J25" s="687">
        <v>288.10000000000002</v>
      </c>
      <c r="K25" s="687">
        <v>288.5</v>
      </c>
      <c r="L25" s="687">
        <v>292.5</v>
      </c>
      <c r="M25" s="687">
        <v>291.5</v>
      </c>
      <c r="N25" s="688">
        <v>291.7</v>
      </c>
    </row>
    <row r="26" spans="1:14">
      <c r="A26" s="686">
        <v>2023</v>
      </c>
      <c r="B26" s="687">
        <v>292.2</v>
      </c>
      <c r="C26" s="687">
        <v>296.10000000000002</v>
      </c>
      <c r="D26" s="687">
        <v>294.5</v>
      </c>
      <c r="E26" s="687">
        <v>293.3</v>
      </c>
      <c r="F26" s="687">
        <v>295.7</v>
      </c>
      <c r="G26" s="687">
        <v>292.39999999999998</v>
      </c>
      <c r="H26" s="687">
        <v>289.8</v>
      </c>
      <c r="I26" s="687">
        <v>288.39999999999998</v>
      </c>
      <c r="J26" s="687">
        <v>289.39999999999998</v>
      </c>
      <c r="K26" s="687">
        <v>289.3</v>
      </c>
      <c r="L26" s="687">
        <v>289.39999999999998</v>
      </c>
      <c r="M26" s="687">
        <v>290.5</v>
      </c>
      <c r="N26" s="688">
        <v>292.10000000000002</v>
      </c>
    </row>
    <row r="27" spans="1:14" ht="15" thickBot="1">
      <c r="A27" s="689">
        <v>2024</v>
      </c>
      <c r="B27" s="690">
        <v>292.89999999999998</v>
      </c>
      <c r="C27" s="690"/>
      <c r="D27" s="690"/>
      <c r="E27" s="690"/>
      <c r="F27" s="690"/>
      <c r="G27" s="690"/>
      <c r="H27" s="690"/>
      <c r="I27" s="690"/>
      <c r="J27" s="690"/>
      <c r="K27" s="690"/>
      <c r="L27" s="690"/>
      <c r="M27" s="690"/>
      <c r="N27" s="691"/>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4">
    <tabColor theme="7" tint="0.59999389629810485"/>
  </sheetPr>
  <dimension ref="A1:Y245"/>
  <sheetViews>
    <sheetView showGridLines="0" topLeftCell="A6" zoomScale="75" workbookViewId="0">
      <selection activeCell="B193" sqref="B193"/>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228" t="s">
        <v>473</v>
      </c>
      <c r="B1" s="1228"/>
      <c r="C1" s="1228"/>
      <c r="D1" s="1228"/>
      <c r="E1" s="1228"/>
      <c r="F1" s="1228"/>
      <c r="G1" s="1228"/>
      <c r="H1" s="1228"/>
      <c r="I1" s="1228"/>
      <c r="J1" s="1228"/>
      <c r="K1" s="1228"/>
      <c r="L1" s="1228"/>
      <c r="M1" s="1228"/>
      <c r="N1" s="815"/>
      <c r="O1" s="815"/>
      <c r="P1" s="815"/>
      <c r="Q1" s="815"/>
    </row>
    <row r="2" spans="1:25" ht="12.75" hidden="1" customHeight="1">
      <c r="A2" s="1228"/>
      <c r="B2" s="1228"/>
      <c r="C2" s="1228"/>
      <c r="D2" s="1228"/>
      <c r="E2" s="1228"/>
      <c r="F2" s="1228"/>
      <c r="G2" s="1228"/>
      <c r="H2" s="1228"/>
      <c r="I2" s="1228"/>
      <c r="J2" s="1228"/>
      <c r="K2" s="1228"/>
      <c r="L2" s="1228"/>
      <c r="M2" s="1228"/>
      <c r="N2" s="815"/>
      <c r="O2" s="815"/>
      <c r="P2" s="815"/>
      <c r="Q2" s="815"/>
    </row>
    <row r="3" spans="1:25" ht="12.75" hidden="1" customHeight="1">
      <c r="A3" s="1228"/>
      <c r="B3" s="1228"/>
      <c r="C3" s="1228"/>
      <c r="D3" s="1228"/>
      <c r="E3" s="1228"/>
      <c r="F3" s="1228"/>
      <c r="G3" s="1228"/>
      <c r="H3" s="1228"/>
      <c r="I3" s="1228"/>
      <c r="J3" s="1228"/>
      <c r="K3" s="1228"/>
      <c r="L3" s="1228"/>
      <c r="M3" s="1228"/>
      <c r="N3" s="815"/>
      <c r="O3" s="815"/>
      <c r="P3" s="815"/>
      <c r="Q3" s="815"/>
    </row>
    <row r="4" spans="1:25" ht="21">
      <c r="A4" s="816" t="s">
        <v>479</v>
      </c>
      <c r="B4" s="817"/>
      <c r="C4" s="817"/>
      <c r="D4" s="817"/>
      <c r="E4" s="815"/>
      <c r="F4" s="815"/>
      <c r="G4" s="815"/>
      <c r="H4" s="815"/>
      <c r="I4" s="815"/>
      <c r="J4" s="815"/>
      <c r="K4" s="815"/>
      <c r="L4" s="815"/>
      <c r="M4" s="815"/>
      <c r="N4" s="815"/>
      <c r="O4" s="815"/>
      <c r="P4" s="815"/>
      <c r="Q4" s="815"/>
    </row>
    <row r="5" spans="1:25" ht="13">
      <c r="A5" s="815"/>
      <c r="B5" s="815"/>
      <c r="C5" s="815"/>
      <c r="D5" s="815"/>
      <c r="E5" s="815"/>
      <c r="F5" s="815"/>
      <c r="G5" s="815"/>
      <c r="H5" s="815"/>
      <c r="I5" s="815"/>
      <c r="J5" s="815"/>
      <c r="K5" s="815"/>
      <c r="L5" s="815"/>
      <c r="M5" s="815"/>
      <c r="N5" s="815"/>
      <c r="O5" s="815"/>
      <c r="P5" s="815"/>
      <c r="Q5" s="815"/>
    </row>
    <row r="6" spans="1:25" ht="13">
      <c r="A6" s="815"/>
      <c r="B6" s="815"/>
      <c r="C6" s="815"/>
      <c r="D6" s="815"/>
      <c r="E6" s="815"/>
      <c r="F6" s="815"/>
      <c r="G6" s="815"/>
      <c r="H6" s="815"/>
      <c r="I6" s="815"/>
      <c r="J6" s="815"/>
      <c r="K6" s="815"/>
      <c r="L6" s="815"/>
      <c r="M6" s="815"/>
      <c r="N6" s="815"/>
      <c r="O6" s="815"/>
      <c r="P6" s="815"/>
      <c r="Q6" s="815"/>
      <c r="R6"/>
      <c r="S6"/>
      <c r="T6"/>
      <c r="U6"/>
      <c r="V6"/>
      <c r="W6"/>
      <c r="X6"/>
      <c r="Y6"/>
    </row>
    <row r="7" spans="1:25" ht="16" thickBot="1">
      <c r="A7" s="818">
        <v>2019</v>
      </c>
      <c r="B7" s="819"/>
      <c r="C7" s="819"/>
      <c r="D7" s="819"/>
      <c r="E7" s="819"/>
      <c r="F7" s="819"/>
      <c r="G7" s="819"/>
      <c r="H7" s="819"/>
      <c r="I7" s="819"/>
      <c r="J7" s="819"/>
      <c r="K7" s="819"/>
      <c r="L7" s="820" t="s">
        <v>160</v>
      </c>
      <c r="M7" s="819"/>
      <c r="N7" s="821"/>
      <c r="O7" s="819"/>
      <c r="P7" s="822">
        <v>2019</v>
      </c>
      <c r="Q7" s="819"/>
      <c r="R7"/>
      <c r="S7"/>
      <c r="T7"/>
      <c r="U7"/>
      <c r="V7"/>
      <c r="W7"/>
      <c r="X7"/>
      <c r="Y7"/>
    </row>
    <row r="8" spans="1:25" ht="13.5" thickBot="1">
      <c r="A8" s="823"/>
      <c r="B8" s="824" t="s">
        <v>161</v>
      </c>
      <c r="C8" s="824" t="s">
        <v>162</v>
      </c>
      <c r="D8" s="824" t="s">
        <v>163</v>
      </c>
      <c r="E8" s="824" t="s">
        <v>164</v>
      </c>
      <c r="F8" s="824" t="s">
        <v>165</v>
      </c>
      <c r="G8" s="824" t="s">
        <v>166</v>
      </c>
      <c r="H8" s="824" t="s">
        <v>167</v>
      </c>
      <c r="I8" s="824" t="s">
        <v>168</v>
      </c>
      <c r="J8" s="824" t="s">
        <v>169</v>
      </c>
      <c r="K8" s="824" t="s">
        <v>170</v>
      </c>
      <c r="L8" s="824" t="s">
        <v>171</v>
      </c>
      <c r="M8" s="825" t="s">
        <v>172</v>
      </c>
      <c r="N8" s="821"/>
      <c r="O8" s="819"/>
      <c r="P8" s="826"/>
      <c r="Q8" s="827" t="s">
        <v>173</v>
      </c>
      <c r="R8"/>
      <c r="S8"/>
      <c r="T8"/>
      <c r="U8"/>
      <c r="V8"/>
      <c r="W8"/>
      <c r="X8"/>
      <c r="Y8"/>
    </row>
    <row r="9" spans="1:25" ht="13.5" thickBot="1">
      <c r="A9" s="828" t="s">
        <v>174</v>
      </c>
      <c r="B9" s="829">
        <v>13097.004154604951</v>
      </c>
      <c r="C9" s="830">
        <v>12684.171057134958</v>
      </c>
      <c r="D9" s="829">
        <v>12703.509633034411</v>
      </c>
      <c r="E9" s="829">
        <v>12436.800440153134</v>
      </c>
      <c r="F9" s="829">
        <v>12345.728489197405</v>
      </c>
      <c r="G9" s="829">
        <v>11989.180954677902</v>
      </c>
      <c r="H9" s="829">
        <v>11291.15714648953</v>
      </c>
      <c r="I9" s="829">
        <v>11799.833529820378</v>
      </c>
      <c r="J9" s="831">
        <v>11695.57156423378</v>
      </c>
      <c r="K9" s="829">
        <v>11797.730210590606</v>
      </c>
      <c r="L9" s="829">
        <v>12118.735934309996</v>
      </c>
      <c r="M9" s="832">
        <v>12222.309074775932</v>
      </c>
      <c r="N9" s="821"/>
      <c r="O9" s="819"/>
      <c r="P9" s="833" t="s">
        <v>174</v>
      </c>
      <c r="Q9" s="834">
        <v>12171.089276441808</v>
      </c>
      <c r="R9"/>
      <c r="S9"/>
      <c r="T9"/>
      <c r="U9"/>
      <c r="V9"/>
      <c r="W9"/>
      <c r="X9"/>
      <c r="Y9"/>
    </row>
    <row r="10" spans="1:25" ht="13">
      <c r="A10" s="835" t="s">
        <v>179</v>
      </c>
      <c r="B10" s="836">
        <v>12988.229233268361</v>
      </c>
      <c r="C10" s="837">
        <v>13031.089618528611</v>
      </c>
      <c r="D10" s="838">
        <v>12400.045892682925</v>
      </c>
      <c r="E10" s="836">
        <v>12497.066246851389</v>
      </c>
      <c r="F10" s="836">
        <v>12312.575788643535</v>
      </c>
      <c r="G10" s="836">
        <v>11785.570106907893</v>
      </c>
      <c r="H10" s="836">
        <v>11145.261363102236</v>
      </c>
      <c r="I10" s="836">
        <v>12014.568933508892</v>
      </c>
      <c r="J10" s="839">
        <v>11566.950929507175</v>
      </c>
      <c r="K10" s="836">
        <v>12060.398568329721</v>
      </c>
      <c r="L10" s="836">
        <v>12325.822063492065</v>
      </c>
      <c r="M10" s="840">
        <v>12211.818032159268</v>
      </c>
      <c r="N10" s="821"/>
      <c r="O10" s="819"/>
      <c r="P10" s="841" t="s">
        <v>179</v>
      </c>
      <c r="Q10" s="842">
        <v>12139.562253413582</v>
      </c>
      <c r="R10"/>
      <c r="S10"/>
      <c r="T10"/>
      <c r="U10"/>
      <c r="V10"/>
      <c r="W10"/>
      <c r="X10"/>
      <c r="Y10"/>
    </row>
    <row r="11" spans="1:25" ht="13">
      <c r="A11" s="843" t="s">
        <v>175</v>
      </c>
      <c r="B11" s="844">
        <v>14030.74154673591</v>
      </c>
      <c r="C11" s="845">
        <v>13423.206102042845</v>
      </c>
      <c r="D11" s="844">
        <v>13350.258566551605</v>
      </c>
      <c r="E11" s="844">
        <v>12952.008674739422</v>
      </c>
      <c r="F11" s="844">
        <v>12714.496786649555</v>
      </c>
      <c r="G11" s="844">
        <v>12228.876814192541</v>
      </c>
      <c r="H11" s="844">
        <v>11570.90485622989</v>
      </c>
      <c r="I11" s="844">
        <v>12338.817183187308</v>
      </c>
      <c r="J11" s="844">
        <v>12128.42545753275</v>
      </c>
      <c r="K11" s="844">
        <v>12399.186362800923</v>
      </c>
      <c r="L11" s="844">
        <v>12795.433149533852</v>
      </c>
      <c r="M11" s="846">
        <v>12921.228396700371</v>
      </c>
      <c r="N11" s="821"/>
      <c r="O11" s="819"/>
      <c r="P11" s="841" t="s">
        <v>175</v>
      </c>
      <c r="Q11" s="847">
        <v>12736.926723981092</v>
      </c>
      <c r="R11"/>
      <c r="S11"/>
      <c r="T11"/>
      <c r="U11"/>
      <c r="V11"/>
      <c r="W11"/>
      <c r="X11"/>
      <c r="Y11"/>
    </row>
    <row r="12" spans="1:25" ht="13">
      <c r="A12" s="843" t="s">
        <v>176</v>
      </c>
      <c r="B12" s="844">
        <v>13875.267566076433</v>
      </c>
      <c r="C12" s="845">
        <v>13191.644451674416</v>
      </c>
      <c r="D12" s="844">
        <v>13160.242283296824</v>
      </c>
      <c r="E12" s="844">
        <v>12736.915408507588</v>
      </c>
      <c r="F12" s="844">
        <v>12414.167473994701</v>
      </c>
      <c r="G12" s="844">
        <v>11811.682069144254</v>
      </c>
      <c r="H12" s="844">
        <v>11216.262367325109</v>
      </c>
      <c r="I12" s="844">
        <v>12121.702664273735</v>
      </c>
      <c r="J12" s="844">
        <v>11851.896939155471</v>
      </c>
      <c r="K12" s="844">
        <v>12310.877136839459</v>
      </c>
      <c r="L12" s="844">
        <v>12715.43545872936</v>
      </c>
      <c r="M12" s="846">
        <v>12877.909602187496</v>
      </c>
      <c r="N12" s="821"/>
      <c r="O12" s="819"/>
      <c r="P12" s="841" t="s">
        <v>176</v>
      </c>
      <c r="Q12" s="847">
        <v>12496.86604352695</v>
      </c>
      <c r="R12"/>
      <c r="S12"/>
      <c r="T12"/>
      <c r="U12" s="117"/>
      <c r="V12"/>
      <c r="W12"/>
      <c r="X12"/>
      <c r="Y12"/>
    </row>
    <row r="13" spans="1:25" ht="13">
      <c r="A13" s="843" t="s">
        <v>177</v>
      </c>
      <c r="B13" s="844"/>
      <c r="C13" s="848"/>
      <c r="D13" s="844"/>
      <c r="E13" s="844"/>
      <c r="F13" s="844"/>
      <c r="G13" s="844">
        <v>11847.259206798866</v>
      </c>
      <c r="H13" s="844">
        <v>10212.64</v>
      </c>
      <c r="I13" s="844">
        <v>11431</v>
      </c>
      <c r="J13" s="844"/>
      <c r="K13" s="844"/>
      <c r="L13" s="844"/>
      <c r="M13" s="846"/>
      <c r="N13" s="821"/>
      <c r="O13" s="819"/>
      <c r="P13" s="841" t="s">
        <v>177</v>
      </c>
      <c r="Q13" s="847">
        <v>12223.033208241355</v>
      </c>
      <c r="R13"/>
      <c r="S13"/>
      <c r="T13"/>
      <c r="U13" s="117"/>
      <c r="V13"/>
      <c r="W13"/>
      <c r="X13"/>
      <c r="Y13"/>
    </row>
    <row r="14" spans="1:25" ht="13">
      <c r="A14" s="843" t="s">
        <v>71</v>
      </c>
      <c r="B14" s="844">
        <v>11016.435273215879</v>
      </c>
      <c r="C14" s="845">
        <v>10666.092979690597</v>
      </c>
      <c r="D14" s="844">
        <v>10906.563736752352</v>
      </c>
      <c r="E14" s="844">
        <v>10813.265482926516</v>
      </c>
      <c r="F14" s="844">
        <v>10882.550511099018</v>
      </c>
      <c r="G14" s="844">
        <v>10702.803775197364</v>
      </c>
      <c r="H14" s="844">
        <v>9978.5009716631357</v>
      </c>
      <c r="I14" s="844">
        <v>10138.454210471504</v>
      </c>
      <c r="J14" s="844">
        <v>10066.518700800318</v>
      </c>
      <c r="K14" s="844">
        <v>10207.22881650506</v>
      </c>
      <c r="L14" s="844">
        <v>10253.974707400655</v>
      </c>
      <c r="M14" s="846">
        <v>10316.67240328594</v>
      </c>
      <c r="N14" s="821"/>
      <c r="O14" s="819"/>
      <c r="P14" s="841" t="s">
        <v>71</v>
      </c>
      <c r="Q14" s="847">
        <v>10479.725608941915</v>
      </c>
      <c r="R14"/>
      <c r="S14"/>
      <c r="T14"/>
      <c r="U14" s="117"/>
      <c r="V14"/>
      <c r="W14"/>
      <c r="X14"/>
      <c r="Y14"/>
    </row>
    <row r="15" spans="1:25" ht="13.5" thickBot="1">
      <c r="A15" s="849" t="s">
        <v>178</v>
      </c>
      <c r="B15" s="844">
        <v>13526.782125454416</v>
      </c>
      <c r="C15" s="850">
        <v>13304.359447452311</v>
      </c>
      <c r="D15" s="851">
        <v>13381.446812429691</v>
      </c>
      <c r="E15" s="851">
        <v>13303.934942938567</v>
      </c>
      <c r="F15" s="851">
        <v>13241.320895609353</v>
      </c>
      <c r="G15" s="851">
        <v>13044.246213486927</v>
      </c>
      <c r="H15" s="851">
        <v>12473.680771982421</v>
      </c>
      <c r="I15" s="851">
        <v>12708.58078202419</v>
      </c>
      <c r="J15" s="844">
        <v>12836.590469304007</v>
      </c>
      <c r="K15" s="844">
        <v>12864.967865200817</v>
      </c>
      <c r="L15" s="851">
        <v>13101.960516060417</v>
      </c>
      <c r="M15" s="852">
        <v>13163.845129929141</v>
      </c>
      <c r="N15" s="821"/>
      <c r="O15" s="819"/>
      <c r="P15" s="853" t="s">
        <v>178</v>
      </c>
      <c r="Q15" s="854">
        <v>13072.210144053273</v>
      </c>
      <c r="R15"/>
      <c r="S15"/>
      <c r="T15"/>
      <c r="U15" s="117"/>
      <c r="V15"/>
      <c r="W15"/>
      <c r="X15"/>
      <c r="Y15"/>
    </row>
    <row r="16" spans="1:25" ht="13">
      <c r="A16" s="815"/>
      <c r="B16" s="815"/>
      <c r="C16" s="815"/>
      <c r="D16" s="815"/>
      <c r="E16" s="815"/>
      <c r="F16" s="815"/>
      <c r="G16" s="815"/>
      <c r="H16" s="815"/>
      <c r="I16" s="815"/>
      <c r="J16" s="815"/>
      <c r="K16" s="815"/>
      <c r="L16" s="815"/>
      <c r="M16" s="815"/>
      <c r="N16" s="815"/>
      <c r="O16" s="815"/>
      <c r="P16" s="815"/>
      <c r="Q16" s="815"/>
      <c r="R16"/>
      <c r="S16"/>
      <c r="T16"/>
      <c r="U16" s="117"/>
      <c r="V16"/>
      <c r="W16"/>
      <c r="X16"/>
      <c r="Y16"/>
    </row>
    <row r="17" spans="1:25" ht="16" thickBot="1">
      <c r="A17" s="818">
        <v>2020</v>
      </c>
      <c r="B17" s="819"/>
      <c r="C17" s="819"/>
      <c r="D17" s="819"/>
      <c r="E17" s="819"/>
      <c r="F17" s="819"/>
      <c r="G17" s="819"/>
      <c r="H17" s="819"/>
      <c r="I17" s="819"/>
      <c r="J17" s="819"/>
      <c r="K17" s="819"/>
      <c r="L17" s="820" t="s">
        <v>160</v>
      </c>
      <c r="M17" s="819"/>
      <c r="N17" s="821"/>
      <c r="O17" s="819"/>
      <c r="P17" s="822">
        <v>2021</v>
      </c>
      <c r="Q17" s="819"/>
      <c r="R17"/>
      <c r="S17"/>
      <c r="T17"/>
      <c r="U17" s="117"/>
      <c r="V17"/>
      <c r="W17"/>
      <c r="X17"/>
      <c r="Y17"/>
    </row>
    <row r="18" spans="1:25" ht="13.5" thickBot="1">
      <c r="A18" s="823"/>
      <c r="B18" s="824" t="s">
        <v>161</v>
      </c>
      <c r="C18" s="824" t="s">
        <v>162</v>
      </c>
      <c r="D18" s="824" t="s">
        <v>163</v>
      </c>
      <c r="E18" s="824" t="s">
        <v>164</v>
      </c>
      <c r="F18" s="824" t="s">
        <v>165</v>
      </c>
      <c r="G18" s="824" t="s">
        <v>166</v>
      </c>
      <c r="H18" s="824" t="s">
        <v>167</v>
      </c>
      <c r="I18" s="824" t="s">
        <v>168</v>
      </c>
      <c r="J18" s="824" t="s">
        <v>169</v>
      </c>
      <c r="K18" s="824" t="s">
        <v>170</v>
      </c>
      <c r="L18" s="824" t="s">
        <v>171</v>
      </c>
      <c r="M18" s="825" t="s">
        <v>172</v>
      </c>
      <c r="N18" s="821"/>
      <c r="O18" s="819"/>
      <c r="P18" s="826"/>
      <c r="Q18" s="827" t="s">
        <v>173</v>
      </c>
      <c r="R18"/>
      <c r="S18"/>
      <c r="T18"/>
      <c r="U18"/>
      <c r="V18"/>
      <c r="W18"/>
      <c r="X18"/>
      <c r="Y18"/>
    </row>
    <row r="19" spans="1:25" ht="13.5" thickBot="1">
      <c r="A19" s="828" t="s">
        <v>174</v>
      </c>
      <c r="B19" s="855">
        <v>12293.668</v>
      </c>
      <c r="C19" s="855">
        <v>12396.350180400879</v>
      </c>
      <c r="D19" s="829">
        <v>12086.149992818097</v>
      </c>
      <c r="E19" s="829">
        <v>11603.106305993873</v>
      </c>
      <c r="F19" s="829">
        <v>11482.267355568953</v>
      </c>
      <c r="G19" s="829">
        <v>11953</v>
      </c>
      <c r="H19" s="829">
        <v>11835.808663529599</v>
      </c>
      <c r="I19" s="829">
        <v>12357.44353681061</v>
      </c>
      <c r="J19" s="831">
        <v>12414.228648418182</v>
      </c>
      <c r="K19" s="829">
        <v>12328.00888657319</v>
      </c>
      <c r="L19" s="829">
        <v>12268.883311067566</v>
      </c>
      <c r="M19" s="832">
        <v>12719.950048353872</v>
      </c>
      <c r="N19" s="821"/>
      <c r="O19" s="819"/>
      <c r="P19" s="833" t="s">
        <v>174</v>
      </c>
      <c r="Q19" s="834">
        <v>12170.057750049617</v>
      </c>
      <c r="R19"/>
      <c r="S19"/>
      <c r="T19"/>
      <c r="U19"/>
      <c r="V19"/>
      <c r="W19"/>
      <c r="X19"/>
      <c r="Y19"/>
    </row>
    <row r="20" spans="1:25" ht="13">
      <c r="A20" s="856" t="s">
        <v>179</v>
      </c>
      <c r="B20" s="857">
        <v>12386.300999999999</v>
      </c>
      <c r="C20" s="857">
        <v>12278.283069066147</v>
      </c>
      <c r="D20" s="857">
        <v>11949.087602008787</v>
      </c>
      <c r="E20" s="858">
        <v>11425.366477832513</v>
      </c>
      <c r="F20" s="858">
        <v>10861.813765366691</v>
      </c>
      <c r="G20" s="858">
        <v>11785</v>
      </c>
      <c r="H20" s="858">
        <v>12082.539061795218</v>
      </c>
      <c r="I20" s="858">
        <v>12657.339090422689</v>
      </c>
      <c r="J20" s="859">
        <v>12557.838567799301</v>
      </c>
      <c r="K20" s="858">
        <v>12510.25230430529</v>
      </c>
      <c r="L20" s="858">
        <v>12599.191885182312</v>
      </c>
      <c r="M20" s="860">
        <v>13189.330848045396</v>
      </c>
      <c r="N20" s="821"/>
      <c r="O20" s="819"/>
      <c r="P20" s="841" t="s">
        <v>179</v>
      </c>
      <c r="Q20" s="842">
        <v>12341.703778245606</v>
      </c>
      <c r="R20"/>
      <c r="S20"/>
      <c r="T20"/>
      <c r="U20"/>
      <c r="V20"/>
      <c r="W20"/>
      <c r="X20"/>
      <c r="Y20"/>
    </row>
    <row r="21" spans="1:25" ht="13">
      <c r="A21" s="843" t="s">
        <v>175</v>
      </c>
      <c r="B21" s="861">
        <v>12953.451999999999</v>
      </c>
      <c r="C21" s="861">
        <v>12955.442846668257</v>
      </c>
      <c r="D21" s="844">
        <v>12559.678894534463</v>
      </c>
      <c r="E21" s="844">
        <v>12200.715185932797</v>
      </c>
      <c r="F21" s="844">
        <v>12043.432584369706</v>
      </c>
      <c r="G21" s="844">
        <v>12461</v>
      </c>
      <c r="H21" s="844">
        <v>12377.61476700648</v>
      </c>
      <c r="I21" s="844">
        <v>13184.53468439781</v>
      </c>
      <c r="J21" s="844">
        <v>13209.827982744415</v>
      </c>
      <c r="K21" s="844">
        <v>13257.606161299784</v>
      </c>
      <c r="L21" s="844">
        <v>13488.06045421349</v>
      </c>
      <c r="M21" s="846">
        <v>13948.219326498986</v>
      </c>
      <c r="N21" s="821"/>
      <c r="O21" s="819"/>
      <c r="P21" s="841" t="s">
        <v>175</v>
      </c>
      <c r="Q21" s="847">
        <v>12893.07500798921</v>
      </c>
      <c r="R21"/>
      <c r="S21"/>
      <c r="T21"/>
      <c r="U21"/>
      <c r="V21"/>
      <c r="W21"/>
      <c r="X21"/>
      <c r="Y21"/>
    </row>
    <row r="22" spans="1:25" ht="13">
      <c r="A22" s="843" t="s">
        <v>176</v>
      </c>
      <c r="B22" s="861">
        <v>12820.403</v>
      </c>
      <c r="C22" s="861">
        <v>12812.960174322563</v>
      </c>
      <c r="D22" s="844">
        <v>12404.011122590871</v>
      </c>
      <c r="E22" s="844">
        <v>12093.68836494103</v>
      </c>
      <c r="F22" s="844">
        <v>11923.112759720469</v>
      </c>
      <c r="G22" s="844">
        <v>12340</v>
      </c>
      <c r="H22" s="844">
        <v>12218.579332235504</v>
      </c>
      <c r="I22" s="844">
        <v>13155.442783450688</v>
      </c>
      <c r="J22" s="844">
        <v>13187.221007065826</v>
      </c>
      <c r="K22" s="844">
        <v>13185.675775486045</v>
      </c>
      <c r="L22" s="844">
        <v>13410.314130675239</v>
      </c>
      <c r="M22" s="846">
        <v>13871.568263480342</v>
      </c>
      <c r="N22" s="821"/>
      <c r="O22" s="819"/>
      <c r="P22" s="841" t="s">
        <v>176</v>
      </c>
      <c r="Q22" s="847">
        <v>12777.362324998021</v>
      </c>
      <c r="R22"/>
      <c r="S22"/>
      <c r="T22"/>
      <c r="U22"/>
      <c r="V22"/>
      <c r="W22"/>
      <c r="X22"/>
      <c r="Y22"/>
    </row>
    <row r="23" spans="1:25" ht="18.5">
      <c r="A23" s="843" t="s">
        <v>177</v>
      </c>
      <c r="B23" s="861"/>
      <c r="C23" s="862"/>
      <c r="D23" s="844"/>
      <c r="E23" s="844"/>
      <c r="F23" s="844">
        <v>12115.686274509804</v>
      </c>
      <c r="G23" s="844">
        <v>13265</v>
      </c>
      <c r="H23" s="844">
        <v>14324.08</v>
      </c>
      <c r="I23" s="844"/>
      <c r="J23" s="844"/>
      <c r="K23" s="844"/>
      <c r="L23" s="844"/>
      <c r="M23" s="846"/>
      <c r="N23" s="821"/>
      <c r="O23" s="819"/>
      <c r="P23" s="841" t="s">
        <v>177</v>
      </c>
      <c r="Q23" s="847">
        <v>13124.888063427803</v>
      </c>
      <c r="R23"/>
      <c r="S23"/>
      <c r="T23" s="367"/>
      <c r="U23" s="368"/>
      <c r="V23" s="368"/>
      <c r="W23" s="368"/>
      <c r="X23" s="368"/>
      <c r="Y23"/>
    </row>
    <row r="24" spans="1:25" ht="13">
      <c r="A24" s="843" t="s">
        <v>71</v>
      </c>
      <c r="B24" s="861">
        <v>10382.365</v>
      </c>
      <c r="C24" s="861">
        <v>10554.510985315916</v>
      </c>
      <c r="D24" s="844">
        <v>10508.256746814872</v>
      </c>
      <c r="E24" s="844">
        <v>9974.3926900629413</v>
      </c>
      <c r="F24" s="844">
        <v>9676.7357563537662</v>
      </c>
      <c r="G24" s="844">
        <v>10168</v>
      </c>
      <c r="H24" s="844">
        <v>10231.011342407664</v>
      </c>
      <c r="I24" s="844">
        <v>10322.937716844957</v>
      </c>
      <c r="J24" s="844">
        <v>10515.692045277079</v>
      </c>
      <c r="K24" s="844">
        <v>10500.779806665369</v>
      </c>
      <c r="L24" s="844">
        <v>10033.162037806949</v>
      </c>
      <c r="M24" s="846">
        <v>10425.373902081596</v>
      </c>
      <c r="N24" s="821"/>
      <c r="O24" s="819"/>
      <c r="P24" s="841" t="s">
        <v>71</v>
      </c>
      <c r="Q24" s="847">
        <v>10300.833122420103</v>
      </c>
      <c r="R24"/>
      <c r="S24"/>
      <c r="T24"/>
      <c r="U24"/>
      <c r="V24"/>
      <c r="W24"/>
      <c r="X24"/>
      <c r="Y24"/>
    </row>
    <row r="25" spans="1:25" ht="13.5" thickBot="1">
      <c r="A25" s="849" t="s">
        <v>178</v>
      </c>
      <c r="B25" s="863">
        <v>13188.183000000001</v>
      </c>
      <c r="C25" s="863">
        <v>13234.41829236263</v>
      </c>
      <c r="D25" s="851">
        <v>12868.44290816252</v>
      </c>
      <c r="E25" s="851">
        <v>12394.03887979182</v>
      </c>
      <c r="F25" s="851">
        <v>12244.396919750789</v>
      </c>
      <c r="G25" s="851">
        <v>12579</v>
      </c>
      <c r="H25" s="851">
        <v>12568.820974865377</v>
      </c>
      <c r="I25" s="844">
        <v>12894.875569157652</v>
      </c>
      <c r="J25" s="844">
        <v>13049.577112784067</v>
      </c>
      <c r="K25" s="851">
        <v>13089.158608739113</v>
      </c>
      <c r="L25" s="851">
        <v>13055.204323581807</v>
      </c>
      <c r="M25" s="852">
        <v>13341.939160902748</v>
      </c>
      <c r="N25" s="821"/>
      <c r="O25" s="819"/>
      <c r="P25" s="853" t="s">
        <v>178</v>
      </c>
      <c r="Q25" s="854">
        <v>12892.589567786512</v>
      </c>
      <c r="R25"/>
      <c r="S25"/>
      <c r="T25"/>
      <c r="U25"/>
      <c r="V25"/>
      <c r="W25"/>
      <c r="X25"/>
      <c r="Y25"/>
    </row>
    <row r="26" spans="1:25" ht="13">
      <c r="A26" s="815"/>
      <c r="B26" s="815"/>
      <c r="C26" s="815"/>
      <c r="D26" s="815"/>
      <c r="E26" s="815"/>
      <c r="F26" s="815"/>
      <c r="G26" s="815"/>
      <c r="H26" s="815"/>
      <c r="I26" s="815"/>
      <c r="J26" s="815"/>
      <c r="K26" s="815"/>
      <c r="L26" s="815"/>
      <c r="M26" s="815"/>
      <c r="N26" s="815"/>
      <c r="O26" s="815"/>
      <c r="P26" s="815"/>
      <c r="Q26" s="815"/>
      <c r="R26"/>
      <c r="S26"/>
      <c r="T26"/>
      <c r="U26"/>
      <c r="V26"/>
      <c r="W26"/>
      <c r="X26"/>
      <c r="Y26"/>
    </row>
    <row r="27" spans="1:25" ht="16" thickBot="1">
      <c r="A27" s="818">
        <v>2021</v>
      </c>
      <c r="B27" s="819"/>
      <c r="C27" s="819"/>
      <c r="D27" s="819"/>
      <c r="E27" s="819"/>
      <c r="F27" s="819"/>
      <c r="G27" s="819"/>
      <c r="H27" s="819"/>
      <c r="I27" s="819"/>
      <c r="J27" s="819"/>
      <c r="K27" s="819"/>
      <c r="L27" s="820" t="s">
        <v>160</v>
      </c>
      <c r="M27" s="819"/>
      <c r="N27" s="821"/>
      <c r="O27" s="819"/>
      <c r="P27" s="822">
        <v>2021</v>
      </c>
      <c r="Q27" s="819"/>
      <c r="R27"/>
      <c r="S27"/>
      <c r="T27"/>
      <c r="U27"/>
      <c r="V27"/>
      <c r="W27"/>
      <c r="X27"/>
      <c r="Y27"/>
    </row>
    <row r="28" spans="1:25" ht="13.5" thickBot="1">
      <c r="A28" s="823"/>
      <c r="B28" s="824" t="s">
        <v>161</v>
      </c>
      <c r="C28" s="824" t="s">
        <v>162</v>
      </c>
      <c r="D28" s="824" t="s">
        <v>163</v>
      </c>
      <c r="E28" s="824" t="s">
        <v>164</v>
      </c>
      <c r="F28" s="824" t="s">
        <v>165</v>
      </c>
      <c r="G28" s="824" t="s">
        <v>166</v>
      </c>
      <c r="H28" s="824" t="s">
        <v>167</v>
      </c>
      <c r="I28" s="824" t="s">
        <v>168</v>
      </c>
      <c r="J28" s="824" t="s">
        <v>169</v>
      </c>
      <c r="K28" s="824" t="s">
        <v>170</v>
      </c>
      <c r="L28" s="824" t="s">
        <v>171</v>
      </c>
      <c r="M28" s="825" t="s">
        <v>172</v>
      </c>
      <c r="N28" s="821"/>
      <c r="O28" s="819"/>
      <c r="P28" s="826"/>
      <c r="Q28" s="827" t="s">
        <v>173</v>
      </c>
      <c r="R28"/>
      <c r="S28"/>
      <c r="T28"/>
      <c r="U28"/>
      <c r="V28"/>
      <c r="W28"/>
      <c r="X28"/>
      <c r="Y28"/>
    </row>
    <row r="29" spans="1:25" ht="13.5" thickBot="1">
      <c r="A29" s="828" t="s">
        <v>174</v>
      </c>
      <c r="B29" s="855">
        <v>13099.017951399237</v>
      </c>
      <c r="C29" s="855">
        <v>13307.78858635882</v>
      </c>
      <c r="D29" s="829">
        <v>13238.317612811576</v>
      </c>
      <c r="E29" s="829">
        <v>13807.347551681361</v>
      </c>
      <c r="F29" s="829">
        <v>13948.773938291319</v>
      </c>
      <c r="G29" s="829">
        <v>14461.00340152424</v>
      </c>
      <c r="H29" s="829">
        <v>14343.144813044266</v>
      </c>
      <c r="I29" s="829">
        <v>15088.936100433839</v>
      </c>
      <c r="J29" s="831">
        <v>15249.008715386459</v>
      </c>
      <c r="K29" s="829">
        <v>17001.030199930741</v>
      </c>
      <c r="L29" s="829">
        <v>18199.614553757132</v>
      </c>
      <c r="M29" s="832">
        <v>18385.488024567923</v>
      </c>
      <c r="N29" s="821"/>
      <c r="O29" s="819"/>
      <c r="P29" s="833" t="s">
        <v>174</v>
      </c>
      <c r="Q29" s="834">
        <v>15034.347753900318</v>
      </c>
      <c r="R29"/>
      <c r="S29"/>
      <c r="T29"/>
      <c r="U29"/>
      <c r="V29"/>
      <c r="W29"/>
      <c r="X29"/>
      <c r="Y29"/>
    </row>
    <row r="30" spans="1:25" ht="13">
      <c r="A30" s="856" t="s">
        <v>179</v>
      </c>
      <c r="B30" s="857">
        <v>12962.478179218298</v>
      </c>
      <c r="C30" s="857">
        <v>12712.047174603171</v>
      </c>
      <c r="D30" s="857">
        <v>12872.168801775142</v>
      </c>
      <c r="E30" s="858">
        <v>13794.42593030492</v>
      </c>
      <c r="F30" s="858">
        <v>13139.682053775745</v>
      </c>
      <c r="G30" s="858">
        <v>13972.332217347279</v>
      </c>
      <c r="H30" s="858">
        <v>13869.347861369399</v>
      </c>
      <c r="I30" s="858">
        <v>14859.192772334292</v>
      </c>
      <c r="J30" s="859">
        <v>15736.035718119369</v>
      </c>
      <c r="K30" s="858">
        <v>17510.500637738332</v>
      </c>
      <c r="L30" s="858">
        <v>19165.098770465484</v>
      </c>
      <c r="M30" s="860">
        <v>17914.420099009905</v>
      </c>
      <c r="N30" s="821"/>
      <c r="O30" s="819"/>
      <c r="P30" s="841" t="s">
        <v>179</v>
      </c>
      <c r="Q30" s="842">
        <v>15938.483131201114</v>
      </c>
      <c r="R30"/>
      <c r="S30"/>
      <c r="T30"/>
      <c r="U30"/>
      <c r="V30"/>
      <c r="W30"/>
      <c r="X30"/>
      <c r="Y30"/>
    </row>
    <row r="31" spans="1:25" ht="13">
      <c r="A31" s="843" t="s">
        <v>175</v>
      </c>
      <c r="B31" s="861">
        <v>14233.837381686944</v>
      </c>
      <c r="C31" s="861">
        <v>14350.900896684501</v>
      </c>
      <c r="D31" s="844">
        <v>14067.897655256656</v>
      </c>
      <c r="E31" s="844">
        <v>14670.253576655356</v>
      </c>
      <c r="F31" s="844">
        <v>14787.481530115097</v>
      </c>
      <c r="G31" s="844">
        <v>15275.210714213275</v>
      </c>
      <c r="H31" s="844">
        <v>15363.861791104631</v>
      </c>
      <c r="I31" s="844">
        <v>16350.848780182399</v>
      </c>
      <c r="J31" s="844">
        <v>16599.245092558744</v>
      </c>
      <c r="K31" s="844">
        <v>18726.47766076864</v>
      </c>
      <c r="L31" s="844">
        <v>19905.235984883784</v>
      </c>
      <c r="M31" s="846">
        <v>20067.911354433712</v>
      </c>
      <c r="N31" s="821"/>
      <c r="O31" s="819"/>
      <c r="P31" s="841" t="s">
        <v>175</v>
      </c>
      <c r="Q31" s="847">
        <v>16145.77271971192</v>
      </c>
      <c r="R31"/>
      <c r="S31"/>
      <c r="T31"/>
      <c r="U31"/>
      <c r="V31"/>
      <c r="W31"/>
      <c r="X31"/>
      <c r="Y31"/>
    </row>
    <row r="32" spans="1:25" ht="13">
      <c r="A32" s="843" t="s">
        <v>176</v>
      </c>
      <c r="B32" s="861">
        <v>14226.385547626593</v>
      </c>
      <c r="C32" s="861">
        <v>14299.191515290229</v>
      </c>
      <c r="D32" s="844">
        <v>13991.300512971718</v>
      </c>
      <c r="E32" s="844">
        <v>14655.922859268447</v>
      </c>
      <c r="F32" s="844">
        <v>14814.46153340644</v>
      </c>
      <c r="G32" s="844">
        <v>15261.833099361414</v>
      </c>
      <c r="H32" s="844">
        <v>15336.715000402453</v>
      </c>
      <c r="I32" s="844">
        <v>16332.579232026799</v>
      </c>
      <c r="J32" s="844">
        <v>16579.883460903056</v>
      </c>
      <c r="K32" s="844">
        <v>18784.163621146959</v>
      </c>
      <c r="L32" s="844">
        <v>19784.228158990474</v>
      </c>
      <c r="M32" s="846">
        <v>19685.637978475796</v>
      </c>
      <c r="N32" s="821"/>
      <c r="O32" s="819"/>
      <c r="P32" s="841" t="s">
        <v>176</v>
      </c>
      <c r="Q32" s="847">
        <v>15822.043041911318</v>
      </c>
      <c r="R32"/>
      <c r="S32"/>
      <c r="T32"/>
      <c r="U32"/>
      <c r="V32"/>
      <c r="W32"/>
      <c r="X32"/>
      <c r="Y32"/>
    </row>
    <row r="33" spans="1:25" ht="13">
      <c r="A33" s="843" t="s">
        <v>177</v>
      </c>
      <c r="B33" s="861"/>
      <c r="C33" s="862"/>
      <c r="D33" s="844"/>
      <c r="E33" s="844"/>
      <c r="F33" s="844"/>
      <c r="G33" s="844"/>
      <c r="H33" s="844"/>
      <c r="I33" s="844"/>
      <c r="J33" s="844"/>
      <c r="K33" s="844"/>
      <c r="L33" s="844"/>
      <c r="M33" s="846"/>
      <c r="N33" s="821"/>
      <c r="O33" s="819"/>
      <c r="P33" s="841" t="s">
        <v>177</v>
      </c>
      <c r="Q33" s="847">
        <v>17630.247312702155</v>
      </c>
      <c r="R33"/>
      <c r="S33"/>
      <c r="T33"/>
      <c r="U33"/>
      <c r="V33"/>
      <c r="W33"/>
      <c r="X33"/>
      <c r="Y33"/>
    </row>
    <row r="34" spans="1:25" ht="13">
      <c r="A34" s="843" t="s">
        <v>71</v>
      </c>
      <c r="B34" s="861">
        <v>10785.338573682167</v>
      </c>
      <c r="C34" s="861">
        <v>11016.617874284919</v>
      </c>
      <c r="D34" s="844">
        <v>11437.705938088196</v>
      </c>
      <c r="E34" s="844">
        <v>11725.521266017138</v>
      </c>
      <c r="F34" s="844">
        <v>11981.721187626732</v>
      </c>
      <c r="G34" s="844">
        <v>12387.476553330009</v>
      </c>
      <c r="H34" s="844">
        <v>12317.245513392614</v>
      </c>
      <c r="I34" s="844">
        <v>12540.109883888001</v>
      </c>
      <c r="J34" s="844">
        <v>12878.83435312495</v>
      </c>
      <c r="K34" s="844">
        <v>14239.55711691917</v>
      </c>
      <c r="L34" s="844">
        <v>15687.582852889065</v>
      </c>
      <c r="M34" s="846">
        <v>15856.862387184667</v>
      </c>
      <c r="N34" s="821"/>
      <c r="O34" s="819"/>
      <c r="P34" s="841" t="s">
        <v>71</v>
      </c>
      <c r="Q34" s="847">
        <v>12932.241067353638</v>
      </c>
      <c r="R34"/>
      <c r="S34"/>
      <c r="T34"/>
      <c r="U34"/>
      <c r="V34"/>
      <c r="W34"/>
      <c r="X34"/>
      <c r="Y34"/>
    </row>
    <row r="35" spans="1:25" ht="13.5" thickBot="1">
      <c r="A35" s="849" t="s">
        <v>178</v>
      </c>
      <c r="B35" s="863">
        <v>13610.506172235782</v>
      </c>
      <c r="C35" s="863">
        <v>13809.675623791112</v>
      </c>
      <c r="D35" s="851">
        <v>13711.642486022662</v>
      </c>
      <c r="E35" s="851">
        <v>14163.993257034979</v>
      </c>
      <c r="F35" s="851">
        <v>14239.310346798155</v>
      </c>
      <c r="G35" s="851">
        <v>14632.573842803024</v>
      </c>
      <c r="H35" s="851">
        <v>14730.458329960993</v>
      </c>
      <c r="I35" s="844">
        <v>15347.847998544932</v>
      </c>
      <c r="J35" s="844">
        <v>15688.694727641208</v>
      </c>
      <c r="K35" s="851">
        <v>17761.804158884457</v>
      </c>
      <c r="L35" s="851">
        <v>18883.179797492216</v>
      </c>
      <c r="M35" s="852">
        <v>18932.073880029395</v>
      </c>
      <c r="N35" s="821"/>
      <c r="O35" s="819"/>
      <c r="P35" s="853" t="s">
        <v>178</v>
      </c>
      <c r="Q35" s="854">
        <v>15464.407576145763</v>
      </c>
      <c r="R35"/>
      <c r="S35"/>
      <c r="T35"/>
      <c r="U35"/>
      <c r="V35"/>
      <c r="W35"/>
      <c r="X35"/>
      <c r="Y35"/>
    </row>
    <row r="36" spans="1:25" ht="13">
      <c r="A36" s="864"/>
      <c r="B36" s="865"/>
      <c r="C36" s="865"/>
      <c r="D36" s="866"/>
      <c r="E36" s="866"/>
      <c r="F36" s="866"/>
      <c r="G36" s="866"/>
      <c r="H36" s="866"/>
      <c r="I36" s="866"/>
      <c r="J36" s="866"/>
      <c r="K36" s="866"/>
      <c r="L36" s="866"/>
      <c r="M36" s="866"/>
      <c r="N36" s="866"/>
      <c r="O36" s="864"/>
      <c r="P36" s="864"/>
      <c r="Q36" s="866"/>
      <c r="R36"/>
      <c r="S36"/>
      <c r="T36"/>
      <c r="U36"/>
      <c r="V36"/>
      <c r="W36"/>
      <c r="X36"/>
      <c r="Y36"/>
    </row>
    <row r="37" spans="1:25" ht="16" thickBot="1">
      <c r="A37" s="818">
        <v>2022</v>
      </c>
      <c r="B37" s="819"/>
      <c r="C37" s="819"/>
      <c r="D37" s="819"/>
      <c r="E37" s="819"/>
      <c r="F37" s="819"/>
      <c r="G37" s="819"/>
      <c r="H37" s="819"/>
      <c r="I37" s="819"/>
      <c r="J37" s="819"/>
      <c r="K37" s="819"/>
      <c r="L37" s="820" t="s">
        <v>160</v>
      </c>
      <c r="M37" s="819"/>
      <c r="N37" s="821"/>
      <c r="O37" s="819"/>
      <c r="P37" s="822">
        <v>2022</v>
      </c>
      <c r="Q37" s="819"/>
      <c r="R37"/>
      <c r="S37"/>
      <c r="T37"/>
      <c r="U37"/>
      <c r="V37"/>
      <c r="W37"/>
      <c r="X37"/>
      <c r="Y37"/>
    </row>
    <row r="38" spans="1:25" ht="13.5" thickBot="1">
      <c r="A38" s="823"/>
      <c r="B38" s="824" t="s">
        <v>161</v>
      </c>
      <c r="C38" s="824" t="s">
        <v>162</v>
      </c>
      <c r="D38" s="824" t="s">
        <v>163</v>
      </c>
      <c r="E38" s="824" t="s">
        <v>164</v>
      </c>
      <c r="F38" s="824" t="s">
        <v>165</v>
      </c>
      <c r="G38" s="824" t="s">
        <v>166</v>
      </c>
      <c r="H38" s="824" t="s">
        <v>167</v>
      </c>
      <c r="I38" s="824" t="s">
        <v>168</v>
      </c>
      <c r="J38" s="824" t="s">
        <v>169</v>
      </c>
      <c r="K38" s="824" t="s">
        <v>170</v>
      </c>
      <c r="L38" s="824" t="s">
        <v>171</v>
      </c>
      <c r="M38" s="825" t="s">
        <v>172</v>
      </c>
      <c r="N38" s="821"/>
      <c r="O38" s="819"/>
      <c r="P38" s="826"/>
      <c r="Q38" s="827" t="s">
        <v>173</v>
      </c>
      <c r="R38"/>
      <c r="S38"/>
      <c r="T38"/>
      <c r="U38"/>
      <c r="V38"/>
      <c r="W38"/>
      <c r="X38"/>
      <c r="Y38"/>
    </row>
    <row r="39" spans="1:25" ht="13.5" thickBot="1">
      <c r="A39" s="828" t="s">
        <v>174</v>
      </c>
      <c r="B39" s="855">
        <v>18584.854388058142</v>
      </c>
      <c r="C39" s="855">
        <v>19061.640628288158</v>
      </c>
      <c r="D39" s="829">
        <v>20294.215163541841</v>
      </c>
      <c r="E39" s="829">
        <v>22382.152265751229</v>
      </c>
      <c r="F39" s="829">
        <v>22663.607295143924</v>
      </c>
      <c r="G39" s="829">
        <v>21656.265224664887</v>
      </c>
      <c r="H39" s="829">
        <v>21088.130947012589</v>
      </c>
      <c r="I39" s="829">
        <v>22044.5596048351</v>
      </c>
      <c r="J39" s="831">
        <v>21476.807399744433</v>
      </c>
      <c r="K39" s="829">
        <v>21433.759411596424</v>
      </c>
      <c r="L39" s="829">
        <v>21571.849524913901</v>
      </c>
      <c r="M39" s="832">
        <v>21038.488245919187</v>
      </c>
      <c r="N39" s="821"/>
      <c r="O39" s="819"/>
      <c r="P39" s="833" t="s">
        <v>174</v>
      </c>
      <c r="Q39" s="834">
        <v>21146.943097893545</v>
      </c>
      <c r="R39"/>
      <c r="S39"/>
      <c r="T39"/>
      <c r="U39"/>
      <c r="V39"/>
      <c r="W39"/>
      <c r="X39"/>
      <c r="Y39"/>
    </row>
    <row r="40" spans="1:25" ht="13">
      <c r="A40" s="856" t="s">
        <v>179</v>
      </c>
      <c r="B40" s="857">
        <v>19401.189317269065</v>
      </c>
      <c r="C40" s="857">
        <v>18768.122079575594</v>
      </c>
      <c r="D40" s="857">
        <v>20782.536703677448</v>
      </c>
      <c r="E40" s="858">
        <v>22056.544408675029</v>
      </c>
      <c r="F40" s="858">
        <v>22834.880977831774</v>
      </c>
      <c r="G40" s="858">
        <v>20966.741574155654</v>
      </c>
      <c r="H40" s="858">
        <v>21492.117598290595</v>
      </c>
      <c r="I40" s="858">
        <v>21379.114258023514</v>
      </c>
      <c r="J40" s="859">
        <v>20572.334556962032</v>
      </c>
      <c r="K40" s="858">
        <v>21724.374225941425</v>
      </c>
      <c r="L40" s="858">
        <v>21527.750189069422</v>
      </c>
      <c r="M40" s="860">
        <v>20432.466808866593</v>
      </c>
      <c r="N40" s="821"/>
      <c r="O40" s="819"/>
      <c r="P40" s="841" t="s">
        <v>179</v>
      </c>
      <c r="Q40" s="842">
        <v>21131.820292193279</v>
      </c>
      <c r="R40"/>
      <c r="S40"/>
      <c r="T40"/>
      <c r="U40"/>
      <c r="V40"/>
      <c r="W40"/>
      <c r="X40"/>
      <c r="Y40"/>
    </row>
    <row r="41" spans="1:25" ht="13">
      <c r="A41" s="843" t="s">
        <v>175</v>
      </c>
      <c r="B41" s="861">
        <v>20010.993899012225</v>
      </c>
      <c r="C41" s="861">
        <v>20140.861353409993</v>
      </c>
      <c r="D41" s="844">
        <v>21320.985832864666</v>
      </c>
      <c r="E41" s="844">
        <v>23446.717787287645</v>
      </c>
      <c r="F41" s="844">
        <v>23578.051392670604</v>
      </c>
      <c r="G41" s="844">
        <v>22205.923722522413</v>
      </c>
      <c r="H41" s="844">
        <v>21722.775052540324</v>
      </c>
      <c r="I41" s="844">
        <v>23070.88250705961</v>
      </c>
      <c r="J41" s="844">
        <v>22429.185356400634</v>
      </c>
      <c r="K41" s="844">
        <v>22448.55051623697</v>
      </c>
      <c r="L41" s="844">
        <v>22643.496047776483</v>
      </c>
      <c r="M41" s="846">
        <v>22324.272786059049</v>
      </c>
      <c r="N41" s="821"/>
      <c r="O41" s="819"/>
      <c r="P41" s="841" t="s">
        <v>175</v>
      </c>
      <c r="Q41" s="847">
        <v>22130.496449450027</v>
      </c>
      <c r="R41"/>
      <c r="S41"/>
      <c r="T41"/>
      <c r="U41"/>
      <c r="V41"/>
      <c r="W41"/>
      <c r="X41"/>
      <c r="Y41"/>
    </row>
    <row r="42" spans="1:25" ht="13">
      <c r="A42" s="843" t="s">
        <v>176</v>
      </c>
      <c r="B42" s="861">
        <v>19889.952702294664</v>
      </c>
      <c r="C42" s="861">
        <v>20037.260203017402</v>
      </c>
      <c r="D42" s="844">
        <v>21181.469379763694</v>
      </c>
      <c r="E42" s="844">
        <v>23363.726507028186</v>
      </c>
      <c r="F42" s="844">
        <v>23471.641482074712</v>
      </c>
      <c r="G42" s="844">
        <v>21994.754754913643</v>
      </c>
      <c r="H42" s="844">
        <v>21590.825167465628</v>
      </c>
      <c r="I42" s="844">
        <v>23059.213900400511</v>
      </c>
      <c r="J42" s="844">
        <v>22254.528152330178</v>
      </c>
      <c r="K42" s="844">
        <v>22275.832773395356</v>
      </c>
      <c r="L42" s="844">
        <v>22556.405335094471</v>
      </c>
      <c r="M42" s="846">
        <v>22155.369286920275</v>
      </c>
      <c r="N42" s="821"/>
      <c r="O42" s="819"/>
      <c r="P42" s="841" t="s">
        <v>176</v>
      </c>
      <c r="Q42" s="847">
        <v>22011.123591202388</v>
      </c>
      <c r="R42"/>
      <c r="S42"/>
      <c r="T42"/>
      <c r="U42"/>
      <c r="V42"/>
      <c r="W42"/>
      <c r="X42"/>
      <c r="Y42"/>
    </row>
    <row r="43" spans="1:25" ht="13">
      <c r="A43" s="843" t="s">
        <v>177</v>
      </c>
      <c r="B43" s="861">
        <v>20454.892849816846</v>
      </c>
      <c r="C43" s="862">
        <v>20559.71187588152</v>
      </c>
      <c r="D43" s="844">
        <v>20899.265924448879</v>
      </c>
      <c r="E43" s="844">
        <v>23581.943971962621</v>
      </c>
      <c r="F43" s="844">
        <v>22456.551348314606</v>
      </c>
      <c r="G43" s="844">
        <v>22205.815877358491</v>
      </c>
      <c r="H43" s="844">
        <v>21518.989357326474</v>
      </c>
      <c r="I43" s="844">
        <v>23347.212827832293</v>
      </c>
      <c r="J43" s="844">
        <v>22243.821111111116</v>
      </c>
      <c r="K43" s="844">
        <v>22911.379073203494</v>
      </c>
      <c r="L43" s="844">
        <v>23298.260685224843</v>
      </c>
      <c r="M43" s="846">
        <v>22899.219529267291</v>
      </c>
      <c r="N43" s="821"/>
      <c r="O43" s="819"/>
      <c r="P43" s="841" t="s">
        <v>177</v>
      </c>
      <c r="Q43" s="847">
        <v>22336.312401402276</v>
      </c>
      <c r="R43"/>
      <c r="S43"/>
      <c r="T43"/>
      <c r="U43"/>
      <c r="V43"/>
      <c r="W43"/>
      <c r="X43"/>
      <c r="Y43"/>
    </row>
    <row r="44" spans="1:25" ht="13">
      <c r="A44" s="843" t="s">
        <v>71</v>
      </c>
      <c r="B44" s="861">
        <v>16087.763628046439</v>
      </c>
      <c r="C44" s="861">
        <v>17004.010735069442</v>
      </c>
      <c r="D44" s="844">
        <v>18474.268671365007</v>
      </c>
      <c r="E44" s="844">
        <v>20619.789194257672</v>
      </c>
      <c r="F44" s="844">
        <v>20955.60875576234</v>
      </c>
      <c r="G44" s="844">
        <v>20182.214020862299</v>
      </c>
      <c r="H44" s="844">
        <v>19682.23133569759</v>
      </c>
      <c r="I44" s="844">
        <v>20147.570973449489</v>
      </c>
      <c r="J44" s="844">
        <v>19657.770631185635</v>
      </c>
      <c r="K44" s="844">
        <v>19667.452867756623</v>
      </c>
      <c r="L44" s="844">
        <v>19512.792353524215</v>
      </c>
      <c r="M44" s="846">
        <v>18476.577222349944</v>
      </c>
      <c r="N44" s="821"/>
      <c r="O44" s="819"/>
      <c r="P44" s="841" t="s">
        <v>71</v>
      </c>
      <c r="Q44" s="847">
        <v>19244.464191906805</v>
      </c>
      <c r="R44"/>
      <c r="S44"/>
      <c r="T44"/>
      <c r="U44"/>
      <c r="V44"/>
      <c r="W44"/>
      <c r="X44"/>
      <c r="Y44"/>
    </row>
    <row r="45" spans="1:25" ht="13.5" thickBot="1">
      <c r="A45" s="849" t="s">
        <v>178</v>
      </c>
      <c r="B45" s="863">
        <v>19149.031229228254</v>
      </c>
      <c r="C45" s="863">
        <v>19446.977351080182</v>
      </c>
      <c r="D45" s="851">
        <v>20484.085926672087</v>
      </c>
      <c r="E45" s="851">
        <v>22520.242820348958</v>
      </c>
      <c r="F45" s="851">
        <v>22830.803313989683</v>
      </c>
      <c r="G45" s="851">
        <v>22293.666038117477</v>
      </c>
      <c r="H45" s="851">
        <v>21897.774611800665</v>
      </c>
      <c r="I45" s="851">
        <v>22707.096961756262</v>
      </c>
      <c r="J45" s="851">
        <v>22566.668967340411</v>
      </c>
      <c r="K45" s="851">
        <v>22477.99052132506</v>
      </c>
      <c r="L45" s="851">
        <v>22579.081280691324</v>
      </c>
      <c r="M45" s="852">
        <v>22462.280980177467</v>
      </c>
      <c r="N45" s="821"/>
      <c r="O45" s="819"/>
      <c r="P45" s="853" t="s">
        <v>178</v>
      </c>
      <c r="Q45" s="854">
        <v>21834.185551773837</v>
      </c>
      <c r="R45"/>
      <c r="S45"/>
      <c r="T45"/>
      <c r="U45"/>
      <c r="V45"/>
      <c r="W45"/>
      <c r="X45"/>
      <c r="Y45"/>
    </row>
    <row r="46" spans="1:25" ht="13">
      <c r="A46" s="864"/>
      <c r="B46" s="865"/>
      <c r="C46" s="865"/>
      <c r="D46" s="866"/>
      <c r="E46" s="866"/>
      <c r="F46" s="866"/>
      <c r="G46" s="866"/>
      <c r="H46" s="866"/>
      <c r="I46" s="866"/>
      <c r="J46" s="866"/>
      <c r="K46" s="866"/>
      <c r="L46" s="866"/>
      <c r="M46" s="866"/>
      <c r="N46" s="866"/>
      <c r="O46" s="864"/>
      <c r="P46" s="864"/>
      <c r="Q46" s="866"/>
      <c r="R46"/>
      <c r="S46"/>
      <c r="T46"/>
      <c r="U46"/>
      <c r="V46"/>
      <c r="W46"/>
      <c r="X46"/>
      <c r="Y46"/>
    </row>
    <row r="47" spans="1:25" ht="16" thickBot="1">
      <c r="A47" s="818">
        <v>2023</v>
      </c>
      <c r="B47" s="819"/>
      <c r="C47" s="819"/>
      <c r="D47" s="819"/>
      <c r="E47" s="819"/>
      <c r="F47" s="819"/>
      <c r="G47" s="819"/>
      <c r="H47" s="819"/>
      <c r="I47" s="819"/>
      <c r="J47" s="819"/>
      <c r="K47" s="819"/>
      <c r="L47" s="820" t="s">
        <v>160</v>
      </c>
      <c r="M47" s="819"/>
      <c r="N47" s="821"/>
      <c r="O47" s="819"/>
      <c r="P47" s="822">
        <v>2023</v>
      </c>
      <c r="Q47" s="819"/>
      <c r="R47"/>
      <c r="S47"/>
      <c r="T47"/>
      <c r="U47"/>
      <c r="V47"/>
      <c r="W47"/>
      <c r="X47"/>
      <c r="Y47"/>
    </row>
    <row r="48" spans="1:25" ht="13.5" thickBot="1">
      <c r="A48" s="823"/>
      <c r="B48" s="824" t="s">
        <v>161</v>
      </c>
      <c r="C48" s="824" t="s">
        <v>162</v>
      </c>
      <c r="D48" s="824" t="s">
        <v>163</v>
      </c>
      <c r="E48" s="824" t="s">
        <v>164</v>
      </c>
      <c r="F48" s="824" t="s">
        <v>165</v>
      </c>
      <c r="G48" s="824" t="s">
        <v>166</v>
      </c>
      <c r="H48" s="824" t="s">
        <v>167</v>
      </c>
      <c r="I48" s="824" t="s">
        <v>168</v>
      </c>
      <c r="J48" s="824" t="s">
        <v>169</v>
      </c>
      <c r="K48" s="824" t="s">
        <v>170</v>
      </c>
      <c r="L48" s="824" t="s">
        <v>171</v>
      </c>
      <c r="M48" s="825" t="s">
        <v>172</v>
      </c>
      <c r="N48" s="821"/>
      <c r="O48" s="819"/>
      <c r="P48" s="826"/>
      <c r="Q48" s="827" t="s">
        <v>173</v>
      </c>
      <c r="R48"/>
      <c r="S48"/>
      <c r="T48"/>
      <c r="U48"/>
      <c r="V48"/>
      <c r="W48"/>
      <c r="X48"/>
      <c r="Y48"/>
    </row>
    <row r="49" spans="1:25" ht="13.5" thickBot="1">
      <c r="A49" s="828" t="s">
        <v>174</v>
      </c>
      <c r="B49" s="855">
        <v>21113.225698078619</v>
      </c>
      <c r="C49" s="855">
        <v>21133.022636622503</v>
      </c>
      <c r="D49" s="829">
        <v>21391.20934895322</v>
      </c>
      <c r="E49" s="829">
        <v>21126.907901987786</v>
      </c>
      <c r="F49" s="829">
        <v>20923.526579664358</v>
      </c>
      <c r="G49" s="829">
        <v>20342.061598834774</v>
      </c>
      <c r="H49" s="829">
        <v>19109.973592695493</v>
      </c>
      <c r="I49" s="829">
        <v>19482.491025271316</v>
      </c>
      <c r="J49" s="831">
        <v>19327.058117667704</v>
      </c>
      <c r="K49" s="829">
        <v>19585.976704425364</v>
      </c>
      <c r="L49" s="829">
        <v>19148.954848627371</v>
      </c>
      <c r="M49" s="832">
        <v>18893.625655274001</v>
      </c>
      <c r="N49" s="821"/>
      <c r="O49" s="819"/>
      <c r="P49" s="833" t="s">
        <v>174</v>
      </c>
      <c r="Q49" s="834">
        <v>20193.550678840515</v>
      </c>
      <c r="R49"/>
      <c r="S49"/>
      <c r="T49"/>
      <c r="U49"/>
      <c r="V49"/>
      <c r="W49"/>
      <c r="X49"/>
      <c r="Y49"/>
    </row>
    <row r="50" spans="1:25" ht="13">
      <c r="A50" s="856" t="s">
        <v>179</v>
      </c>
      <c r="B50" s="857">
        <v>21684.82397036719</v>
      </c>
      <c r="C50" s="857">
        <v>20485.854337762528</v>
      </c>
      <c r="D50" s="857">
        <v>21056.743400673393</v>
      </c>
      <c r="E50" s="858">
        <v>20974.003050570958</v>
      </c>
      <c r="F50" s="858">
        <v>20478.912293577985</v>
      </c>
      <c r="G50" s="858">
        <v>19990.600469845725</v>
      </c>
      <c r="H50" s="858">
        <v>17992.105532591406</v>
      </c>
      <c r="I50" s="858">
        <v>19397.045700770854</v>
      </c>
      <c r="J50" s="859">
        <v>18632.073973544979</v>
      </c>
      <c r="K50" s="858">
        <v>19593.33926387316</v>
      </c>
      <c r="L50" s="858">
        <v>17536.260823665889</v>
      </c>
      <c r="M50" s="860">
        <v>19175.371596701651</v>
      </c>
      <c r="N50" s="821"/>
      <c r="O50" s="819"/>
      <c r="P50" s="841" t="s">
        <v>179</v>
      </c>
      <c r="Q50" s="842">
        <v>20003.798174484822</v>
      </c>
      <c r="R50"/>
      <c r="S50"/>
      <c r="T50"/>
      <c r="U50"/>
      <c r="V50"/>
      <c r="W50"/>
      <c r="X50"/>
      <c r="Y50"/>
    </row>
    <row r="51" spans="1:25" ht="13">
      <c r="A51" s="843" t="s">
        <v>175</v>
      </c>
      <c r="B51" s="861">
        <v>22264.476831858501</v>
      </c>
      <c r="C51" s="861">
        <v>22312.209286400306</v>
      </c>
      <c r="D51" s="844">
        <v>22437.777668006733</v>
      </c>
      <c r="E51" s="844">
        <v>22237.232778004531</v>
      </c>
      <c r="F51" s="844">
        <v>21693.014946407497</v>
      </c>
      <c r="G51" s="844">
        <v>21065.189361773882</v>
      </c>
      <c r="H51" s="844">
        <v>19974.546676439837</v>
      </c>
      <c r="I51" s="844">
        <v>20598.774383170072</v>
      </c>
      <c r="J51" s="844">
        <v>20366.589822883911</v>
      </c>
      <c r="K51" s="844">
        <v>21013.993150494593</v>
      </c>
      <c r="L51" s="844">
        <v>20702.873068001474</v>
      </c>
      <c r="M51" s="846">
        <v>20637.766927362009</v>
      </c>
      <c r="N51" s="821"/>
      <c r="O51" s="819"/>
      <c r="P51" s="841" t="s">
        <v>175</v>
      </c>
      <c r="Q51" s="847">
        <v>21349.602116661896</v>
      </c>
      <c r="R51"/>
      <c r="S51"/>
      <c r="T51"/>
      <c r="U51"/>
      <c r="V51"/>
      <c r="W51"/>
      <c r="X51"/>
      <c r="Y51"/>
    </row>
    <row r="52" spans="1:25" ht="13">
      <c r="A52" s="843" t="s">
        <v>176</v>
      </c>
      <c r="B52" s="861">
        <v>22073.808683015875</v>
      </c>
      <c r="C52" s="861">
        <v>21960.126879269967</v>
      </c>
      <c r="D52" s="844">
        <v>22213.400252881042</v>
      </c>
      <c r="E52" s="844">
        <v>21943.388504524239</v>
      </c>
      <c r="F52" s="844">
        <v>21619.053625106284</v>
      </c>
      <c r="G52" s="844">
        <v>20852.966224975258</v>
      </c>
      <c r="H52" s="844">
        <v>19427.175514057097</v>
      </c>
      <c r="I52" s="844">
        <v>20325.087693830887</v>
      </c>
      <c r="J52" s="844">
        <v>20033.536719171403</v>
      </c>
      <c r="K52" s="844">
        <v>20712.259190878805</v>
      </c>
      <c r="L52" s="844">
        <v>20421.443342916962</v>
      </c>
      <c r="M52" s="846">
        <v>20277.945407199724</v>
      </c>
      <c r="N52" s="821"/>
      <c r="O52" s="819"/>
      <c r="P52" s="841" t="s">
        <v>176</v>
      </c>
      <c r="Q52" s="847">
        <v>21109.986302408659</v>
      </c>
      <c r="R52"/>
      <c r="S52"/>
      <c r="T52"/>
      <c r="U52"/>
      <c r="V52"/>
      <c r="W52"/>
      <c r="X52"/>
      <c r="Y52"/>
    </row>
    <row r="53" spans="1:25" ht="13">
      <c r="A53" s="843" t="s">
        <v>177</v>
      </c>
      <c r="B53" s="861">
        <v>22584.51070101561</v>
      </c>
      <c r="C53" s="862">
        <v>22097.324691075515</v>
      </c>
      <c r="D53" s="844">
        <v>22971.289301272365</v>
      </c>
      <c r="E53" s="844">
        <v>22242.479349686248</v>
      </c>
      <c r="F53" s="844">
        <v>21851.946847526207</v>
      </c>
      <c r="G53" s="844">
        <v>20720.878906084374</v>
      </c>
      <c r="H53" s="844">
        <v>20199.631905790837</v>
      </c>
      <c r="I53" s="844">
        <v>20405.070164767749</v>
      </c>
      <c r="J53" s="844">
        <v>20559.629784242428</v>
      </c>
      <c r="K53" s="844">
        <v>20262.477993295019</v>
      </c>
      <c r="L53" s="844">
        <v>20634.988807479487</v>
      </c>
      <c r="M53" s="846">
        <v>20955.00997536513</v>
      </c>
      <c r="N53" s="821"/>
      <c r="O53" s="819"/>
      <c r="P53" s="841" t="s">
        <v>177</v>
      </c>
      <c r="Q53" s="847">
        <v>21232.582289816801</v>
      </c>
      <c r="R53"/>
      <c r="S53"/>
      <c r="T53"/>
      <c r="U53"/>
      <c r="V53"/>
      <c r="W53"/>
      <c r="X53"/>
      <c r="Y53"/>
    </row>
    <row r="54" spans="1:25" ht="13">
      <c r="A54" s="843" t="s">
        <v>71</v>
      </c>
      <c r="B54" s="861">
        <v>18363.244388649553</v>
      </c>
      <c r="C54" s="861">
        <v>18424.093566731397</v>
      </c>
      <c r="D54" s="844">
        <v>18747.147960937273</v>
      </c>
      <c r="E54" s="844">
        <v>18663.143728934458</v>
      </c>
      <c r="F54" s="844">
        <v>18355.68660214058</v>
      </c>
      <c r="G54" s="844">
        <v>17835.91590786475</v>
      </c>
      <c r="H54" s="844">
        <v>16902.83824467886</v>
      </c>
      <c r="I54" s="844">
        <v>17004.550932134644</v>
      </c>
      <c r="J54" s="844">
        <v>17090.151183929571</v>
      </c>
      <c r="K54" s="844">
        <v>17075.327275971205</v>
      </c>
      <c r="L54" s="844">
        <v>16320.178212378014</v>
      </c>
      <c r="M54" s="846">
        <v>15857.171109571907</v>
      </c>
      <c r="N54" s="821"/>
      <c r="O54" s="819"/>
      <c r="P54" s="841" t="s">
        <v>71</v>
      </c>
      <c r="Q54" s="847">
        <v>17540.669311095324</v>
      </c>
      <c r="R54"/>
      <c r="S54"/>
      <c r="T54"/>
      <c r="U54"/>
      <c r="V54"/>
      <c r="W54"/>
      <c r="X54"/>
      <c r="Y54"/>
    </row>
    <row r="55" spans="1:25" ht="13.5" thickBot="1">
      <c r="A55" s="849" t="s">
        <v>178</v>
      </c>
      <c r="B55" s="863">
        <v>22573.167517467755</v>
      </c>
      <c r="C55" s="863">
        <v>22538.146707255222</v>
      </c>
      <c r="D55" s="851">
        <v>22680.727986396585</v>
      </c>
      <c r="E55" s="851">
        <v>22518.120627063072</v>
      </c>
      <c r="F55" s="851">
        <v>22334.533389390857</v>
      </c>
      <c r="G55" s="851">
        <v>21750.77286408452</v>
      </c>
      <c r="H55" s="851">
        <v>20551.501513420193</v>
      </c>
      <c r="I55" s="851">
        <v>20852.41412926844</v>
      </c>
      <c r="J55" s="851">
        <v>20904.313004976913</v>
      </c>
      <c r="K55" s="851">
        <v>21120.373355423661</v>
      </c>
      <c r="L55" s="851">
        <v>21030.518981765777</v>
      </c>
      <c r="M55" s="852">
        <v>20744.486414278908</v>
      </c>
      <c r="N55" s="821"/>
      <c r="O55" s="819"/>
      <c r="P55" s="853" t="s">
        <v>178</v>
      </c>
      <c r="Q55" s="854">
        <v>21698.066515782382</v>
      </c>
      <c r="R55"/>
      <c r="S55"/>
      <c r="T55"/>
      <c r="U55"/>
      <c r="V55"/>
      <c r="W55"/>
      <c r="X55"/>
      <c r="Y55"/>
    </row>
    <row r="56" spans="1:25" ht="13">
      <c r="A56" s="864"/>
      <c r="B56" s="865"/>
      <c r="C56" s="865"/>
      <c r="D56" s="866"/>
      <c r="E56" s="866"/>
      <c r="F56" s="866"/>
      <c r="G56" s="866"/>
      <c r="H56" s="866"/>
      <c r="I56" s="866"/>
      <c r="J56" s="866"/>
      <c r="K56" s="866"/>
      <c r="L56" s="866"/>
      <c r="M56" s="866"/>
      <c r="N56" s="866"/>
      <c r="O56" s="864"/>
      <c r="P56" s="864"/>
      <c r="Q56" s="866"/>
      <c r="R56"/>
      <c r="S56"/>
      <c r="T56"/>
      <c r="U56"/>
      <c r="V56"/>
      <c r="W56"/>
      <c r="X56"/>
      <c r="Y56"/>
    </row>
    <row r="57" spans="1:25" ht="16" thickBot="1">
      <c r="A57" s="818">
        <v>2024</v>
      </c>
      <c r="B57" s="819"/>
      <c r="C57" s="819"/>
      <c r="D57" s="819"/>
      <c r="E57" s="819"/>
      <c r="F57" s="819"/>
      <c r="G57" s="819"/>
      <c r="H57" s="819"/>
      <c r="I57" s="819"/>
      <c r="J57" s="819"/>
      <c r="K57" s="819"/>
      <c r="L57" s="820" t="s">
        <v>160</v>
      </c>
      <c r="M57" s="819"/>
      <c r="N57" s="821"/>
      <c r="O57" s="819"/>
      <c r="P57" s="822">
        <v>2024</v>
      </c>
      <c r="Q57" s="819"/>
      <c r="R57"/>
      <c r="S57"/>
      <c r="T57"/>
      <c r="U57"/>
      <c r="V57"/>
      <c r="W57"/>
      <c r="X57"/>
      <c r="Y57"/>
    </row>
    <row r="58" spans="1:25" ht="13.5" thickBot="1">
      <c r="A58" s="823"/>
      <c r="B58" s="824" t="s">
        <v>161</v>
      </c>
      <c r="C58" s="824" t="s">
        <v>162</v>
      </c>
      <c r="D58" s="824" t="s">
        <v>163</v>
      </c>
      <c r="E58" s="824" t="s">
        <v>164</v>
      </c>
      <c r="F58" s="824" t="s">
        <v>165</v>
      </c>
      <c r="G58" s="824" t="s">
        <v>166</v>
      </c>
      <c r="H58" s="824" t="s">
        <v>167</v>
      </c>
      <c r="I58" s="824" t="s">
        <v>168</v>
      </c>
      <c r="J58" s="824" t="s">
        <v>169</v>
      </c>
      <c r="K58" s="824" t="s">
        <v>170</v>
      </c>
      <c r="L58" s="824" t="s">
        <v>171</v>
      </c>
      <c r="M58" s="825" t="s">
        <v>172</v>
      </c>
      <c r="N58" s="821"/>
      <c r="O58" s="819"/>
      <c r="P58" s="826"/>
      <c r="Q58" s="827" t="s">
        <v>173</v>
      </c>
      <c r="R58"/>
      <c r="S58"/>
      <c r="T58"/>
      <c r="U58"/>
      <c r="V58"/>
      <c r="W58"/>
      <c r="X58"/>
      <c r="Y58"/>
    </row>
    <row r="59" spans="1:25" ht="13.5" thickBot="1">
      <c r="A59" s="828" t="s">
        <v>174</v>
      </c>
      <c r="B59" s="855">
        <v>19340.602448229442</v>
      </c>
      <c r="C59" s="855"/>
      <c r="D59" s="829"/>
      <c r="E59" s="829"/>
      <c r="F59" s="829"/>
      <c r="G59" s="829"/>
      <c r="H59" s="829"/>
      <c r="I59" s="829"/>
      <c r="J59" s="831"/>
      <c r="K59" s="829"/>
      <c r="L59" s="829"/>
      <c r="M59" s="832"/>
      <c r="N59" s="821"/>
      <c r="O59" s="819"/>
      <c r="P59" s="833" t="s">
        <v>174</v>
      </c>
      <c r="Q59" s="834"/>
      <c r="R59"/>
      <c r="S59"/>
      <c r="T59"/>
      <c r="U59"/>
      <c r="V59"/>
      <c r="W59"/>
      <c r="X59"/>
      <c r="Y59"/>
    </row>
    <row r="60" spans="1:25" ht="13">
      <c r="A60" s="856" t="s">
        <v>179</v>
      </c>
      <c r="B60" s="857">
        <v>19094.964950904392</v>
      </c>
      <c r="C60" s="857"/>
      <c r="D60" s="857"/>
      <c r="E60" s="858"/>
      <c r="F60" s="858"/>
      <c r="G60" s="858"/>
      <c r="H60" s="858"/>
      <c r="I60" s="858"/>
      <c r="J60" s="859"/>
      <c r="K60" s="858"/>
      <c r="L60" s="858"/>
      <c r="M60" s="860"/>
      <c r="N60" s="821"/>
      <c r="O60" s="819"/>
      <c r="P60" s="841" t="s">
        <v>179</v>
      </c>
      <c r="Q60" s="842"/>
      <c r="R60"/>
      <c r="S60"/>
      <c r="T60"/>
      <c r="U60"/>
      <c r="V60"/>
      <c r="W60"/>
      <c r="X60"/>
      <c r="Y60"/>
    </row>
    <row r="61" spans="1:25" ht="13">
      <c r="A61" s="843" t="s">
        <v>175</v>
      </c>
      <c r="B61" s="861">
        <v>20884.357426996205</v>
      </c>
      <c r="C61" s="861"/>
      <c r="D61" s="844"/>
      <c r="E61" s="844"/>
      <c r="F61" s="844"/>
      <c r="G61" s="844"/>
      <c r="H61" s="844"/>
      <c r="I61" s="844"/>
      <c r="J61" s="844"/>
      <c r="K61" s="844"/>
      <c r="L61" s="844"/>
      <c r="M61" s="846"/>
      <c r="N61" s="821"/>
      <c r="O61" s="819"/>
      <c r="P61" s="841" t="s">
        <v>175</v>
      </c>
      <c r="Q61" s="847"/>
      <c r="R61"/>
      <c r="S61"/>
      <c r="T61"/>
      <c r="U61"/>
      <c r="V61"/>
      <c r="W61"/>
      <c r="X61"/>
      <c r="Y61"/>
    </row>
    <row r="62" spans="1:25" ht="13">
      <c r="A62" s="843" t="s">
        <v>176</v>
      </c>
      <c r="B62" s="861">
        <v>20665.788094794672</v>
      </c>
      <c r="C62" s="861"/>
      <c r="D62" s="844"/>
      <c r="E62" s="844"/>
      <c r="F62" s="844"/>
      <c r="G62" s="844"/>
      <c r="H62" s="844"/>
      <c r="I62" s="844"/>
      <c r="J62" s="844"/>
      <c r="K62" s="844"/>
      <c r="L62" s="844"/>
      <c r="M62" s="846"/>
      <c r="N62" s="821"/>
      <c r="O62" s="819"/>
      <c r="P62" s="841" t="s">
        <v>176</v>
      </c>
      <c r="Q62" s="847"/>
      <c r="R62"/>
      <c r="S62"/>
      <c r="T62"/>
      <c r="U62"/>
      <c r="V62"/>
      <c r="W62"/>
      <c r="X62"/>
      <c r="Y62"/>
    </row>
    <row r="63" spans="1:25" ht="13">
      <c r="A63" s="843" t="s">
        <v>177</v>
      </c>
      <c r="B63" s="861">
        <v>21037.939304144933</v>
      </c>
      <c r="C63" s="862"/>
      <c r="D63" s="844"/>
      <c r="E63" s="844"/>
      <c r="F63" s="844"/>
      <c r="G63" s="844"/>
      <c r="H63" s="844"/>
      <c r="I63" s="844"/>
      <c r="J63" s="844"/>
      <c r="K63" s="844"/>
      <c r="L63" s="844"/>
      <c r="M63" s="846"/>
      <c r="N63" s="821"/>
      <c r="O63" s="819"/>
      <c r="P63" s="841" t="s">
        <v>177</v>
      </c>
      <c r="Q63" s="847"/>
      <c r="R63"/>
      <c r="S63"/>
      <c r="T63"/>
      <c r="U63"/>
      <c r="V63"/>
      <c r="W63"/>
      <c r="X63"/>
      <c r="Y63"/>
    </row>
    <row r="64" spans="1:25" ht="13">
      <c r="A64" s="843" t="s">
        <v>71</v>
      </c>
      <c r="B64" s="861">
        <v>16326.206845557988</v>
      </c>
      <c r="C64" s="861"/>
      <c r="D64" s="844"/>
      <c r="E64" s="844"/>
      <c r="F64" s="844"/>
      <c r="G64" s="844"/>
      <c r="H64" s="844"/>
      <c r="I64" s="844"/>
      <c r="J64" s="844"/>
      <c r="K64" s="844"/>
      <c r="L64" s="844"/>
      <c r="M64" s="846"/>
      <c r="N64" s="821"/>
      <c r="O64" s="819"/>
      <c r="P64" s="841" t="s">
        <v>71</v>
      </c>
      <c r="Q64" s="847"/>
      <c r="R64"/>
      <c r="S64"/>
      <c r="T64"/>
      <c r="U64"/>
      <c r="V64"/>
      <c r="W64"/>
      <c r="X64"/>
      <c r="Y64"/>
    </row>
    <row r="65" spans="1:25" ht="13.5" thickBot="1">
      <c r="A65" s="849" t="s">
        <v>178</v>
      </c>
      <c r="B65" s="863">
        <v>20985.332564408818</v>
      </c>
      <c r="C65" s="863"/>
      <c r="D65" s="851"/>
      <c r="E65" s="851"/>
      <c r="F65" s="851"/>
      <c r="G65" s="851"/>
      <c r="H65" s="851"/>
      <c r="I65" s="851"/>
      <c r="J65" s="851"/>
      <c r="K65" s="851"/>
      <c r="L65" s="851"/>
      <c r="M65" s="852"/>
      <c r="N65" s="821"/>
      <c r="O65" s="819"/>
      <c r="P65" s="853" t="s">
        <v>178</v>
      </c>
      <c r="Q65" s="854"/>
      <c r="R65"/>
      <c r="S65"/>
      <c r="T65"/>
      <c r="U65"/>
      <c r="V65"/>
      <c r="W65"/>
      <c r="X65"/>
      <c r="Y65"/>
    </row>
    <row r="66" spans="1:25" ht="13">
      <c r="A66" s="864"/>
      <c r="B66" s="865"/>
      <c r="C66" s="865"/>
      <c r="D66" s="866"/>
      <c r="E66" s="866"/>
      <c r="F66" s="866"/>
      <c r="G66" s="866"/>
      <c r="H66" s="866"/>
      <c r="I66" s="866"/>
      <c r="J66" s="866"/>
      <c r="K66" s="866"/>
      <c r="L66" s="866"/>
      <c r="M66" s="866"/>
      <c r="N66" s="866"/>
      <c r="O66" s="864"/>
      <c r="P66" s="864"/>
      <c r="Q66" s="866"/>
      <c r="R66"/>
      <c r="S66"/>
      <c r="T66"/>
      <c r="U66"/>
      <c r="V66"/>
      <c r="W66"/>
      <c r="X66"/>
      <c r="Y66"/>
    </row>
    <row r="67" spans="1:25" ht="13">
      <c r="A67" s="864"/>
      <c r="B67" s="865"/>
      <c r="C67" s="865"/>
      <c r="D67" s="866"/>
      <c r="E67" s="866"/>
      <c r="F67" s="866"/>
      <c r="G67" s="866"/>
      <c r="H67" s="866"/>
      <c r="I67" s="866"/>
      <c r="J67" s="866"/>
      <c r="K67" s="866"/>
      <c r="L67" s="866"/>
      <c r="M67" s="866"/>
      <c r="N67" s="866"/>
      <c r="O67" s="864"/>
      <c r="P67" s="864"/>
      <c r="Q67" s="866"/>
      <c r="R67"/>
      <c r="S67"/>
      <c r="T67"/>
      <c r="U67"/>
      <c r="V67"/>
      <c r="W67"/>
      <c r="X67"/>
      <c r="Y67"/>
    </row>
    <row r="68" spans="1:25" ht="13">
      <c r="A68" s="864"/>
      <c r="B68" s="865"/>
      <c r="C68" s="865"/>
      <c r="D68" s="866"/>
      <c r="E68" s="866"/>
      <c r="F68" s="866"/>
      <c r="G68" s="866"/>
      <c r="H68" s="866"/>
      <c r="I68" s="866"/>
      <c r="J68" s="866"/>
      <c r="K68" s="866"/>
      <c r="L68" s="866"/>
      <c r="M68" s="866"/>
      <c r="N68" s="866"/>
      <c r="O68" s="864"/>
      <c r="P68" s="864"/>
      <c r="Q68" s="866"/>
      <c r="R68"/>
      <c r="S68"/>
      <c r="T68"/>
      <c r="U68"/>
      <c r="V68"/>
      <c r="W68"/>
      <c r="X68"/>
      <c r="Y68"/>
    </row>
    <row r="69" spans="1:25" ht="13">
      <c r="A69" s="864"/>
      <c r="B69" s="865"/>
      <c r="C69" s="865"/>
      <c r="D69" s="866"/>
      <c r="E69" s="866"/>
      <c r="F69" s="866"/>
      <c r="G69" s="866"/>
      <c r="H69" s="866"/>
      <c r="I69" s="866"/>
      <c r="J69" s="866"/>
      <c r="K69" s="866"/>
      <c r="L69" s="866"/>
      <c r="M69" s="866"/>
      <c r="N69" s="866"/>
      <c r="O69" s="864"/>
      <c r="P69" s="864"/>
      <c r="Q69" s="866"/>
      <c r="R69"/>
      <c r="S69"/>
      <c r="T69"/>
      <c r="U69"/>
      <c r="V69"/>
      <c r="W69"/>
      <c r="X69"/>
      <c r="Y69"/>
    </row>
    <row r="70" spans="1:25" ht="13">
      <c r="A70" s="864"/>
      <c r="B70" s="865"/>
      <c r="C70" s="865"/>
      <c r="D70" s="866"/>
      <c r="E70" s="866"/>
      <c r="F70" s="866"/>
      <c r="G70" s="866"/>
      <c r="H70" s="866"/>
      <c r="I70" s="866"/>
      <c r="J70" s="866"/>
      <c r="K70" s="866"/>
      <c r="L70" s="866"/>
      <c r="M70" s="866"/>
      <c r="N70" s="866"/>
      <c r="O70" s="864"/>
      <c r="P70" s="864"/>
      <c r="Q70" s="866"/>
      <c r="R70"/>
      <c r="S70"/>
      <c r="T70"/>
      <c r="U70"/>
      <c r="V70"/>
      <c r="W70"/>
      <c r="X70"/>
      <c r="Y70"/>
    </row>
    <row r="71" spans="1:25" ht="13">
      <c r="A71" s="864"/>
      <c r="B71" s="865"/>
      <c r="C71" s="865"/>
      <c r="D71" s="866"/>
      <c r="E71" s="866"/>
      <c r="F71" s="866"/>
      <c r="G71" s="866"/>
      <c r="H71" s="866"/>
      <c r="I71" s="866"/>
      <c r="J71" s="866"/>
      <c r="K71" s="866"/>
      <c r="L71" s="866"/>
      <c r="M71" s="866"/>
      <c r="N71" s="866"/>
      <c r="O71" s="864"/>
      <c r="P71" s="864"/>
      <c r="Q71" s="866"/>
      <c r="R71"/>
      <c r="S71"/>
      <c r="T71"/>
      <c r="U71"/>
      <c r="V71"/>
      <c r="W71"/>
      <c r="X71"/>
      <c r="Y71"/>
    </row>
    <row r="72" spans="1:25" ht="23.5">
      <c r="A72" s="867" t="s">
        <v>480</v>
      </c>
      <c r="B72" s="817"/>
      <c r="C72" s="817"/>
      <c r="D72" s="817"/>
      <c r="E72" s="864"/>
      <c r="F72" s="864"/>
      <c r="G72" s="864"/>
      <c r="H72" s="864"/>
      <c r="I72" s="864"/>
      <c r="J72" s="864"/>
      <c r="K72" s="864"/>
      <c r="L72" s="864"/>
      <c r="M72" s="864"/>
      <c r="N72" s="866"/>
      <c r="O72" s="866"/>
      <c r="P72" s="868"/>
      <c r="Q72" s="866"/>
      <c r="R72"/>
      <c r="S72"/>
      <c r="T72"/>
      <c r="U72"/>
      <c r="V72"/>
      <c r="W72"/>
      <c r="X72"/>
      <c r="Y72"/>
    </row>
    <row r="73" spans="1:25" ht="15.5">
      <c r="A73" s="864"/>
      <c r="B73" s="864"/>
      <c r="C73" s="864"/>
      <c r="D73" s="864"/>
      <c r="E73" s="864"/>
      <c r="F73" s="864"/>
      <c r="G73" s="864"/>
      <c r="H73" s="864"/>
      <c r="I73" s="864"/>
      <c r="J73" s="864"/>
      <c r="K73" s="864"/>
      <c r="L73" s="864"/>
      <c r="M73" s="864"/>
      <c r="N73" s="866"/>
      <c r="O73" s="866"/>
      <c r="P73" s="866"/>
      <c r="Q73" s="869" t="s">
        <v>180</v>
      </c>
      <c r="R73" s="4"/>
      <c r="S73"/>
      <c r="T73"/>
    </row>
    <row r="74" spans="1:25" ht="13">
      <c r="A74" s="815"/>
      <c r="B74" s="815"/>
      <c r="C74" s="815"/>
      <c r="D74" s="815"/>
      <c r="E74" s="815"/>
      <c r="F74" s="815"/>
      <c r="G74" s="815"/>
      <c r="H74" s="815"/>
      <c r="I74" s="815"/>
      <c r="J74" s="815"/>
      <c r="K74" s="815"/>
      <c r="L74" s="815"/>
      <c r="M74" s="815"/>
      <c r="N74" s="815"/>
      <c r="O74" s="815"/>
      <c r="P74" s="815"/>
      <c r="Q74" s="815"/>
      <c r="S74"/>
      <c r="T74"/>
      <c r="U74"/>
      <c r="V74"/>
      <c r="W74"/>
    </row>
    <row r="75" spans="1:25" ht="16" thickBot="1">
      <c r="A75" s="870">
        <v>2019</v>
      </c>
      <c r="B75" s="871"/>
      <c r="C75" s="871"/>
      <c r="D75" s="871"/>
      <c r="E75" s="871"/>
      <c r="F75" s="871"/>
      <c r="G75" s="871"/>
      <c r="H75" s="871"/>
      <c r="I75" s="871"/>
      <c r="J75" s="871"/>
      <c r="K75" s="871"/>
      <c r="L75" s="871"/>
      <c r="M75" s="872" t="s">
        <v>180</v>
      </c>
      <c r="N75" s="815"/>
      <c r="O75" s="871"/>
      <c r="P75" s="870">
        <v>2019</v>
      </c>
      <c r="Q75" s="871"/>
      <c r="S75"/>
      <c r="T75"/>
      <c r="U75"/>
      <c r="V75"/>
      <c r="W75"/>
    </row>
    <row r="76" spans="1:25" ht="13.5" thickBot="1">
      <c r="A76" s="873"/>
      <c r="B76" s="874" t="s">
        <v>161</v>
      </c>
      <c r="C76" s="874" t="s">
        <v>162</v>
      </c>
      <c r="D76" s="874" t="s">
        <v>163</v>
      </c>
      <c r="E76" s="874" t="s">
        <v>164</v>
      </c>
      <c r="F76" s="874" t="s">
        <v>165</v>
      </c>
      <c r="G76" s="874" t="s">
        <v>166</v>
      </c>
      <c r="H76" s="874" t="s">
        <v>167</v>
      </c>
      <c r="I76" s="874" t="s">
        <v>168</v>
      </c>
      <c r="J76" s="874" t="s">
        <v>169</v>
      </c>
      <c r="K76" s="874" t="s">
        <v>170</v>
      </c>
      <c r="L76" s="874" t="s">
        <v>171</v>
      </c>
      <c r="M76" s="875" t="s">
        <v>172</v>
      </c>
      <c r="N76" s="815"/>
      <c r="O76" s="871"/>
      <c r="P76" s="876"/>
      <c r="Q76" s="877" t="s">
        <v>173</v>
      </c>
      <c r="S76"/>
      <c r="T76"/>
      <c r="U76"/>
      <c r="V76"/>
      <c r="W76"/>
    </row>
    <row r="77" spans="1:25" ht="13.5" thickBot="1">
      <c r="A77" s="878" t="s">
        <v>174</v>
      </c>
      <c r="B77" s="879">
        <f>(B9/1000)/1.02</f>
        <v>12.840200151573482</v>
      </c>
      <c r="C77" s="880">
        <f>(C9/1000)/1.02</f>
        <v>12.435461820720546</v>
      </c>
      <c r="D77" s="880">
        <f>(D9/1000)/1.02</f>
        <v>12.454421208857266</v>
      </c>
      <c r="E77" s="880">
        <f t="shared" ref="E77:L80" si="0">E9/1000/1.02</f>
        <v>12.192941607993269</v>
      </c>
      <c r="F77" s="880">
        <f t="shared" si="0"/>
        <v>12.103655381566083</v>
      </c>
      <c r="G77" s="880">
        <f t="shared" si="0"/>
        <v>11.754098975174413</v>
      </c>
      <c r="H77" s="880">
        <f t="shared" si="0"/>
        <v>11.069761908323068</v>
      </c>
      <c r="I77" s="880">
        <f t="shared" si="0"/>
        <v>11.568464244921939</v>
      </c>
      <c r="J77" s="880">
        <f t="shared" si="0"/>
        <v>11.466246631601745</v>
      </c>
      <c r="K77" s="880">
        <f t="shared" si="0"/>
        <v>11.566402167245691</v>
      </c>
      <c r="L77" s="880">
        <f t="shared" si="0"/>
        <v>11.88111366108823</v>
      </c>
      <c r="M77" s="881">
        <f t="shared" ref="M77:M83" si="1">(M9/1000)/1.02</f>
        <v>11.982655955662679</v>
      </c>
      <c r="N77" s="815"/>
      <c r="O77" s="871"/>
      <c r="P77" s="882" t="s">
        <v>174</v>
      </c>
      <c r="Q77" s="883">
        <f t="shared" ref="Q77:Q83" si="2">(Q9/1000)/1.02</f>
        <v>11.932440467099813</v>
      </c>
      <c r="S77"/>
      <c r="T77"/>
      <c r="U77"/>
      <c r="V77"/>
      <c r="W77"/>
    </row>
    <row r="78" spans="1:25" ht="13.5" thickBot="1">
      <c r="A78" s="884" t="s">
        <v>179</v>
      </c>
      <c r="B78" s="879">
        <f t="shared" ref="B78:C83" si="3">(B10/1000)/1.02</f>
        <v>12.733558071831727</v>
      </c>
      <c r="C78" s="880">
        <f t="shared" si="3"/>
        <v>12.775578057380992</v>
      </c>
      <c r="D78" s="880">
        <f t="shared" ref="D78:D83" si="4">D10/1000/1.02</f>
        <v>12.156907737924437</v>
      </c>
      <c r="E78" s="880">
        <f t="shared" si="0"/>
        <v>12.252025732207244</v>
      </c>
      <c r="F78" s="880">
        <f t="shared" si="0"/>
        <v>12.071152733964251</v>
      </c>
      <c r="G78" s="880">
        <f t="shared" si="0"/>
        <v>11.554480496968523</v>
      </c>
      <c r="H78" s="880">
        <f t="shared" si="0"/>
        <v>10.926726826570819</v>
      </c>
      <c r="I78" s="880">
        <f t="shared" si="0"/>
        <v>11.778989150498914</v>
      </c>
      <c r="J78" s="880">
        <f t="shared" si="0"/>
        <v>11.340147970105074</v>
      </c>
      <c r="K78" s="880">
        <f t="shared" si="0"/>
        <v>11.82392016502914</v>
      </c>
      <c r="L78" s="880">
        <f t="shared" si="0"/>
        <v>12.084139277933398</v>
      </c>
      <c r="M78" s="881">
        <f t="shared" si="1"/>
        <v>11.972370619763987</v>
      </c>
      <c r="N78" s="815"/>
      <c r="O78" s="871"/>
      <c r="P78" s="885" t="s">
        <v>179</v>
      </c>
      <c r="Q78" s="883">
        <f t="shared" si="2"/>
        <v>11.901531620993707</v>
      </c>
      <c r="S78"/>
      <c r="T78"/>
      <c r="U78"/>
      <c r="V78"/>
      <c r="W78"/>
    </row>
    <row r="79" spans="1:25" ht="13.5" thickBot="1">
      <c r="A79" s="884" t="s">
        <v>175</v>
      </c>
      <c r="B79" s="879">
        <f t="shared" si="3"/>
        <v>13.755628967388146</v>
      </c>
      <c r="C79" s="880">
        <f t="shared" si="3"/>
        <v>13.160005982394944</v>
      </c>
      <c r="D79" s="880">
        <f t="shared" si="4"/>
        <v>13.088488790736868</v>
      </c>
      <c r="E79" s="880">
        <f t="shared" si="0"/>
        <v>12.698047720332765</v>
      </c>
      <c r="F79" s="880">
        <f t="shared" si="0"/>
        <v>12.465192928087799</v>
      </c>
      <c r="G79" s="880">
        <f t="shared" si="0"/>
        <v>11.98909491587504</v>
      </c>
      <c r="H79" s="880">
        <f t="shared" si="0"/>
        <v>11.344024368852834</v>
      </c>
      <c r="I79" s="880">
        <f t="shared" si="0"/>
        <v>12.096879591360105</v>
      </c>
      <c r="J79" s="880">
        <f t="shared" si="0"/>
        <v>11.89061319365956</v>
      </c>
      <c r="K79" s="880">
        <f t="shared" si="0"/>
        <v>12.156065061569533</v>
      </c>
      <c r="L79" s="880">
        <f t="shared" si="0"/>
        <v>12.54454230346456</v>
      </c>
      <c r="M79" s="881">
        <f t="shared" si="1"/>
        <v>12.667870977157227</v>
      </c>
      <c r="N79" s="815"/>
      <c r="O79" s="871"/>
      <c r="P79" s="886" t="s">
        <v>175</v>
      </c>
      <c r="Q79" s="883">
        <f t="shared" si="2"/>
        <v>12.487183062726562</v>
      </c>
      <c r="S79"/>
      <c r="T79"/>
      <c r="U79"/>
      <c r="V79"/>
      <c r="W79"/>
    </row>
    <row r="80" spans="1:25" ht="13.5" thickBot="1">
      <c r="A80" s="884" t="s">
        <v>176</v>
      </c>
      <c r="B80" s="879">
        <f t="shared" si="3"/>
        <v>13.603203496153366</v>
      </c>
      <c r="C80" s="880">
        <f t="shared" si="3"/>
        <v>12.932984756543544</v>
      </c>
      <c r="D80" s="880">
        <f t="shared" si="4"/>
        <v>12.902198316957671</v>
      </c>
      <c r="E80" s="880">
        <f t="shared" si="0"/>
        <v>12.487171969125086</v>
      </c>
      <c r="F80" s="880">
        <f t="shared" si="0"/>
        <v>12.170752425485</v>
      </c>
      <c r="G80" s="880">
        <f t="shared" si="0"/>
        <v>11.580080459945346</v>
      </c>
      <c r="H80" s="880">
        <f t="shared" si="0"/>
        <v>10.996335654240303</v>
      </c>
      <c r="I80" s="880">
        <f t="shared" si="0"/>
        <v>11.88402221987621</v>
      </c>
      <c r="J80" s="880">
        <f t="shared" si="0"/>
        <v>11.6195068030936</v>
      </c>
      <c r="K80" s="880">
        <f t="shared" si="0"/>
        <v>12.069487389058292</v>
      </c>
      <c r="L80" s="880">
        <f t="shared" si="0"/>
        <v>12.466113194832705</v>
      </c>
      <c r="M80" s="881">
        <f t="shared" si="1"/>
        <v>12.625401570772054</v>
      </c>
      <c r="N80" s="815"/>
      <c r="O80" s="871"/>
      <c r="P80" s="886" t="s">
        <v>176</v>
      </c>
      <c r="Q80" s="883">
        <f t="shared" si="2"/>
        <v>12.251829454438186</v>
      </c>
      <c r="S80"/>
      <c r="T80"/>
      <c r="U80"/>
      <c r="V80"/>
      <c r="W80"/>
    </row>
    <row r="81" spans="1:23" ht="13.5" thickBot="1">
      <c r="A81" s="884" t="s">
        <v>177</v>
      </c>
      <c r="B81" s="879">
        <f t="shared" si="3"/>
        <v>0</v>
      </c>
      <c r="C81" s="880">
        <f t="shared" si="3"/>
        <v>0</v>
      </c>
      <c r="D81" s="880">
        <f t="shared" si="4"/>
        <v>0</v>
      </c>
      <c r="E81" s="880">
        <f t="shared" ref="E81:I83" si="5">E13/1000/1.02</f>
        <v>0</v>
      </c>
      <c r="F81" s="880">
        <f t="shared" si="5"/>
        <v>0</v>
      </c>
      <c r="G81" s="880">
        <f t="shared" si="5"/>
        <v>11.614960006665553</v>
      </c>
      <c r="H81" s="880">
        <f t="shared" si="5"/>
        <v>10.012392156862743</v>
      </c>
      <c r="I81" s="880">
        <f t="shared" si="5"/>
        <v>11.206862745098038</v>
      </c>
      <c r="J81" s="880"/>
      <c r="K81" s="880">
        <f t="shared" ref="K81:L83" si="6">K13/1000/1.02</f>
        <v>0</v>
      </c>
      <c r="L81" s="880">
        <f t="shared" si="6"/>
        <v>0</v>
      </c>
      <c r="M81" s="881">
        <f t="shared" si="1"/>
        <v>0</v>
      </c>
      <c r="N81" s="815"/>
      <c r="O81" s="871"/>
      <c r="P81" s="886" t="s">
        <v>177</v>
      </c>
      <c r="Q81" s="883">
        <f t="shared" si="2"/>
        <v>11.983365890432701</v>
      </c>
      <c r="S81"/>
      <c r="T81"/>
      <c r="U81"/>
      <c r="V81"/>
      <c r="W81"/>
    </row>
    <row r="82" spans="1:23" ht="13.5" thickBot="1">
      <c r="A82" s="884" t="s">
        <v>71</v>
      </c>
      <c r="B82" s="879">
        <f t="shared" si="3"/>
        <v>10.800426738446939</v>
      </c>
      <c r="C82" s="880">
        <f t="shared" si="3"/>
        <v>10.456953901657448</v>
      </c>
      <c r="D82" s="880">
        <f t="shared" si="4"/>
        <v>10.692709545835639</v>
      </c>
      <c r="E82" s="880">
        <f t="shared" si="5"/>
        <v>10.6012406695358</v>
      </c>
      <c r="F82" s="880">
        <f t="shared" si="5"/>
        <v>10.669167167744135</v>
      </c>
      <c r="G82" s="880">
        <f t="shared" si="5"/>
        <v>10.492944877644474</v>
      </c>
      <c r="H82" s="880">
        <f t="shared" si="5"/>
        <v>9.7828440898658187</v>
      </c>
      <c r="I82" s="880">
        <f t="shared" si="5"/>
        <v>9.9396609906583375</v>
      </c>
      <c r="J82" s="880">
        <f>J14/1000/1.02</f>
        <v>9.8691359811767825</v>
      </c>
      <c r="K82" s="880">
        <f t="shared" si="6"/>
        <v>10.007087075004961</v>
      </c>
      <c r="L82" s="880">
        <f t="shared" si="6"/>
        <v>10.052916379804563</v>
      </c>
      <c r="M82" s="881">
        <f t="shared" si="1"/>
        <v>10.114384709103863</v>
      </c>
      <c r="N82" s="815"/>
      <c r="O82" s="871"/>
      <c r="P82" s="886" t="s">
        <v>71</v>
      </c>
      <c r="Q82" s="883">
        <f t="shared" si="2"/>
        <v>10.27424079308031</v>
      </c>
      <c r="S82"/>
      <c r="T82"/>
      <c r="U82"/>
      <c r="V82"/>
      <c r="W82"/>
    </row>
    <row r="83" spans="1:23" ht="13.5" thickBot="1">
      <c r="A83" s="887" t="s">
        <v>178</v>
      </c>
      <c r="B83" s="879">
        <f t="shared" si="3"/>
        <v>13.261551103386681</v>
      </c>
      <c r="C83" s="880">
        <f t="shared" si="3"/>
        <v>13.043489654365011</v>
      </c>
      <c r="D83" s="880">
        <f t="shared" si="4"/>
        <v>13.11906550238205</v>
      </c>
      <c r="E83" s="880">
        <f t="shared" si="5"/>
        <v>13.043073473469184</v>
      </c>
      <c r="F83" s="880">
        <f t="shared" si="5"/>
        <v>12.981687152558189</v>
      </c>
      <c r="G83" s="880">
        <f t="shared" si="5"/>
        <v>12.788476679889143</v>
      </c>
      <c r="H83" s="880">
        <f t="shared" si="5"/>
        <v>12.229098796061196</v>
      </c>
      <c r="I83" s="880">
        <f t="shared" si="5"/>
        <v>12.459392923553127</v>
      </c>
      <c r="J83" s="880">
        <f>J15/1000/1.02</f>
        <v>12.584892616964712</v>
      </c>
      <c r="K83" s="880">
        <f t="shared" si="6"/>
        <v>12.612713593334135</v>
      </c>
      <c r="L83" s="880">
        <f t="shared" si="6"/>
        <v>12.845059329470997</v>
      </c>
      <c r="M83" s="881">
        <f t="shared" si="1"/>
        <v>12.905730519538373</v>
      </c>
      <c r="N83" s="815"/>
      <c r="O83" s="871"/>
      <c r="P83" s="888" t="s">
        <v>178</v>
      </c>
      <c r="Q83" s="883">
        <f t="shared" si="2"/>
        <v>12.815892298091443</v>
      </c>
      <c r="S83"/>
      <c r="T83"/>
      <c r="U83"/>
      <c r="V83"/>
      <c r="W83"/>
    </row>
    <row r="84" spans="1:23" ht="13">
      <c r="A84" s="815"/>
      <c r="B84" s="815"/>
      <c r="C84" s="815"/>
      <c r="D84" s="815"/>
      <c r="E84" s="815"/>
      <c r="F84" s="815"/>
      <c r="G84" s="815"/>
      <c r="H84" s="815"/>
      <c r="I84" s="815"/>
      <c r="J84" s="815"/>
      <c r="K84" s="815"/>
      <c r="L84" s="815"/>
      <c r="M84" s="815"/>
      <c r="N84" s="815"/>
      <c r="O84" s="815"/>
      <c r="P84" s="815"/>
      <c r="Q84" s="815"/>
      <c r="S84"/>
      <c r="T84"/>
      <c r="U84"/>
      <c r="V84"/>
      <c r="W84"/>
    </row>
    <row r="85" spans="1:23" ht="16" thickBot="1">
      <c r="A85" s="870">
        <v>2020</v>
      </c>
      <c r="B85" s="871"/>
      <c r="C85" s="871"/>
      <c r="D85" s="871"/>
      <c r="E85" s="871"/>
      <c r="F85" s="871"/>
      <c r="G85" s="871"/>
      <c r="H85" s="871"/>
      <c r="I85" s="871"/>
      <c r="J85" s="871"/>
      <c r="K85" s="871"/>
      <c r="L85" s="871"/>
      <c r="M85" s="872" t="s">
        <v>180</v>
      </c>
      <c r="N85" s="815"/>
      <c r="O85" s="871"/>
      <c r="P85" s="870">
        <v>2020</v>
      </c>
      <c r="Q85" s="871"/>
      <c r="S85"/>
      <c r="T85"/>
      <c r="U85"/>
      <c r="V85"/>
      <c r="W85"/>
    </row>
    <row r="86" spans="1:23" ht="13.5" thickBot="1">
      <c r="A86" s="873"/>
      <c r="B86" s="874" t="s">
        <v>161</v>
      </c>
      <c r="C86" s="874" t="s">
        <v>162</v>
      </c>
      <c r="D86" s="874" t="s">
        <v>163</v>
      </c>
      <c r="E86" s="874" t="s">
        <v>164</v>
      </c>
      <c r="F86" s="874" t="s">
        <v>165</v>
      </c>
      <c r="G86" s="874" t="s">
        <v>166</v>
      </c>
      <c r="H86" s="874" t="s">
        <v>167</v>
      </c>
      <c r="I86" s="874" t="s">
        <v>168</v>
      </c>
      <c r="J86" s="874" t="s">
        <v>169</v>
      </c>
      <c r="K86" s="874" t="s">
        <v>170</v>
      </c>
      <c r="L86" s="874" t="s">
        <v>171</v>
      </c>
      <c r="M86" s="875" t="s">
        <v>172</v>
      </c>
      <c r="N86" s="815"/>
      <c r="O86" s="871"/>
      <c r="P86" s="876"/>
      <c r="Q86" s="877" t="s">
        <v>173</v>
      </c>
      <c r="S86"/>
      <c r="T86"/>
      <c r="U86"/>
      <c r="V86"/>
      <c r="W86"/>
    </row>
    <row r="87" spans="1:23" ht="13.5" thickBot="1">
      <c r="A87" s="878" t="s">
        <v>174</v>
      </c>
      <c r="B87" s="879">
        <f>(B19/1000)/1.02</f>
        <v>12.05261568627451</v>
      </c>
      <c r="C87" s="880">
        <f>(C19/1000)/1.02</f>
        <v>12.153284490589098</v>
      </c>
      <c r="D87" s="880">
        <f>(D19/1000)/1.02</f>
        <v>11.849166659625585</v>
      </c>
      <c r="E87" s="880">
        <f t="shared" ref="E87:L93" si="7">E19/1000/1.02</f>
        <v>11.375594417641054</v>
      </c>
      <c r="F87" s="880">
        <f t="shared" si="7"/>
        <v>11.257124858400934</v>
      </c>
      <c r="G87" s="880">
        <f t="shared" si="7"/>
        <v>11.71862745098039</v>
      </c>
      <c r="H87" s="880">
        <f t="shared" si="7"/>
        <v>11.603733983852548</v>
      </c>
      <c r="I87" s="880">
        <f t="shared" si="7"/>
        <v>12.115140722363343</v>
      </c>
      <c r="J87" s="880">
        <f t="shared" si="7"/>
        <v>12.170812400409982</v>
      </c>
      <c r="K87" s="880">
        <f t="shared" si="7"/>
        <v>12.086283222130579</v>
      </c>
      <c r="L87" s="880">
        <f t="shared" si="7"/>
        <v>12.028316971634867</v>
      </c>
      <c r="M87" s="881">
        <f t="shared" ref="M87:M93" si="8">(M19/1000)/1.02</f>
        <v>12.470539263092032</v>
      </c>
      <c r="N87" s="815"/>
      <c r="O87" s="871"/>
      <c r="P87" s="882" t="s">
        <v>174</v>
      </c>
      <c r="Q87" s="883">
        <f t="shared" ref="Q87:Q93" si="9">(Q19/1000)/1.02</f>
        <v>11.931429166715311</v>
      </c>
      <c r="S87"/>
      <c r="T87"/>
      <c r="U87"/>
      <c r="V87"/>
      <c r="W87"/>
    </row>
    <row r="88" spans="1:23" ht="13.5" thickBot="1">
      <c r="A88" s="884" t="s">
        <v>179</v>
      </c>
      <c r="B88" s="879">
        <f t="shared" ref="B88:C93" si="10">(B20/1000)/1.02</f>
        <v>12.143432352941176</v>
      </c>
      <c r="C88" s="880">
        <f t="shared" si="10"/>
        <v>12.037532420653084</v>
      </c>
      <c r="D88" s="880">
        <f t="shared" ref="D88:D93" si="11">D20/1000/1.02</f>
        <v>11.714791766675281</v>
      </c>
      <c r="E88" s="880">
        <f t="shared" si="7"/>
        <v>11.201339684149524</v>
      </c>
      <c r="F88" s="880">
        <f t="shared" si="7"/>
        <v>10.648837024869305</v>
      </c>
      <c r="G88" s="880">
        <f t="shared" si="7"/>
        <v>11.553921568627452</v>
      </c>
      <c r="H88" s="880">
        <f t="shared" si="7"/>
        <v>11.845626531171783</v>
      </c>
      <c r="I88" s="880">
        <f t="shared" si="7"/>
        <v>12.409155971002635</v>
      </c>
      <c r="J88" s="880">
        <f t="shared" si="7"/>
        <v>12.311606439018922</v>
      </c>
      <c r="K88" s="880">
        <f t="shared" si="7"/>
        <v>12.264953239514989</v>
      </c>
      <c r="L88" s="880">
        <f t="shared" si="7"/>
        <v>12.352148907041483</v>
      </c>
      <c r="M88" s="881">
        <f t="shared" si="8"/>
        <v>12.930716517691565</v>
      </c>
      <c r="N88" s="815"/>
      <c r="O88" s="871"/>
      <c r="P88" s="885" t="s">
        <v>179</v>
      </c>
      <c r="Q88" s="883">
        <f t="shared" si="9"/>
        <v>12.099709586515299</v>
      </c>
      <c r="S88"/>
      <c r="T88"/>
      <c r="U88"/>
      <c r="V88"/>
      <c r="W88"/>
    </row>
    <row r="89" spans="1:23" ht="13.5" thickBot="1">
      <c r="A89" s="884" t="s">
        <v>175</v>
      </c>
      <c r="B89" s="879">
        <f t="shared" si="10"/>
        <v>12.699462745098037</v>
      </c>
      <c r="C89" s="880">
        <f t="shared" si="10"/>
        <v>12.701414555557115</v>
      </c>
      <c r="D89" s="880">
        <f t="shared" si="11"/>
        <v>12.313410680916141</v>
      </c>
      <c r="E89" s="880">
        <f t="shared" si="7"/>
        <v>11.961485476404702</v>
      </c>
      <c r="F89" s="880">
        <f t="shared" si="7"/>
        <v>11.807286847421279</v>
      </c>
      <c r="G89" s="880">
        <f t="shared" si="7"/>
        <v>12.216666666666667</v>
      </c>
      <c r="H89" s="880">
        <f t="shared" si="7"/>
        <v>12.134916438241648</v>
      </c>
      <c r="I89" s="880">
        <f t="shared" si="7"/>
        <v>12.926014396468441</v>
      </c>
      <c r="J89" s="880">
        <f t="shared" si="7"/>
        <v>12.950811747788642</v>
      </c>
      <c r="K89" s="880">
        <f t="shared" si="7"/>
        <v>12.997653099313514</v>
      </c>
      <c r="L89" s="880">
        <f t="shared" si="7"/>
        <v>13.223588680601459</v>
      </c>
      <c r="M89" s="881">
        <f t="shared" si="8"/>
        <v>13.674724829900967</v>
      </c>
      <c r="N89" s="815"/>
      <c r="O89" s="871"/>
      <c r="P89" s="886" t="s">
        <v>175</v>
      </c>
      <c r="Q89" s="883">
        <f t="shared" si="9"/>
        <v>12.640269615675695</v>
      </c>
      <c r="S89"/>
      <c r="T89"/>
      <c r="U89"/>
      <c r="V89"/>
      <c r="W89"/>
    </row>
    <row r="90" spans="1:23" ht="13.5" thickBot="1">
      <c r="A90" s="884" t="s">
        <v>176</v>
      </c>
      <c r="B90" s="879">
        <f t="shared" si="10"/>
        <v>12.569022549019609</v>
      </c>
      <c r="C90" s="880">
        <f t="shared" si="10"/>
        <v>12.561725661100553</v>
      </c>
      <c r="D90" s="880">
        <f t="shared" si="11"/>
        <v>12.160795218226344</v>
      </c>
      <c r="E90" s="880">
        <f t="shared" si="7"/>
        <v>11.856557220530421</v>
      </c>
      <c r="F90" s="880">
        <f t="shared" si="7"/>
        <v>11.689326235020069</v>
      </c>
      <c r="G90" s="880">
        <f t="shared" si="7"/>
        <v>12.098039215686274</v>
      </c>
      <c r="H90" s="880">
        <f t="shared" si="7"/>
        <v>11.978999345328925</v>
      </c>
      <c r="I90" s="880">
        <f t="shared" si="7"/>
        <v>12.897492924951655</v>
      </c>
      <c r="J90" s="880">
        <f t="shared" si="7"/>
        <v>12.928648046142966</v>
      </c>
      <c r="K90" s="880">
        <f t="shared" si="7"/>
        <v>12.927133113221613</v>
      </c>
      <c r="L90" s="880">
        <f t="shared" si="7"/>
        <v>13.147366794779646</v>
      </c>
      <c r="M90" s="881">
        <f t="shared" si="8"/>
        <v>13.599576728902296</v>
      </c>
      <c r="N90" s="815"/>
      <c r="O90" s="871"/>
      <c r="P90" s="886" t="s">
        <v>176</v>
      </c>
      <c r="Q90" s="883">
        <f t="shared" si="9"/>
        <v>12.52682580882159</v>
      </c>
      <c r="S90"/>
      <c r="T90"/>
      <c r="U90"/>
      <c r="V90"/>
      <c r="W90"/>
    </row>
    <row r="91" spans="1:23" ht="13.5" thickBot="1">
      <c r="A91" s="884" t="s">
        <v>177</v>
      </c>
      <c r="B91" s="879">
        <f t="shared" si="10"/>
        <v>0</v>
      </c>
      <c r="C91" s="880">
        <f t="shared" si="10"/>
        <v>0</v>
      </c>
      <c r="D91" s="880">
        <f t="shared" si="11"/>
        <v>0</v>
      </c>
      <c r="E91" s="880">
        <f t="shared" si="7"/>
        <v>0</v>
      </c>
      <c r="F91" s="880">
        <f t="shared" si="7"/>
        <v>11.878123798539022</v>
      </c>
      <c r="G91" s="880">
        <f t="shared" si="7"/>
        <v>13.004901960784315</v>
      </c>
      <c r="H91" s="880">
        <f t="shared" si="7"/>
        <v>14.043215686274509</v>
      </c>
      <c r="I91" s="880">
        <f t="shared" si="7"/>
        <v>0</v>
      </c>
      <c r="J91" s="880">
        <f t="shared" si="7"/>
        <v>0</v>
      </c>
      <c r="K91" s="880">
        <f t="shared" si="7"/>
        <v>0</v>
      </c>
      <c r="L91" s="880">
        <f t="shared" si="7"/>
        <v>0</v>
      </c>
      <c r="M91" s="881">
        <f t="shared" si="8"/>
        <v>0</v>
      </c>
      <c r="N91" s="815"/>
      <c r="O91" s="871"/>
      <c r="P91" s="886" t="s">
        <v>177</v>
      </c>
      <c r="Q91" s="883">
        <f t="shared" si="9"/>
        <v>12.867537317086082</v>
      </c>
      <c r="S91"/>
      <c r="T91"/>
      <c r="U91"/>
      <c r="V91"/>
      <c r="W91"/>
    </row>
    <row r="92" spans="1:23" ht="13.5" thickBot="1">
      <c r="A92" s="884" t="s">
        <v>71</v>
      </c>
      <c r="B92" s="879">
        <f t="shared" si="10"/>
        <v>10.178789215686274</v>
      </c>
      <c r="C92" s="880">
        <f t="shared" si="10"/>
        <v>10.347559789525409</v>
      </c>
      <c r="D92" s="880">
        <f t="shared" si="11"/>
        <v>10.302212496877326</v>
      </c>
      <c r="E92" s="880">
        <f t="shared" si="7"/>
        <v>9.7788163628068059</v>
      </c>
      <c r="F92" s="880">
        <f t="shared" si="7"/>
        <v>9.4869958395625158</v>
      </c>
      <c r="G92" s="880">
        <f t="shared" si="7"/>
        <v>9.9686274509803905</v>
      </c>
      <c r="H92" s="880">
        <f t="shared" si="7"/>
        <v>10.030403276870258</v>
      </c>
      <c r="I92" s="880">
        <f t="shared" si="7"/>
        <v>10.120527173377409</v>
      </c>
      <c r="J92" s="880">
        <f t="shared" si="7"/>
        <v>10.309502005173607</v>
      </c>
      <c r="K92" s="880">
        <f t="shared" si="7"/>
        <v>10.294882163397419</v>
      </c>
      <c r="L92" s="880">
        <f t="shared" si="7"/>
        <v>9.8364333703989697</v>
      </c>
      <c r="M92" s="881">
        <f t="shared" si="8"/>
        <v>10.220954805962348</v>
      </c>
      <c r="N92" s="815"/>
      <c r="O92" s="871"/>
      <c r="P92" s="886" t="s">
        <v>71</v>
      </c>
      <c r="Q92" s="883">
        <f t="shared" si="9"/>
        <v>10.098856002372649</v>
      </c>
      <c r="S92"/>
      <c r="T92"/>
      <c r="U92"/>
      <c r="V92"/>
      <c r="W92"/>
    </row>
    <row r="93" spans="1:23" ht="13.5" thickBot="1">
      <c r="A93" s="887" t="s">
        <v>178</v>
      </c>
      <c r="B93" s="879">
        <f t="shared" si="10"/>
        <v>12.929591176470588</v>
      </c>
      <c r="C93" s="880">
        <f t="shared" si="10"/>
        <v>12.974919894473166</v>
      </c>
      <c r="D93" s="880">
        <f t="shared" si="11"/>
        <v>12.61612049819855</v>
      </c>
      <c r="E93" s="880">
        <f t="shared" si="7"/>
        <v>12.151018509599822</v>
      </c>
      <c r="F93" s="880">
        <f t="shared" si="7"/>
        <v>12.004310705638028</v>
      </c>
      <c r="G93" s="880">
        <f t="shared" si="7"/>
        <v>12.33235294117647</v>
      </c>
      <c r="H93" s="880">
        <f t="shared" si="7"/>
        <v>12.322373504769978</v>
      </c>
      <c r="I93" s="880">
        <f t="shared" si="7"/>
        <v>12.642034871723187</v>
      </c>
      <c r="J93" s="880">
        <f t="shared" si="7"/>
        <v>12.793703051749086</v>
      </c>
      <c r="K93" s="880">
        <f t="shared" si="7"/>
        <v>12.832508439940307</v>
      </c>
      <c r="L93" s="880">
        <f t="shared" si="7"/>
        <v>12.799219925080202</v>
      </c>
      <c r="M93" s="881">
        <f t="shared" si="8"/>
        <v>13.080332510688967</v>
      </c>
      <c r="N93" s="815"/>
      <c r="O93" s="871"/>
      <c r="P93" s="888" t="s">
        <v>178</v>
      </c>
      <c r="Q93" s="883">
        <f t="shared" si="9"/>
        <v>12.639793693908345</v>
      </c>
      <c r="S93"/>
      <c r="T93"/>
      <c r="U93"/>
      <c r="V93"/>
      <c r="W93"/>
    </row>
    <row r="94" spans="1:23" ht="13">
      <c r="A94" s="815"/>
      <c r="B94" s="815"/>
      <c r="C94" s="815"/>
      <c r="D94" s="815"/>
      <c r="E94" s="815"/>
      <c r="F94" s="815"/>
      <c r="G94" s="815"/>
      <c r="H94" s="815"/>
      <c r="I94" s="815"/>
      <c r="J94" s="815"/>
      <c r="K94" s="815"/>
      <c r="L94" s="815"/>
      <c r="M94" s="815"/>
      <c r="N94" s="815"/>
      <c r="O94" s="815"/>
      <c r="P94" s="815"/>
      <c r="Q94" s="815"/>
      <c r="S94"/>
      <c r="T94"/>
      <c r="U94"/>
      <c r="V94"/>
      <c r="W94"/>
    </row>
    <row r="95" spans="1:23" ht="16" thickBot="1">
      <c r="A95" s="870">
        <v>2021</v>
      </c>
      <c r="B95" s="871"/>
      <c r="C95" s="871"/>
      <c r="D95" s="871"/>
      <c r="E95" s="871"/>
      <c r="F95" s="871"/>
      <c r="G95" s="871"/>
      <c r="H95" s="871"/>
      <c r="I95" s="871"/>
      <c r="J95" s="871"/>
      <c r="K95" s="871"/>
      <c r="L95" s="871"/>
      <c r="M95" s="872" t="s">
        <v>180</v>
      </c>
      <c r="N95" s="815"/>
      <c r="O95" s="871"/>
      <c r="P95" s="870">
        <v>2021</v>
      </c>
      <c r="Q95" s="871"/>
      <c r="S95"/>
      <c r="T95"/>
      <c r="U95"/>
      <c r="V95"/>
      <c r="W95"/>
    </row>
    <row r="96" spans="1:23" ht="13.5" thickBot="1">
      <c r="A96" s="873"/>
      <c r="B96" s="874" t="s">
        <v>161</v>
      </c>
      <c r="C96" s="874" t="s">
        <v>162</v>
      </c>
      <c r="D96" s="874" t="s">
        <v>163</v>
      </c>
      <c r="E96" s="874" t="s">
        <v>164</v>
      </c>
      <c r="F96" s="874" t="s">
        <v>165</v>
      </c>
      <c r="G96" s="874" t="s">
        <v>166</v>
      </c>
      <c r="H96" s="874" t="s">
        <v>167</v>
      </c>
      <c r="I96" s="874" t="s">
        <v>168</v>
      </c>
      <c r="J96" s="874" t="s">
        <v>169</v>
      </c>
      <c r="K96" s="874" t="s">
        <v>170</v>
      </c>
      <c r="L96" s="874" t="s">
        <v>171</v>
      </c>
      <c r="M96" s="875" t="s">
        <v>172</v>
      </c>
      <c r="N96" s="815"/>
      <c r="O96" s="871"/>
      <c r="P96" s="876"/>
      <c r="Q96" s="877" t="s">
        <v>173</v>
      </c>
      <c r="S96"/>
      <c r="T96"/>
      <c r="U96"/>
      <c r="V96"/>
      <c r="W96"/>
    </row>
    <row r="97" spans="1:23" ht="13.5" thickBot="1">
      <c r="A97" s="878" t="s">
        <v>174</v>
      </c>
      <c r="B97" s="879">
        <f>(B29/1000)/1.02</f>
        <v>12.842174462156114</v>
      </c>
      <c r="C97" s="880">
        <f>(C29/1000)/1.02</f>
        <v>13.046851555253745</v>
      </c>
      <c r="D97" s="880">
        <f>(D29/1000)/1.02</f>
        <v>12.978742757658408</v>
      </c>
      <c r="E97" s="880">
        <f t="shared" ref="E97:L103" si="12">E29/1000/1.02</f>
        <v>13.536615246746432</v>
      </c>
      <c r="F97" s="880">
        <f t="shared" si="12"/>
        <v>13.675268566952274</v>
      </c>
      <c r="G97" s="880">
        <f t="shared" si="12"/>
        <v>14.177454315219842</v>
      </c>
      <c r="H97" s="880">
        <f t="shared" si="12"/>
        <v>14.061906679455161</v>
      </c>
      <c r="I97" s="880">
        <f t="shared" si="12"/>
        <v>14.793074608268469</v>
      </c>
      <c r="J97" s="880">
        <f t="shared" si="12"/>
        <v>14.950008544496528</v>
      </c>
      <c r="K97" s="880">
        <f t="shared" si="12"/>
        <v>16.667676666598766</v>
      </c>
      <c r="L97" s="880">
        <f t="shared" si="12"/>
        <v>17.842759366428563</v>
      </c>
      <c r="M97" s="881">
        <f t="shared" ref="M97:M103" si="13">(M29/1000)/1.02</f>
        <v>18.024988259380315</v>
      </c>
      <c r="N97" s="815"/>
      <c r="O97" s="871"/>
      <c r="P97" s="882" t="s">
        <v>174</v>
      </c>
      <c r="Q97" s="883">
        <f t="shared" ref="Q97:Q103" si="14">(Q29/1000)/1.02</f>
        <v>14.7395566214709</v>
      </c>
      <c r="S97"/>
      <c r="T97"/>
      <c r="U97"/>
      <c r="V97"/>
      <c r="W97"/>
    </row>
    <row r="98" spans="1:23" ht="13.5" thickBot="1">
      <c r="A98" s="884" t="s">
        <v>179</v>
      </c>
      <c r="B98" s="879">
        <f t="shared" ref="B98:C103" si="15">(B30/1000)/1.02</f>
        <v>12.708311940410097</v>
      </c>
      <c r="C98" s="880">
        <f t="shared" si="15"/>
        <v>12.462791347650167</v>
      </c>
      <c r="D98" s="880">
        <f t="shared" ref="D98:D103" si="16">D30/1000/1.02</f>
        <v>12.619773335073669</v>
      </c>
      <c r="E98" s="880">
        <f t="shared" si="12"/>
        <v>13.52394699049502</v>
      </c>
      <c r="F98" s="880">
        <f t="shared" si="12"/>
        <v>12.882041229191907</v>
      </c>
      <c r="G98" s="880">
        <f t="shared" si="12"/>
        <v>13.69836491896792</v>
      </c>
      <c r="H98" s="880">
        <f t="shared" si="12"/>
        <v>13.597399864087645</v>
      </c>
      <c r="I98" s="880">
        <f t="shared" si="12"/>
        <v>14.567836051308129</v>
      </c>
      <c r="J98" s="880">
        <f t="shared" si="12"/>
        <v>15.427485998156243</v>
      </c>
      <c r="K98" s="880">
        <f t="shared" si="12"/>
        <v>17.167157487978756</v>
      </c>
      <c r="L98" s="880">
        <f t="shared" si="12"/>
        <v>18.7893125200642</v>
      </c>
      <c r="M98" s="881">
        <f t="shared" si="13"/>
        <v>17.563156959813632</v>
      </c>
      <c r="N98" s="815"/>
      <c r="O98" s="871"/>
      <c r="P98" s="885" t="s">
        <v>179</v>
      </c>
      <c r="Q98" s="883">
        <f t="shared" si="14"/>
        <v>15.625963854118739</v>
      </c>
      <c r="S98"/>
      <c r="T98"/>
      <c r="U98"/>
      <c r="V98"/>
      <c r="W98"/>
    </row>
    <row r="99" spans="1:23" ht="13.5" thickBot="1">
      <c r="A99" s="884" t="s">
        <v>175</v>
      </c>
      <c r="B99" s="879">
        <f t="shared" si="15"/>
        <v>13.954742531065632</v>
      </c>
      <c r="C99" s="880">
        <f t="shared" si="15"/>
        <v>14.069510683024021</v>
      </c>
      <c r="D99" s="880">
        <f t="shared" si="16"/>
        <v>13.792056524761428</v>
      </c>
      <c r="E99" s="880">
        <f t="shared" si="12"/>
        <v>14.382601545740544</v>
      </c>
      <c r="F99" s="880">
        <f t="shared" si="12"/>
        <v>14.497530911877547</v>
      </c>
      <c r="G99" s="880">
        <f t="shared" si="12"/>
        <v>14.975696778640465</v>
      </c>
      <c r="H99" s="880">
        <f t="shared" si="12"/>
        <v>15.062609599122187</v>
      </c>
      <c r="I99" s="880">
        <f t="shared" si="12"/>
        <v>16.030243902139606</v>
      </c>
      <c r="J99" s="880">
        <f t="shared" si="12"/>
        <v>16.273769698587003</v>
      </c>
      <c r="K99" s="880">
        <f t="shared" si="12"/>
        <v>18.35929182428298</v>
      </c>
      <c r="L99" s="880">
        <f t="shared" si="12"/>
        <v>19.514937240082141</v>
      </c>
      <c r="M99" s="881">
        <f t="shared" si="13"/>
        <v>19.674422896503639</v>
      </c>
      <c r="N99" s="815"/>
      <c r="O99" s="871"/>
      <c r="P99" s="886" t="s">
        <v>175</v>
      </c>
      <c r="Q99" s="883">
        <f t="shared" si="14"/>
        <v>15.82918894089404</v>
      </c>
      <c r="S99"/>
      <c r="T99"/>
      <c r="U99"/>
      <c r="V99"/>
      <c r="W99"/>
    </row>
    <row r="100" spans="1:23" ht="13.5" thickBot="1">
      <c r="A100" s="884" t="s">
        <v>176</v>
      </c>
      <c r="B100" s="879">
        <f t="shared" si="15"/>
        <v>13.947436811398621</v>
      </c>
      <c r="C100" s="880">
        <f t="shared" si="15"/>
        <v>14.018815211068851</v>
      </c>
      <c r="D100" s="880">
        <f t="shared" si="16"/>
        <v>13.716961287227175</v>
      </c>
      <c r="E100" s="880">
        <f t="shared" si="12"/>
        <v>14.368551822812202</v>
      </c>
      <c r="F100" s="880">
        <f t="shared" si="12"/>
        <v>14.52398189549651</v>
      </c>
      <c r="G100" s="880">
        <f t="shared" si="12"/>
        <v>14.962581469962171</v>
      </c>
      <c r="H100" s="880">
        <f t="shared" si="12"/>
        <v>15.035995098433776</v>
      </c>
      <c r="I100" s="880">
        <f t="shared" si="12"/>
        <v>16.01233258041843</v>
      </c>
      <c r="J100" s="880">
        <f t="shared" si="12"/>
        <v>16.254787706767701</v>
      </c>
      <c r="K100" s="880">
        <f t="shared" si="12"/>
        <v>18.415846687398979</v>
      </c>
      <c r="L100" s="880">
        <f t="shared" si="12"/>
        <v>19.396302116657328</v>
      </c>
      <c r="M100" s="881">
        <f t="shared" si="13"/>
        <v>19.299645076937054</v>
      </c>
      <c r="N100" s="815"/>
      <c r="O100" s="871"/>
      <c r="P100" s="886" t="s">
        <v>176</v>
      </c>
      <c r="Q100" s="883">
        <f t="shared" si="14"/>
        <v>15.511806903834625</v>
      </c>
      <c r="S100"/>
      <c r="T100"/>
      <c r="U100"/>
      <c r="V100"/>
      <c r="W100"/>
    </row>
    <row r="101" spans="1:23" ht="13.5" thickBot="1">
      <c r="A101" s="884" t="s">
        <v>177</v>
      </c>
      <c r="B101" s="879">
        <f t="shared" si="15"/>
        <v>0</v>
      </c>
      <c r="C101" s="880">
        <f t="shared" si="15"/>
        <v>0</v>
      </c>
      <c r="D101" s="880">
        <f t="shared" si="16"/>
        <v>0</v>
      </c>
      <c r="E101" s="880">
        <f t="shared" si="12"/>
        <v>0</v>
      </c>
      <c r="F101" s="880">
        <f t="shared" si="12"/>
        <v>0</v>
      </c>
      <c r="G101" s="880">
        <f t="shared" si="12"/>
        <v>0</v>
      </c>
      <c r="H101" s="880">
        <f t="shared" si="12"/>
        <v>0</v>
      </c>
      <c r="I101" s="880">
        <f t="shared" si="12"/>
        <v>0</v>
      </c>
      <c r="J101" s="880">
        <f t="shared" si="12"/>
        <v>0</v>
      </c>
      <c r="K101" s="880">
        <f t="shared" si="12"/>
        <v>0</v>
      </c>
      <c r="L101" s="880">
        <f t="shared" si="12"/>
        <v>0</v>
      </c>
      <c r="M101" s="881">
        <f t="shared" si="13"/>
        <v>0</v>
      </c>
      <c r="N101" s="815"/>
      <c r="O101" s="871"/>
      <c r="P101" s="886" t="s">
        <v>177</v>
      </c>
      <c r="Q101" s="883">
        <f t="shared" si="14"/>
        <v>17.284556188923684</v>
      </c>
      <c r="S101"/>
      <c r="T101"/>
      <c r="U101"/>
      <c r="V101"/>
      <c r="W101"/>
    </row>
    <row r="102" spans="1:23" ht="13.5" thickBot="1">
      <c r="A102" s="884" t="s">
        <v>71</v>
      </c>
      <c r="B102" s="879">
        <f t="shared" si="15"/>
        <v>10.573861346747224</v>
      </c>
      <c r="C102" s="880">
        <f t="shared" si="15"/>
        <v>10.800605759102861</v>
      </c>
      <c r="D102" s="880">
        <f t="shared" si="16"/>
        <v>11.213437194204115</v>
      </c>
      <c r="E102" s="880">
        <f t="shared" si="12"/>
        <v>11.495609084330527</v>
      </c>
      <c r="F102" s="880">
        <f t="shared" si="12"/>
        <v>11.746785478065423</v>
      </c>
      <c r="G102" s="880">
        <f t="shared" si="12"/>
        <v>12.14458485620589</v>
      </c>
      <c r="H102" s="880">
        <f t="shared" si="12"/>
        <v>12.075730895482954</v>
      </c>
      <c r="I102" s="880">
        <f t="shared" si="12"/>
        <v>12.294225376360785</v>
      </c>
      <c r="J102" s="880">
        <f t="shared" si="12"/>
        <v>12.626308189338188</v>
      </c>
      <c r="K102" s="880">
        <f t="shared" si="12"/>
        <v>13.960350114626635</v>
      </c>
      <c r="L102" s="880">
        <f t="shared" si="12"/>
        <v>15.379983189106927</v>
      </c>
      <c r="M102" s="881">
        <f t="shared" si="13"/>
        <v>15.545943516847712</v>
      </c>
      <c r="N102" s="815"/>
      <c r="O102" s="871"/>
      <c r="P102" s="886" t="s">
        <v>71</v>
      </c>
      <c r="Q102" s="883">
        <f t="shared" si="14"/>
        <v>12.678667713091802</v>
      </c>
      <c r="S102"/>
      <c r="T102"/>
      <c r="U102"/>
      <c r="V102"/>
      <c r="W102"/>
    </row>
    <row r="103" spans="1:23" ht="13.5" thickBot="1">
      <c r="A103" s="887" t="s">
        <v>178</v>
      </c>
      <c r="B103" s="879">
        <f t="shared" si="15"/>
        <v>13.343633502191944</v>
      </c>
      <c r="C103" s="880">
        <f t="shared" si="15"/>
        <v>13.538897670383442</v>
      </c>
      <c r="D103" s="880">
        <f t="shared" si="16"/>
        <v>13.442786751002609</v>
      </c>
      <c r="E103" s="880">
        <f t="shared" si="12"/>
        <v>13.886267899053902</v>
      </c>
      <c r="F103" s="880">
        <f t="shared" si="12"/>
        <v>13.960108183135445</v>
      </c>
      <c r="G103" s="880">
        <f t="shared" si="12"/>
        <v>14.345660630199042</v>
      </c>
      <c r="H103" s="880">
        <f t="shared" si="12"/>
        <v>14.441625813687248</v>
      </c>
      <c r="I103" s="880">
        <f t="shared" si="12"/>
        <v>15.046909802495032</v>
      </c>
      <c r="J103" s="880">
        <f t="shared" si="12"/>
        <v>15.38107326239334</v>
      </c>
      <c r="K103" s="880">
        <f t="shared" si="12"/>
        <v>17.413533489102406</v>
      </c>
      <c r="L103" s="880">
        <f t="shared" si="12"/>
        <v>18.512921370090407</v>
      </c>
      <c r="M103" s="881">
        <f t="shared" si="13"/>
        <v>18.560856745126859</v>
      </c>
      <c r="N103" s="815"/>
      <c r="O103" s="871"/>
      <c r="P103" s="888" t="s">
        <v>178</v>
      </c>
      <c r="Q103" s="883">
        <f t="shared" si="14"/>
        <v>15.161183898182118</v>
      </c>
      <c r="S103"/>
      <c r="T103"/>
      <c r="U103"/>
      <c r="V103"/>
      <c r="W103"/>
    </row>
    <row r="104" spans="1:23" ht="13">
      <c r="A104" s="815"/>
      <c r="B104" s="815"/>
      <c r="C104" s="815"/>
      <c r="D104" s="815"/>
      <c r="E104" s="815"/>
      <c r="F104" s="815"/>
      <c r="G104" s="815"/>
      <c r="H104" s="815"/>
      <c r="I104" s="815"/>
      <c r="J104" s="815"/>
      <c r="K104" s="815"/>
      <c r="L104" s="815"/>
      <c r="M104" s="815"/>
      <c r="N104" s="815"/>
      <c r="O104" s="815"/>
      <c r="P104" s="815"/>
      <c r="Q104" s="815"/>
      <c r="S104"/>
      <c r="T104"/>
      <c r="U104"/>
      <c r="V104"/>
      <c r="W104"/>
    </row>
    <row r="105" spans="1:23" ht="16" thickBot="1">
      <c r="A105" s="870">
        <v>2022</v>
      </c>
      <c r="B105" s="871"/>
      <c r="C105" s="871"/>
      <c r="D105" s="871"/>
      <c r="E105" s="871"/>
      <c r="F105" s="871"/>
      <c r="G105" s="871"/>
      <c r="H105" s="871"/>
      <c r="I105" s="871"/>
      <c r="J105" s="871"/>
      <c r="K105" s="871"/>
      <c r="L105" s="871"/>
      <c r="M105" s="872" t="s">
        <v>180</v>
      </c>
      <c r="N105" s="815"/>
      <c r="O105" s="871"/>
      <c r="P105" s="870">
        <v>2022</v>
      </c>
      <c r="Q105" s="871"/>
      <c r="S105"/>
      <c r="T105"/>
      <c r="U105"/>
      <c r="V105"/>
      <c r="W105"/>
    </row>
    <row r="106" spans="1:23" ht="13.5" thickBot="1">
      <c r="A106" s="873"/>
      <c r="B106" s="874" t="s">
        <v>161</v>
      </c>
      <c r="C106" s="874" t="s">
        <v>162</v>
      </c>
      <c r="D106" s="874" t="s">
        <v>163</v>
      </c>
      <c r="E106" s="874" t="s">
        <v>164</v>
      </c>
      <c r="F106" s="874" t="s">
        <v>165</v>
      </c>
      <c r="G106" s="874" t="s">
        <v>166</v>
      </c>
      <c r="H106" s="874" t="s">
        <v>167</v>
      </c>
      <c r="I106" s="874" t="s">
        <v>168</v>
      </c>
      <c r="J106" s="874" t="s">
        <v>169</v>
      </c>
      <c r="K106" s="874" t="s">
        <v>170</v>
      </c>
      <c r="L106" s="874" t="s">
        <v>171</v>
      </c>
      <c r="M106" s="875" t="s">
        <v>172</v>
      </c>
      <c r="N106" s="815"/>
      <c r="O106" s="871"/>
      <c r="P106" s="876"/>
      <c r="Q106" s="877" t="s">
        <v>173</v>
      </c>
      <c r="S106"/>
      <c r="T106"/>
      <c r="U106"/>
      <c r="V106"/>
      <c r="W106"/>
    </row>
    <row r="107" spans="1:23" ht="13.5" thickBot="1">
      <c r="A107" s="878" t="s">
        <v>174</v>
      </c>
      <c r="B107" s="879">
        <f>(B39/1000)/1.02</f>
        <v>18.220445478488372</v>
      </c>
      <c r="C107" s="880">
        <f>(C39/1000)/1.02</f>
        <v>18.687882968909957</v>
      </c>
      <c r="D107" s="880">
        <f>(D39/1000)/1.02</f>
        <v>19.896289376021414</v>
      </c>
      <c r="E107" s="880">
        <f t="shared" ref="E107:L113" si="17">E39/1000/1.02</f>
        <v>21.943286535050227</v>
      </c>
      <c r="F107" s="880">
        <f t="shared" si="17"/>
        <v>22.219222838376393</v>
      </c>
      <c r="G107" s="880">
        <f t="shared" si="17"/>
        <v>21.231632573200869</v>
      </c>
      <c r="H107" s="880">
        <f t="shared" si="17"/>
        <v>20.674638183345678</v>
      </c>
      <c r="I107" s="880">
        <f t="shared" si="17"/>
        <v>21.612313338073626</v>
      </c>
      <c r="J107" s="880">
        <f t="shared" si="17"/>
        <v>21.055693529161211</v>
      </c>
      <c r="K107" s="880">
        <f t="shared" si="17"/>
        <v>21.01348961921218</v>
      </c>
      <c r="L107" s="880">
        <f t="shared" si="17"/>
        <v>21.148872083248921</v>
      </c>
      <c r="M107" s="881">
        <f t="shared" ref="M107:M113" si="18">(M39/1000)/1.02</f>
        <v>20.62596886854822</v>
      </c>
      <c r="N107" s="815"/>
      <c r="O107" s="871"/>
      <c r="P107" s="882" t="s">
        <v>174</v>
      </c>
      <c r="Q107" s="883">
        <f t="shared" ref="Q107:Q113" si="19">(Q39/1000)/1.02</f>
        <v>20.732297154797592</v>
      </c>
      <c r="S107"/>
      <c r="T107"/>
      <c r="U107"/>
      <c r="V107"/>
      <c r="W107"/>
    </row>
    <row r="108" spans="1:23" ht="13.5" thickBot="1">
      <c r="A108" s="884" t="s">
        <v>179</v>
      </c>
      <c r="B108" s="879">
        <f t="shared" ref="B108:C113" si="20">(B40/1000)/1.02</f>
        <v>19.020773840459867</v>
      </c>
      <c r="C108" s="880">
        <f t="shared" si="20"/>
        <v>18.400119685858424</v>
      </c>
      <c r="D108" s="880">
        <f t="shared" ref="D108:D113" si="21">D40/1000/1.02</f>
        <v>20.375035983997495</v>
      </c>
      <c r="E108" s="880">
        <f t="shared" si="17"/>
        <v>21.62406314575983</v>
      </c>
      <c r="F108" s="880">
        <f t="shared" si="17"/>
        <v>22.387138213560561</v>
      </c>
      <c r="G108" s="880">
        <f t="shared" si="17"/>
        <v>20.555628994270251</v>
      </c>
      <c r="H108" s="880">
        <f t="shared" si="17"/>
        <v>21.070703527735876</v>
      </c>
      <c r="I108" s="880">
        <f t="shared" si="17"/>
        <v>20.959915939238737</v>
      </c>
      <c r="J108" s="880">
        <f t="shared" si="17"/>
        <v>20.168955448001995</v>
      </c>
      <c r="K108" s="880">
        <f t="shared" si="17"/>
        <v>21.298406103864142</v>
      </c>
      <c r="L108" s="880">
        <f t="shared" si="17"/>
        <v>21.10563744026414</v>
      </c>
      <c r="M108" s="881">
        <f t="shared" si="18"/>
        <v>20.031830204771168</v>
      </c>
      <c r="N108" s="815"/>
      <c r="O108" s="871"/>
      <c r="P108" s="885" t="s">
        <v>179</v>
      </c>
      <c r="Q108" s="883">
        <f t="shared" si="19"/>
        <v>20.717470874699291</v>
      </c>
      <c r="S108"/>
      <c r="T108"/>
      <c r="U108"/>
      <c r="V108"/>
      <c r="W108"/>
    </row>
    <row r="109" spans="1:23" ht="13.5" thickBot="1">
      <c r="A109" s="884" t="s">
        <v>175</v>
      </c>
      <c r="B109" s="879">
        <f t="shared" si="20"/>
        <v>19.618621469619828</v>
      </c>
      <c r="C109" s="880">
        <f t="shared" si="20"/>
        <v>19.74594250334313</v>
      </c>
      <c r="D109" s="880">
        <f t="shared" si="21"/>
        <v>20.902927287122221</v>
      </c>
      <c r="E109" s="880">
        <f t="shared" si="17"/>
        <v>22.986978222831024</v>
      </c>
      <c r="F109" s="880">
        <f t="shared" si="17"/>
        <v>23.115736659480987</v>
      </c>
      <c r="G109" s="880">
        <f t="shared" si="17"/>
        <v>21.770513453453347</v>
      </c>
      <c r="H109" s="880">
        <f t="shared" si="17"/>
        <v>21.296838286804238</v>
      </c>
      <c r="I109" s="880">
        <f t="shared" si="17"/>
        <v>22.618512261823149</v>
      </c>
      <c r="J109" s="880">
        <f t="shared" si="17"/>
        <v>21.989397408235916</v>
      </c>
      <c r="K109" s="880">
        <f t="shared" si="17"/>
        <v>22.008382859055853</v>
      </c>
      <c r="L109" s="880">
        <f t="shared" si="17"/>
        <v>22.199505929192632</v>
      </c>
      <c r="M109" s="881">
        <f t="shared" si="18"/>
        <v>21.886541947116712</v>
      </c>
      <c r="N109" s="815"/>
      <c r="O109" s="871"/>
      <c r="P109" s="886" t="s">
        <v>175</v>
      </c>
      <c r="Q109" s="883">
        <f t="shared" si="19"/>
        <v>21.696565146519635</v>
      </c>
      <c r="S109"/>
      <c r="T109"/>
      <c r="U109"/>
      <c r="V109"/>
      <c r="W109"/>
    </row>
    <row r="110" spans="1:23" ht="13.5" thickBot="1">
      <c r="A110" s="884" t="s">
        <v>176</v>
      </c>
      <c r="B110" s="879">
        <f t="shared" si="20"/>
        <v>19.499953629700652</v>
      </c>
      <c r="C110" s="880">
        <f t="shared" si="20"/>
        <v>19.644372748056277</v>
      </c>
      <c r="D110" s="880">
        <f t="shared" si="21"/>
        <v>20.766146450748721</v>
      </c>
      <c r="E110" s="880">
        <f t="shared" si="17"/>
        <v>22.905614222576652</v>
      </c>
      <c r="F110" s="880">
        <f t="shared" si="17"/>
        <v>23.011413217720307</v>
      </c>
      <c r="G110" s="880">
        <f t="shared" si="17"/>
        <v>21.563485053836903</v>
      </c>
      <c r="H110" s="880">
        <f t="shared" si="17"/>
        <v>21.167475654378066</v>
      </c>
      <c r="I110" s="880">
        <f t="shared" si="17"/>
        <v>22.60707245137305</v>
      </c>
      <c r="J110" s="880">
        <f t="shared" si="17"/>
        <v>21.818164855225664</v>
      </c>
      <c r="K110" s="880">
        <f t="shared" si="17"/>
        <v>21.839051738622896</v>
      </c>
      <c r="L110" s="880">
        <f t="shared" si="17"/>
        <v>22.114122877543597</v>
      </c>
      <c r="M110" s="881">
        <f t="shared" si="18"/>
        <v>21.720950281294389</v>
      </c>
      <c r="N110" s="815"/>
      <c r="O110" s="871"/>
      <c r="P110" s="886" t="s">
        <v>176</v>
      </c>
      <c r="Q110" s="883">
        <f t="shared" si="19"/>
        <v>21.579532932551359</v>
      </c>
      <c r="S110"/>
      <c r="T110"/>
      <c r="U110"/>
      <c r="V110"/>
      <c r="W110"/>
    </row>
    <row r="111" spans="1:23" ht="13.5" thickBot="1">
      <c r="A111" s="884" t="s">
        <v>177</v>
      </c>
      <c r="B111" s="879">
        <f t="shared" si="20"/>
        <v>20.053816519428281</v>
      </c>
      <c r="C111" s="880">
        <f t="shared" si="20"/>
        <v>20.156580270472077</v>
      </c>
      <c r="D111" s="880">
        <f t="shared" si="21"/>
        <v>20.489476396518508</v>
      </c>
      <c r="E111" s="880">
        <f t="shared" si="17"/>
        <v>23.119552913688842</v>
      </c>
      <c r="F111" s="880">
        <f t="shared" si="17"/>
        <v>22.016226812073143</v>
      </c>
      <c r="G111" s="880">
        <f t="shared" si="17"/>
        <v>21.77040772290048</v>
      </c>
      <c r="H111" s="880">
        <f t="shared" si="17"/>
        <v>21.097048389535761</v>
      </c>
      <c r="I111" s="880">
        <f t="shared" si="17"/>
        <v>22.889424341012052</v>
      </c>
      <c r="J111" s="880">
        <f t="shared" si="17"/>
        <v>21.807667755991289</v>
      </c>
      <c r="K111" s="880">
        <f t="shared" si="17"/>
        <v>22.462136346277937</v>
      </c>
      <c r="L111" s="880">
        <f t="shared" si="17"/>
        <v>22.841432044338081</v>
      </c>
      <c r="M111" s="881">
        <f t="shared" si="18"/>
        <v>22.450215224771853</v>
      </c>
      <c r="N111" s="815"/>
      <c r="O111" s="871"/>
      <c r="P111" s="886" t="s">
        <v>177</v>
      </c>
      <c r="Q111" s="883">
        <f t="shared" si="19"/>
        <v>21.898345491570858</v>
      </c>
      <c r="S111"/>
      <c r="T111"/>
      <c r="U111"/>
      <c r="V111"/>
      <c r="W111"/>
    </row>
    <row r="112" spans="1:23" ht="13.5" thickBot="1">
      <c r="A112" s="884" t="s">
        <v>71</v>
      </c>
      <c r="B112" s="879">
        <f t="shared" si="20"/>
        <v>15.772317282398468</v>
      </c>
      <c r="C112" s="880">
        <f t="shared" si="20"/>
        <v>16.670598759872004</v>
      </c>
      <c r="D112" s="880">
        <f t="shared" si="21"/>
        <v>18.112028109181377</v>
      </c>
      <c r="E112" s="880">
        <f t="shared" si="17"/>
        <v>20.215479602213403</v>
      </c>
      <c r="F112" s="880">
        <f t="shared" si="17"/>
        <v>20.544714466433664</v>
      </c>
      <c r="G112" s="880">
        <f t="shared" si="17"/>
        <v>19.786484334178724</v>
      </c>
      <c r="H112" s="880">
        <f t="shared" si="17"/>
        <v>19.296305231076069</v>
      </c>
      <c r="I112" s="880">
        <f t="shared" si="17"/>
        <v>19.752520562205383</v>
      </c>
      <c r="J112" s="880">
        <f t="shared" si="17"/>
        <v>19.272324148221209</v>
      </c>
      <c r="K112" s="880">
        <f t="shared" si="17"/>
        <v>19.281816537016297</v>
      </c>
      <c r="L112" s="880">
        <f t="shared" si="17"/>
        <v>19.130188581886486</v>
      </c>
      <c r="M112" s="881">
        <f t="shared" si="18"/>
        <v>18.114291394460729</v>
      </c>
      <c r="N112" s="815"/>
      <c r="O112" s="871"/>
      <c r="P112" s="886" t="s">
        <v>71</v>
      </c>
      <c r="Q112" s="883">
        <f t="shared" si="19"/>
        <v>18.867121756771375</v>
      </c>
      <c r="S112"/>
      <c r="T112"/>
      <c r="U112"/>
      <c r="V112"/>
      <c r="W112"/>
    </row>
    <row r="113" spans="1:23" ht="13.5" thickBot="1">
      <c r="A113" s="887" t="s">
        <v>178</v>
      </c>
      <c r="B113" s="879">
        <f t="shared" si="20"/>
        <v>18.773560028655151</v>
      </c>
      <c r="C113" s="880">
        <f t="shared" si="20"/>
        <v>19.065664069686452</v>
      </c>
      <c r="D113" s="880">
        <f t="shared" si="21"/>
        <v>20.082437183011848</v>
      </c>
      <c r="E113" s="880">
        <f t="shared" si="17"/>
        <v>22.078669431714665</v>
      </c>
      <c r="F113" s="880">
        <f t="shared" si="17"/>
        <v>22.383140503911456</v>
      </c>
      <c r="G113" s="880">
        <f t="shared" si="17"/>
        <v>21.85653533148772</v>
      </c>
      <c r="H113" s="880">
        <f t="shared" si="17"/>
        <v>21.468406482157512</v>
      </c>
      <c r="I113" s="880">
        <f t="shared" si="17"/>
        <v>22.261859766427708</v>
      </c>
      <c r="J113" s="880">
        <f t="shared" si="17"/>
        <v>22.124185262098443</v>
      </c>
      <c r="K113" s="880">
        <f t="shared" si="17"/>
        <v>22.037245609142218</v>
      </c>
      <c r="L113" s="880">
        <f t="shared" si="17"/>
        <v>22.136354196756198</v>
      </c>
      <c r="M113" s="881">
        <f t="shared" si="18"/>
        <v>22.021844098213204</v>
      </c>
      <c r="N113" s="815"/>
      <c r="O113" s="871"/>
      <c r="P113" s="888" t="s">
        <v>178</v>
      </c>
      <c r="Q113" s="883">
        <f t="shared" si="19"/>
        <v>21.406064266444936</v>
      </c>
      <c r="S113"/>
      <c r="T113"/>
      <c r="U113"/>
      <c r="V113"/>
      <c r="W113"/>
    </row>
    <row r="114" spans="1:23" ht="13">
      <c r="A114" s="815"/>
      <c r="B114" s="815"/>
      <c r="C114" s="815"/>
      <c r="D114" s="815"/>
      <c r="E114" s="815"/>
      <c r="F114" s="815"/>
      <c r="G114" s="815"/>
      <c r="H114" s="815"/>
      <c r="I114" s="815"/>
      <c r="J114" s="815"/>
      <c r="K114" s="815"/>
      <c r="L114" s="815"/>
      <c r="M114" s="815"/>
      <c r="N114" s="815"/>
      <c r="O114" s="815"/>
      <c r="P114" s="815"/>
      <c r="Q114" s="815"/>
      <c r="S114"/>
      <c r="T114"/>
      <c r="U114"/>
      <c r="V114"/>
      <c r="W114"/>
    </row>
    <row r="115" spans="1:23" ht="16" thickBot="1">
      <c r="A115" s="870">
        <v>2023</v>
      </c>
      <c r="B115" s="871"/>
      <c r="C115" s="871"/>
      <c r="D115" s="871"/>
      <c r="E115" s="871"/>
      <c r="F115" s="871"/>
      <c r="G115" s="871"/>
      <c r="H115" s="871"/>
      <c r="I115" s="871"/>
      <c r="J115" s="871"/>
      <c r="K115" s="871"/>
      <c r="L115" s="871"/>
      <c r="M115" s="872" t="s">
        <v>180</v>
      </c>
      <c r="N115" s="815"/>
      <c r="O115" s="871"/>
      <c r="P115" s="870">
        <v>2023</v>
      </c>
      <c r="Q115" s="871"/>
      <c r="S115"/>
      <c r="T115"/>
      <c r="U115"/>
      <c r="V115"/>
      <c r="W115"/>
    </row>
    <row r="116" spans="1:23" ht="13.5" thickBot="1">
      <c r="A116" s="873"/>
      <c r="B116" s="874" t="s">
        <v>161</v>
      </c>
      <c r="C116" s="874" t="s">
        <v>162</v>
      </c>
      <c r="D116" s="874" t="s">
        <v>163</v>
      </c>
      <c r="E116" s="874" t="s">
        <v>164</v>
      </c>
      <c r="F116" s="874" t="s">
        <v>165</v>
      </c>
      <c r="G116" s="874" t="s">
        <v>166</v>
      </c>
      <c r="H116" s="874" t="s">
        <v>167</v>
      </c>
      <c r="I116" s="874" t="s">
        <v>168</v>
      </c>
      <c r="J116" s="874" t="s">
        <v>169</v>
      </c>
      <c r="K116" s="874" t="s">
        <v>170</v>
      </c>
      <c r="L116" s="874" t="s">
        <v>171</v>
      </c>
      <c r="M116" s="875" t="s">
        <v>172</v>
      </c>
      <c r="N116" s="815"/>
      <c r="O116" s="871"/>
      <c r="P116" s="876"/>
      <c r="Q116" s="877" t="s">
        <v>173</v>
      </c>
      <c r="S116"/>
      <c r="T116"/>
      <c r="U116"/>
      <c r="V116"/>
      <c r="W116"/>
    </row>
    <row r="117" spans="1:23" ht="13.5" thickBot="1">
      <c r="A117" s="878" t="s">
        <v>174</v>
      </c>
      <c r="B117" s="879">
        <f>(B49/1000)/1.02</f>
        <v>20.699240880469233</v>
      </c>
      <c r="C117" s="880">
        <f>(C49/1000)/1.02</f>
        <v>20.71864964374755</v>
      </c>
      <c r="D117" s="880">
        <f>(D49/1000)/1.02</f>
        <v>20.971773871522764</v>
      </c>
      <c r="E117" s="880">
        <f t="shared" ref="E117:L123" si="22">E49/1000/1.02</f>
        <v>20.712654805870375</v>
      </c>
      <c r="F117" s="880">
        <f t="shared" si="22"/>
        <v>20.513261352612115</v>
      </c>
      <c r="G117" s="880">
        <f t="shared" si="22"/>
        <v>19.943197645916445</v>
      </c>
      <c r="H117" s="880">
        <f t="shared" si="22"/>
        <v>18.735268228132835</v>
      </c>
      <c r="I117" s="880">
        <f t="shared" si="22"/>
        <v>19.100481397324817</v>
      </c>
      <c r="J117" s="880">
        <f t="shared" si="22"/>
        <v>18.948096193791866</v>
      </c>
      <c r="K117" s="880">
        <f t="shared" si="22"/>
        <v>19.201937945515063</v>
      </c>
      <c r="L117" s="880">
        <f t="shared" si="22"/>
        <v>18.773485145713106</v>
      </c>
      <c r="M117" s="881">
        <f t="shared" ref="M117:M123" si="23">(M49/1000)/1.02</f>
        <v>18.523162407131373</v>
      </c>
      <c r="N117" s="815"/>
      <c r="O117" s="871"/>
      <c r="P117" s="882" t="s">
        <v>174</v>
      </c>
      <c r="Q117" s="883">
        <f t="shared" ref="Q117:Q123" si="24">(Q49/1000)/1.02</f>
        <v>19.797598704745603</v>
      </c>
      <c r="S117"/>
      <c r="T117"/>
      <c r="U117"/>
      <c r="V117"/>
      <c r="W117"/>
    </row>
    <row r="118" spans="1:23" ht="13.5" thickBot="1">
      <c r="A118" s="884" t="s">
        <v>179</v>
      </c>
      <c r="B118" s="879">
        <f t="shared" ref="B118:C123" si="25">(B50/1000)/1.02</f>
        <v>21.259631343497247</v>
      </c>
      <c r="C118" s="880">
        <f t="shared" si="25"/>
        <v>20.084170919375026</v>
      </c>
      <c r="D118" s="880">
        <f t="shared" ref="D118:D123" si="26">D50/1000/1.02</f>
        <v>20.643866079091563</v>
      </c>
      <c r="E118" s="880">
        <f t="shared" si="22"/>
        <v>20.562748088795054</v>
      </c>
      <c r="F118" s="880">
        <f t="shared" si="22"/>
        <v>20.077364993703906</v>
      </c>
      <c r="G118" s="880">
        <f t="shared" si="22"/>
        <v>19.598627911613455</v>
      </c>
      <c r="H118" s="880">
        <f t="shared" si="22"/>
        <v>17.639319149599416</v>
      </c>
      <c r="I118" s="880">
        <f t="shared" si="22"/>
        <v>19.016711471343974</v>
      </c>
      <c r="J118" s="880">
        <f t="shared" si="22"/>
        <v>18.26673918974998</v>
      </c>
      <c r="K118" s="880">
        <f t="shared" si="22"/>
        <v>19.209156141052119</v>
      </c>
      <c r="L118" s="880">
        <f t="shared" si="22"/>
        <v>17.192412572221457</v>
      </c>
      <c r="M118" s="881">
        <f t="shared" si="23"/>
        <v>18.799383918334954</v>
      </c>
      <c r="N118" s="815"/>
      <c r="O118" s="871"/>
      <c r="P118" s="885" t="s">
        <v>179</v>
      </c>
      <c r="Q118" s="883">
        <f t="shared" si="24"/>
        <v>19.611566837730216</v>
      </c>
      <c r="S118"/>
      <c r="T118"/>
      <c r="U118"/>
      <c r="V118"/>
      <c r="W118"/>
    </row>
    <row r="119" spans="1:23" ht="13.5" thickBot="1">
      <c r="A119" s="884" t="s">
        <v>175</v>
      </c>
      <c r="B119" s="879">
        <f t="shared" si="25"/>
        <v>21.827918462606373</v>
      </c>
      <c r="C119" s="880">
        <f t="shared" si="25"/>
        <v>21.874714986666966</v>
      </c>
      <c r="D119" s="880">
        <f t="shared" si="26"/>
        <v>21.997821243143854</v>
      </c>
      <c r="E119" s="880">
        <f t="shared" si="22"/>
        <v>21.801208605886796</v>
      </c>
      <c r="F119" s="880">
        <f t="shared" si="22"/>
        <v>21.267661712164212</v>
      </c>
      <c r="G119" s="880">
        <f t="shared" si="22"/>
        <v>20.65214643311165</v>
      </c>
      <c r="H119" s="880">
        <f t="shared" si="22"/>
        <v>19.582888898470426</v>
      </c>
      <c r="I119" s="880">
        <f t="shared" si="22"/>
        <v>20.194876846245165</v>
      </c>
      <c r="J119" s="880">
        <f t="shared" si="22"/>
        <v>19.967244924395988</v>
      </c>
      <c r="K119" s="880">
        <f t="shared" si="22"/>
        <v>20.601954069112345</v>
      </c>
      <c r="L119" s="880">
        <f t="shared" si="22"/>
        <v>20.296934380393601</v>
      </c>
      <c r="M119" s="881">
        <f t="shared" si="23"/>
        <v>20.233104830747067</v>
      </c>
      <c r="N119" s="815"/>
      <c r="O119" s="871"/>
      <c r="P119" s="886" t="s">
        <v>175</v>
      </c>
      <c r="Q119" s="883">
        <f t="shared" si="24"/>
        <v>20.930982467315584</v>
      </c>
      <c r="S119"/>
      <c r="T119"/>
      <c r="U119"/>
      <c r="V119"/>
      <c r="W119"/>
    </row>
    <row r="120" spans="1:23" ht="13.5" thickBot="1">
      <c r="A120" s="884" t="s">
        <v>176</v>
      </c>
      <c r="B120" s="879">
        <f t="shared" si="25"/>
        <v>21.640988904917524</v>
      </c>
      <c r="C120" s="880">
        <f t="shared" si="25"/>
        <v>21.529536156147028</v>
      </c>
      <c r="D120" s="880">
        <f t="shared" si="26"/>
        <v>21.777843385177491</v>
      </c>
      <c r="E120" s="880">
        <f t="shared" si="22"/>
        <v>21.513125984827685</v>
      </c>
      <c r="F120" s="880">
        <f t="shared" si="22"/>
        <v>21.195150612849297</v>
      </c>
      <c r="G120" s="880">
        <f t="shared" si="22"/>
        <v>20.44408453428947</v>
      </c>
      <c r="H120" s="880">
        <f t="shared" si="22"/>
        <v>19.046250503977546</v>
      </c>
      <c r="I120" s="880">
        <f t="shared" si="22"/>
        <v>19.9265565625793</v>
      </c>
      <c r="J120" s="880">
        <f t="shared" si="22"/>
        <v>19.640722273697452</v>
      </c>
      <c r="K120" s="880">
        <f t="shared" si="22"/>
        <v>20.306136461645885</v>
      </c>
      <c r="L120" s="880">
        <f t="shared" si="22"/>
        <v>20.021022885212709</v>
      </c>
      <c r="M120" s="881">
        <f t="shared" si="23"/>
        <v>19.880338634509531</v>
      </c>
      <c r="N120" s="815"/>
      <c r="O120" s="871"/>
      <c r="P120" s="886" t="s">
        <v>176</v>
      </c>
      <c r="Q120" s="883">
        <f t="shared" si="24"/>
        <v>20.696065002361429</v>
      </c>
      <c r="S120"/>
      <c r="T120"/>
      <c r="U120"/>
      <c r="V120"/>
      <c r="W120"/>
    </row>
    <row r="121" spans="1:23" ht="13.5" thickBot="1">
      <c r="A121" s="884" t="s">
        <v>177</v>
      </c>
      <c r="B121" s="879">
        <f t="shared" si="25"/>
        <v>22.141677157858442</v>
      </c>
      <c r="C121" s="880">
        <f t="shared" si="25"/>
        <v>21.664043814779916</v>
      </c>
      <c r="D121" s="880">
        <f t="shared" si="26"/>
        <v>22.520871863992515</v>
      </c>
      <c r="E121" s="880">
        <f t="shared" si="22"/>
        <v>21.80635230361397</v>
      </c>
      <c r="F121" s="880">
        <f t="shared" si="22"/>
        <v>21.42347730149628</v>
      </c>
      <c r="G121" s="880">
        <f t="shared" si="22"/>
        <v>20.314587162827817</v>
      </c>
      <c r="H121" s="880">
        <f t="shared" si="22"/>
        <v>19.803560691951802</v>
      </c>
      <c r="I121" s="880">
        <f t="shared" si="22"/>
        <v>20.004970749772305</v>
      </c>
      <c r="J121" s="880">
        <f t="shared" si="22"/>
        <v>20.156499788472967</v>
      </c>
      <c r="K121" s="880">
        <f t="shared" si="22"/>
        <v>19.86517450323041</v>
      </c>
      <c r="L121" s="880">
        <f t="shared" si="22"/>
        <v>20.23038118380342</v>
      </c>
      <c r="M121" s="881">
        <f t="shared" si="23"/>
        <v>20.54412742682856</v>
      </c>
      <c r="N121" s="815"/>
      <c r="O121" s="871"/>
      <c r="P121" s="886" t="s">
        <v>177</v>
      </c>
      <c r="Q121" s="883">
        <f t="shared" si="24"/>
        <v>20.816257146879217</v>
      </c>
      <c r="S121"/>
      <c r="T121"/>
      <c r="U121"/>
      <c r="V121"/>
      <c r="W121"/>
    </row>
    <row r="122" spans="1:23" ht="13.5" thickBot="1">
      <c r="A122" s="884" t="s">
        <v>71</v>
      </c>
      <c r="B122" s="879">
        <f t="shared" si="25"/>
        <v>18.003180773185836</v>
      </c>
      <c r="C122" s="880">
        <f t="shared" si="25"/>
        <v>18.06283683012882</v>
      </c>
      <c r="D122" s="880">
        <f t="shared" si="26"/>
        <v>18.379556824448308</v>
      </c>
      <c r="E122" s="880">
        <f t="shared" si="22"/>
        <v>18.297199734249467</v>
      </c>
      <c r="F122" s="880">
        <f t="shared" si="22"/>
        <v>17.995771178569196</v>
      </c>
      <c r="G122" s="880">
        <f t="shared" si="22"/>
        <v>17.486192066534066</v>
      </c>
      <c r="H122" s="880">
        <f t="shared" si="22"/>
        <v>16.571410043802803</v>
      </c>
      <c r="I122" s="880">
        <f t="shared" si="22"/>
        <v>16.671128364837887</v>
      </c>
      <c r="J122" s="880">
        <f t="shared" si="22"/>
        <v>16.75505018032311</v>
      </c>
      <c r="K122" s="880">
        <f t="shared" si="22"/>
        <v>16.740516937226673</v>
      </c>
      <c r="L122" s="880">
        <f t="shared" si="22"/>
        <v>16.000174718017661</v>
      </c>
      <c r="M122" s="881">
        <f t="shared" si="23"/>
        <v>15.546246185854812</v>
      </c>
      <c r="N122" s="815"/>
      <c r="O122" s="871"/>
      <c r="P122" s="886" t="s">
        <v>71</v>
      </c>
      <c r="Q122" s="883">
        <f t="shared" si="24"/>
        <v>17.196734618720907</v>
      </c>
      <c r="S122"/>
      <c r="T122"/>
      <c r="U122"/>
      <c r="V122"/>
      <c r="W122"/>
    </row>
    <row r="123" spans="1:23" ht="13.5" thickBot="1">
      <c r="A123" s="887" t="s">
        <v>178</v>
      </c>
      <c r="B123" s="879">
        <f t="shared" si="25"/>
        <v>22.130556389674268</v>
      </c>
      <c r="C123" s="880">
        <f t="shared" si="25"/>
        <v>22.096222262014923</v>
      </c>
      <c r="D123" s="880">
        <f t="shared" si="26"/>
        <v>22.236007829800574</v>
      </c>
      <c r="E123" s="880">
        <f t="shared" si="22"/>
        <v>22.076588850061835</v>
      </c>
      <c r="F123" s="880">
        <f t="shared" si="22"/>
        <v>21.896601362147898</v>
      </c>
      <c r="G123" s="880">
        <f t="shared" si="22"/>
        <v>21.324287121651491</v>
      </c>
      <c r="H123" s="880">
        <f t="shared" si="22"/>
        <v>20.148530895509992</v>
      </c>
      <c r="I123" s="880">
        <f t="shared" si="22"/>
        <v>20.443543263988666</v>
      </c>
      <c r="J123" s="880">
        <f t="shared" si="22"/>
        <v>20.494424514683249</v>
      </c>
      <c r="K123" s="880">
        <f t="shared" si="22"/>
        <v>20.706248387670254</v>
      </c>
      <c r="L123" s="880">
        <f t="shared" si="22"/>
        <v>20.61815586447625</v>
      </c>
      <c r="M123" s="881">
        <f t="shared" si="23"/>
        <v>20.337731778704814</v>
      </c>
      <c r="N123" s="815"/>
      <c r="O123" s="871"/>
      <c r="P123" s="888" t="s">
        <v>178</v>
      </c>
      <c r="Q123" s="883">
        <f t="shared" si="24"/>
        <v>21.272614231159199</v>
      </c>
      <c r="S123"/>
      <c r="T123"/>
      <c r="U123"/>
      <c r="V123"/>
      <c r="W123"/>
    </row>
    <row r="124" spans="1:23" ht="13">
      <c r="A124" s="815"/>
      <c r="B124" s="815"/>
      <c r="C124" s="815"/>
      <c r="D124" s="815"/>
      <c r="E124" s="815"/>
      <c r="F124" s="815"/>
      <c r="G124" s="815"/>
      <c r="H124" s="815"/>
      <c r="I124" s="815"/>
      <c r="J124" s="815"/>
      <c r="K124" s="815"/>
      <c r="L124" s="815"/>
      <c r="M124" s="815"/>
      <c r="N124" s="815"/>
      <c r="O124" s="815"/>
      <c r="P124" s="815"/>
      <c r="Q124" s="815"/>
      <c r="S124"/>
      <c r="T124"/>
      <c r="U124"/>
      <c r="V124"/>
      <c r="W124"/>
    </row>
    <row r="125" spans="1:23" ht="16" thickBot="1">
      <c r="A125" s="870">
        <v>2024</v>
      </c>
      <c r="B125" s="871"/>
      <c r="C125" s="871"/>
      <c r="D125" s="871"/>
      <c r="E125" s="871"/>
      <c r="F125" s="871"/>
      <c r="G125" s="871"/>
      <c r="H125" s="871"/>
      <c r="I125" s="871"/>
      <c r="J125" s="871"/>
      <c r="K125" s="871"/>
      <c r="L125" s="871"/>
      <c r="M125" s="872" t="s">
        <v>180</v>
      </c>
      <c r="N125" s="815"/>
      <c r="O125" s="871"/>
      <c r="P125" s="870">
        <v>2024</v>
      </c>
      <c r="Q125" s="871"/>
      <c r="S125"/>
      <c r="T125"/>
      <c r="U125"/>
      <c r="V125"/>
      <c r="W125"/>
    </row>
    <row r="126" spans="1:23" ht="13.5" thickBot="1">
      <c r="A126" s="873"/>
      <c r="B126" s="874" t="s">
        <v>161</v>
      </c>
      <c r="C126" s="874" t="s">
        <v>162</v>
      </c>
      <c r="D126" s="874" t="s">
        <v>163</v>
      </c>
      <c r="E126" s="874" t="s">
        <v>164</v>
      </c>
      <c r="F126" s="874" t="s">
        <v>165</v>
      </c>
      <c r="G126" s="874" t="s">
        <v>166</v>
      </c>
      <c r="H126" s="874" t="s">
        <v>167</v>
      </c>
      <c r="I126" s="874" t="s">
        <v>168</v>
      </c>
      <c r="J126" s="874" t="s">
        <v>169</v>
      </c>
      <c r="K126" s="874" t="s">
        <v>170</v>
      </c>
      <c r="L126" s="874" t="s">
        <v>171</v>
      </c>
      <c r="M126" s="875" t="s">
        <v>172</v>
      </c>
      <c r="N126" s="815"/>
      <c r="O126" s="871"/>
      <c r="P126" s="876"/>
      <c r="Q126" s="877" t="s">
        <v>173</v>
      </c>
      <c r="S126"/>
      <c r="T126"/>
      <c r="U126"/>
      <c r="V126"/>
      <c r="W126"/>
    </row>
    <row r="127" spans="1:23" ht="13.5" thickBot="1">
      <c r="A127" s="878" t="s">
        <v>174</v>
      </c>
      <c r="B127" s="879">
        <f>(B59/1000)/1.02</f>
        <v>18.961374949244547</v>
      </c>
      <c r="C127" s="880">
        <f>(C59/1000)/1.02</f>
        <v>0</v>
      </c>
      <c r="D127" s="880">
        <f>(D59/1000)/1.02</f>
        <v>0</v>
      </c>
      <c r="E127" s="880">
        <f t="shared" ref="E127:L133" si="27">E59/1000/1.02</f>
        <v>0</v>
      </c>
      <c r="F127" s="880">
        <f t="shared" si="27"/>
        <v>0</v>
      </c>
      <c r="G127" s="880">
        <f t="shared" si="27"/>
        <v>0</v>
      </c>
      <c r="H127" s="880">
        <f t="shared" si="27"/>
        <v>0</v>
      </c>
      <c r="I127" s="880">
        <f t="shared" si="27"/>
        <v>0</v>
      </c>
      <c r="J127" s="880">
        <f t="shared" si="27"/>
        <v>0</v>
      </c>
      <c r="K127" s="880">
        <f t="shared" si="27"/>
        <v>0</v>
      </c>
      <c r="L127" s="880">
        <f t="shared" si="27"/>
        <v>0</v>
      </c>
      <c r="M127" s="881">
        <f t="shared" ref="M127:M133" si="28">(M59/1000)/1.02</f>
        <v>0</v>
      </c>
      <c r="N127" s="815"/>
      <c r="O127" s="871"/>
      <c r="P127" s="882" t="s">
        <v>174</v>
      </c>
      <c r="Q127" s="883">
        <f t="shared" ref="Q127:Q133" si="29">(Q59/1000)/1.02</f>
        <v>0</v>
      </c>
      <c r="S127"/>
      <c r="T127"/>
      <c r="U127"/>
      <c r="V127"/>
      <c r="W127"/>
    </row>
    <row r="128" spans="1:23" ht="13.5" thickBot="1">
      <c r="A128" s="884" t="s">
        <v>179</v>
      </c>
      <c r="B128" s="879">
        <f t="shared" ref="B128:C133" si="30">(B60/1000)/1.02</f>
        <v>18.720553873435676</v>
      </c>
      <c r="C128" s="880">
        <f t="shared" si="30"/>
        <v>0</v>
      </c>
      <c r="D128" s="880">
        <f t="shared" ref="D128:D133" si="31">D60/1000/1.02</f>
        <v>0</v>
      </c>
      <c r="E128" s="880">
        <f t="shared" si="27"/>
        <v>0</v>
      </c>
      <c r="F128" s="880">
        <f t="shared" si="27"/>
        <v>0</v>
      </c>
      <c r="G128" s="880">
        <f t="shared" si="27"/>
        <v>0</v>
      </c>
      <c r="H128" s="880">
        <f t="shared" si="27"/>
        <v>0</v>
      </c>
      <c r="I128" s="880">
        <f t="shared" si="27"/>
        <v>0</v>
      </c>
      <c r="J128" s="880">
        <f t="shared" si="27"/>
        <v>0</v>
      </c>
      <c r="K128" s="880">
        <f t="shared" si="27"/>
        <v>0</v>
      </c>
      <c r="L128" s="880">
        <f t="shared" si="27"/>
        <v>0</v>
      </c>
      <c r="M128" s="881">
        <f t="shared" si="28"/>
        <v>0</v>
      </c>
      <c r="N128" s="815"/>
      <c r="O128" s="871"/>
      <c r="P128" s="885" t="s">
        <v>179</v>
      </c>
      <c r="Q128" s="883">
        <f t="shared" si="29"/>
        <v>0</v>
      </c>
      <c r="S128"/>
      <c r="T128"/>
      <c r="U128"/>
      <c r="V128"/>
      <c r="W128"/>
    </row>
    <row r="129" spans="1:23" ht="13.5" thickBot="1">
      <c r="A129" s="884" t="s">
        <v>175</v>
      </c>
      <c r="B129" s="879">
        <f t="shared" si="30"/>
        <v>20.474860222545296</v>
      </c>
      <c r="C129" s="880">
        <f t="shared" si="30"/>
        <v>0</v>
      </c>
      <c r="D129" s="880">
        <f t="shared" si="31"/>
        <v>0</v>
      </c>
      <c r="E129" s="880">
        <f t="shared" si="27"/>
        <v>0</v>
      </c>
      <c r="F129" s="880">
        <f t="shared" si="27"/>
        <v>0</v>
      </c>
      <c r="G129" s="880">
        <f t="shared" si="27"/>
        <v>0</v>
      </c>
      <c r="H129" s="880">
        <f t="shared" si="27"/>
        <v>0</v>
      </c>
      <c r="I129" s="880">
        <f t="shared" si="27"/>
        <v>0</v>
      </c>
      <c r="J129" s="880">
        <f t="shared" si="27"/>
        <v>0</v>
      </c>
      <c r="K129" s="880">
        <f t="shared" si="27"/>
        <v>0</v>
      </c>
      <c r="L129" s="880">
        <f t="shared" si="27"/>
        <v>0</v>
      </c>
      <c r="M129" s="881">
        <f t="shared" si="28"/>
        <v>0</v>
      </c>
      <c r="N129" s="815"/>
      <c r="O129" s="871"/>
      <c r="P129" s="886" t="s">
        <v>175</v>
      </c>
      <c r="Q129" s="883">
        <f t="shared" si="29"/>
        <v>0</v>
      </c>
      <c r="S129"/>
      <c r="T129"/>
      <c r="U129"/>
      <c r="V129"/>
      <c r="W129"/>
    </row>
    <row r="130" spans="1:23" ht="13.5" thickBot="1">
      <c r="A130" s="884" t="s">
        <v>176</v>
      </c>
      <c r="B130" s="879">
        <f t="shared" si="30"/>
        <v>20.260576563524186</v>
      </c>
      <c r="C130" s="880">
        <f t="shared" si="30"/>
        <v>0</v>
      </c>
      <c r="D130" s="880">
        <f t="shared" si="31"/>
        <v>0</v>
      </c>
      <c r="E130" s="880">
        <f t="shared" si="27"/>
        <v>0</v>
      </c>
      <c r="F130" s="880">
        <f t="shared" si="27"/>
        <v>0</v>
      </c>
      <c r="G130" s="880">
        <f t="shared" si="27"/>
        <v>0</v>
      </c>
      <c r="H130" s="880">
        <f t="shared" si="27"/>
        <v>0</v>
      </c>
      <c r="I130" s="880">
        <f t="shared" si="27"/>
        <v>0</v>
      </c>
      <c r="J130" s="880">
        <f t="shared" si="27"/>
        <v>0</v>
      </c>
      <c r="K130" s="880">
        <f t="shared" si="27"/>
        <v>0</v>
      </c>
      <c r="L130" s="880">
        <f t="shared" si="27"/>
        <v>0</v>
      </c>
      <c r="M130" s="881">
        <f t="shared" si="28"/>
        <v>0</v>
      </c>
      <c r="N130" s="815"/>
      <c r="O130" s="871"/>
      <c r="P130" s="886" t="s">
        <v>176</v>
      </c>
      <c r="Q130" s="883">
        <f t="shared" si="29"/>
        <v>0</v>
      </c>
      <c r="S130"/>
      <c r="T130"/>
      <c r="U130"/>
      <c r="V130"/>
      <c r="W130"/>
    </row>
    <row r="131" spans="1:23" ht="13.5" thickBot="1">
      <c r="A131" s="884" t="s">
        <v>177</v>
      </c>
      <c r="B131" s="879">
        <f t="shared" si="30"/>
        <v>20.62543069033817</v>
      </c>
      <c r="C131" s="880">
        <f t="shared" si="30"/>
        <v>0</v>
      </c>
      <c r="D131" s="880">
        <f t="shared" si="31"/>
        <v>0</v>
      </c>
      <c r="E131" s="880">
        <f t="shared" si="27"/>
        <v>0</v>
      </c>
      <c r="F131" s="880">
        <f t="shared" si="27"/>
        <v>0</v>
      </c>
      <c r="G131" s="880">
        <f t="shared" si="27"/>
        <v>0</v>
      </c>
      <c r="H131" s="880">
        <f t="shared" si="27"/>
        <v>0</v>
      </c>
      <c r="I131" s="880">
        <f t="shared" si="27"/>
        <v>0</v>
      </c>
      <c r="J131" s="880">
        <f t="shared" si="27"/>
        <v>0</v>
      </c>
      <c r="K131" s="880">
        <f t="shared" si="27"/>
        <v>0</v>
      </c>
      <c r="L131" s="880">
        <f t="shared" si="27"/>
        <v>0</v>
      </c>
      <c r="M131" s="881">
        <f t="shared" si="28"/>
        <v>0</v>
      </c>
      <c r="N131" s="815"/>
      <c r="O131" s="871"/>
      <c r="P131" s="886" t="s">
        <v>177</v>
      </c>
      <c r="Q131" s="883">
        <f t="shared" si="29"/>
        <v>0</v>
      </c>
      <c r="S131"/>
      <c r="T131"/>
      <c r="U131"/>
      <c r="V131"/>
      <c r="W131"/>
    </row>
    <row r="132" spans="1:23" ht="13.5" thickBot="1">
      <c r="A132" s="884" t="s">
        <v>71</v>
      </c>
      <c r="B132" s="879">
        <f t="shared" si="30"/>
        <v>16.00608514270391</v>
      </c>
      <c r="C132" s="880">
        <f t="shared" si="30"/>
        <v>0</v>
      </c>
      <c r="D132" s="880">
        <f t="shared" si="31"/>
        <v>0</v>
      </c>
      <c r="E132" s="880">
        <f t="shared" si="27"/>
        <v>0</v>
      </c>
      <c r="F132" s="880">
        <f t="shared" si="27"/>
        <v>0</v>
      </c>
      <c r="G132" s="880">
        <f t="shared" si="27"/>
        <v>0</v>
      </c>
      <c r="H132" s="880">
        <f t="shared" si="27"/>
        <v>0</v>
      </c>
      <c r="I132" s="880">
        <f t="shared" si="27"/>
        <v>0</v>
      </c>
      <c r="J132" s="880">
        <f t="shared" si="27"/>
        <v>0</v>
      </c>
      <c r="K132" s="880">
        <f t="shared" si="27"/>
        <v>0</v>
      </c>
      <c r="L132" s="880">
        <f t="shared" si="27"/>
        <v>0</v>
      </c>
      <c r="M132" s="881">
        <f t="shared" si="28"/>
        <v>0</v>
      </c>
      <c r="N132" s="815"/>
      <c r="O132" s="871"/>
      <c r="P132" s="886" t="s">
        <v>71</v>
      </c>
      <c r="Q132" s="883">
        <f t="shared" si="29"/>
        <v>0</v>
      </c>
      <c r="S132"/>
      <c r="T132"/>
      <c r="U132"/>
      <c r="V132"/>
      <c r="W132"/>
    </row>
    <row r="133" spans="1:23" ht="13.5" thickBot="1">
      <c r="A133" s="887" t="s">
        <v>178</v>
      </c>
      <c r="B133" s="879">
        <f t="shared" si="30"/>
        <v>20.573855455302763</v>
      </c>
      <c r="C133" s="880">
        <f t="shared" si="30"/>
        <v>0</v>
      </c>
      <c r="D133" s="880">
        <f t="shared" si="31"/>
        <v>0</v>
      </c>
      <c r="E133" s="880">
        <f t="shared" si="27"/>
        <v>0</v>
      </c>
      <c r="F133" s="880">
        <f t="shared" si="27"/>
        <v>0</v>
      </c>
      <c r="G133" s="880">
        <f t="shared" si="27"/>
        <v>0</v>
      </c>
      <c r="H133" s="880">
        <f t="shared" si="27"/>
        <v>0</v>
      </c>
      <c r="I133" s="880">
        <f t="shared" si="27"/>
        <v>0</v>
      </c>
      <c r="J133" s="880">
        <f t="shared" si="27"/>
        <v>0</v>
      </c>
      <c r="K133" s="880">
        <f t="shared" si="27"/>
        <v>0</v>
      </c>
      <c r="L133" s="880">
        <f t="shared" si="27"/>
        <v>0</v>
      </c>
      <c r="M133" s="881">
        <f t="shared" si="28"/>
        <v>0</v>
      </c>
      <c r="N133" s="815"/>
      <c r="O133" s="871"/>
      <c r="P133" s="888" t="s">
        <v>178</v>
      </c>
      <c r="Q133" s="883">
        <f t="shared" si="29"/>
        <v>0</v>
      </c>
      <c r="S133"/>
      <c r="T133"/>
      <c r="U133"/>
      <c r="V133"/>
      <c r="W133"/>
    </row>
    <row r="134" spans="1:23" ht="13">
      <c r="A134" s="815"/>
      <c r="B134" s="815"/>
      <c r="C134" s="815"/>
      <c r="D134" s="815"/>
      <c r="E134" s="815"/>
      <c r="F134" s="815"/>
      <c r="G134" s="815"/>
      <c r="H134" s="815"/>
      <c r="I134" s="815"/>
      <c r="J134" s="815"/>
      <c r="K134" s="815"/>
      <c r="L134" s="815"/>
      <c r="M134" s="815"/>
      <c r="N134" s="815"/>
      <c r="O134" s="815"/>
      <c r="P134" s="815"/>
      <c r="Q134" s="815"/>
      <c r="S134"/>
      <c r="T134"/>
      <c r="U134"/>
      <c r="V134"/>
      <c r="W134"/>
    </row>
    <row r="135" spans="1:23" ht="13">
      <c r="A135" s="815"/>
      <c r="B135" s="815"/>
      <c r="C135" s="815"/>
      <c r="D135" s="815"/>
      <c r="E135" s="815"/>
      <c r="F135" s="815"/>
      <c r="G135" s="815"/>
      <c r="H135" s="815"/>
      <c r="I135" s="815"/>
      <c r="J135" s="815"/>
      <c r="K135" s="815"/>
      <c r="L135" s="815"/>
      <c r="M135" s="815"/>
      <c r="N135" s="815"/>
      <c r="O135" s="815"/>
      <c r="P135" s="815"/>
      <c r="Q135" s="815"/>
      <c r="S135"/>
      <c r="T135"/>
      <c r="U135"/>
      <c r="V135"/>
      <c r="W135"/>
    </row>
    <row r="136" spans="1:23" ht="13">
      <c r="A136" s="815"/>
      <c r="B136" s="815"/>
      <c r="C136" s="815"/>
      <c r="D136" s="815"/>
      <c r="E136" s="815"/>
      <c r="F136" s="815"/>
      <c r="G136" s="815"/>
      <c r="H136" s="815"/>
      <c r="I136" s="815"/>
      <c r="J136" s="815"/>
      <c r="K136" s="815"/>
      <c r="L136" s="815"/>
      <c r="M136" s="815"/>
      <c r="N136" s="815"/>
      <c r="O136" s="815"/>
      <c r="P136" s="815"/>
      <c r="Q136" s="815"/>
      <c r="S136"/>
      <c r="T136"/>
      <c r="U136"/>
      <c r="V136"/>
      <c r="W136"/>
    </row>
    <row r="137" spans="1:23" ht="13">
      <c r="A137" s="815"/>
      <c r="B137" s="815"/>
      <c r="C137" s="815"/>
      <c r="D137" s="815"/>
      <c r="E137" s="815"/>
      <c r="F137" s="815"/>
      <c r="G137" s="815"/>
      <c r="H137" s="815"/>
      <c r="I137" s="815"/>
      <c r="J137" s="815"/>
      <c r="K137" s="815"/>
      <c r="L137" s="815"/>
      <c r="M137" s="815"/>
      <c r="N137" s="815"/>
      <c r="O137" s="815"/>
      <c r="P137" s="815"/>
      <c r="Q137" s="815"/>
      <c r="S137"/>
      <c r="T137"/>
      <c r="U137"/>
      <c r="V137"/>
      <c r="W137"/>
    </row>
    <row r="138" spans="1:23" ht="23.5">
      <c r="A138" s="867" t="s">
        <v>481</v>
      </c>
      <c r="B138" s="817"/>
      <c r="C138" s="817"/>
      <c r="D138" s="817"/>
      <c r="E138" s="817"/>
      <c r="F138" s="815"/>
      <c r="G138" s="815"/>
      <c r="H138" s="815"/>
      <c r="I138" s="815"/>
      <c r="J138" s="815"/>
      <c r="K138" s="815"/>
      <c r="L138" s="815"/>
      <c r="M138" s="815"/>
      <c r="N138" s="815"/>
      <c r="O138" s="815"/>
      <c r="P138" s="815"/>
      <c r="Q138" s="815"/>
      <c r="S138"/>
      <c r="T138"/>
      <c r="U138"/>
      <c r="V138"/>
      <c r="W138"/>
    </row>
    <row r="139" spans="1:23" ht="15.5">
      <c r="A139" s="815"/>
      <c r="B139" s="815"/>
      <c r="C139" s="815"/>
      <c r="D139" s="815"/>
      <c r="E139" s="815"/>
      <c r="F139" s="889"/>
      <c r="G139" s="815"/>
      <c r="H139" s="815"/>
      <c r="I139" s="815"/>
      <c r="J139" s="815"/>
      <c r="K139" s="815"/>
      <c r="L139" s="815"/>
      <c r="M139" s="889"/>
      <c r="N139" s="815"/>
      <c r="O139" s="815"/>
      <c r="P139" s="815"/>
      <c r="Q139" s="890" t="s">
        <v>93</v>
      </c>
      <c r="S139"/>
      <c r="T139"/>
      <c r="U139"/>
      <c r="V139"/>
      <c r="W139"/>
    </row>
    <row r="140" spans="1:23" ht="13">
      <c r="A140" s="815"/>
      <c r="B140" s="815"/>
      <c r="C140" s="815"/>
      <c r="D140" s="815"/>
      <c r="E140" s="815"/>
      <c r="F140" s="815"/>
      <c r="G140" s="815"/>
      <c r="H140" s="815"/>
      <c r="I140" s="815"/>
      <c r="J140" s="815"/>
      <c r="K140" s="815"/>
      <c r="L140" s="815"/>
      <c r="M140" s="815"/>
      <c r="N140" s="815"/>
      <c r="O140" s="815"/>
      <c r="P140" s="815"/>
      <c r="Q140" s="815"/>
      <c r="S140"/>
      <c r="T140"/>
      <c r="U140"/>
    </row>
    <row r="141" spans="1:23" ht="16" thickBot="1">
      <c r="A141" s="891">
        <v>2019</v>
      </c>
      <c r="B141" s="892"/>
      <c r="C141" s="892" t="s">
        <v>181</v>
      </c>
      <c r="D141" s="892"/>
      <c r="E141" s="892"/>
      <c r="F141" s="892"/>
      <c r="G141" s="892"/>
      <c r="H141" s="892"/>
      <c r="I141" s="892"/>
      <c r="J141" s="892"/>
      <c r="K141" s="892"/>
      <c r="L141" s="892"/>
      <c r="M141" s="893" t="s">
        <v>93</v>
      </c>
      <c r="N141" s="892"/>
      <c r="O141" s="892"/>
      <c r="P141" s="891">
        <v>2019</v>
      </c>
      <c r="Q141" s="892"/>
      <c r="S141"/>
      <c r="T141"/>
      <c r="U141"/>
    </row>
    <row r="142" spans="1:23" ht="13.5" thickBot="1">
      <c r="A142" s="894"/>
      <c r="B142" s="895" t="s">
        <v>161</v>
      </c>
      <c r="C142" s="895" t="s">
        <v>162</v>
      </c>
      <c r="D142" s="895" t="s">
        <v>163</v>
      </c>
      <c r="E142" s="895" t="s">
        <v>164</v>
      </c>
      <c r="F142" s="895" t="s">
        <v>165</v>
      </c>
      <c r="G142" s="895" t="s">
        <v>166</v>
      </c>
      <c r="H142" s="895" t="s">
        <v>167</v>
      </c>
      <c r="I142" s="895" t="s">
        <v>168</v>
      </c>
      <c r="J142" s="895" t="s">
        <v>169</v>
      </c>
      <c r="K142" s="895" t="s">
        <v>170</v>
      </c>
      <c r="L142" s="895" t="s">
        <v>171</v>
      </c>
      <c r="M142" s="896" t="s">
        <v>172</v>
      </c>
      <c r="N142" s="892"/>
      <c r="O142" s="892"/>
      <c r="P142" s="894"/>
      <c r="Q142" s="896" t="s">
        <v>173</v>
      </c>
      <c r="S142"/>
      <c r="T142"/>
      <c r="U142"/>
    </row>
    <row r="143" spans="1:23" ht="13.5" thickBot="1">
      <c r="A143" s="897" t="s">
        <v>174</v>
      </c>
      <c r="B143" s="898">
        <f>B77*0.518</f>
        <v>6.6512236785150636</v>
      </c>
      <c r="C143" s="898">
        <f t="shared" ref="C143:M143" si="32">C77*0.518</f>
        <v>6.4415692231332429</v>
      </c>
      <c r="D143" s="898">
        <f t="shared" si="32"/>
        <v>6.451390186188064</v>
      </c>
      <c r="E143" s="898">
        <f t="shared" si="32"/>
        <v>6.3159437529405134</v>
      </c>
      <c r="F143" s="898">
        <f t="shared" si="32"/>
        <v>6.2696934876512316</v>
      </c>
      <c r="G143" s="898">
        <f t="shared" si="32"/>
        <v>6.0886232691403466</v>
      </c>
      <c r="H143" s="898">
        <f t="shared" si="32"/>
        <v>5.7341366685113497</v>
      </c>
      <c r="I143" s="898">
        <f t="shared" si="32"/>
        <v>5.9924644788695645</v>
      </c>
      <c r="J143" s="898">
        <f t="shared" si="32"/>
        <v>5.9395157551697038</v>
      </c>
      <c r="K143" s="898">
        <f t="shared" si="32"/>
        <v>5.9913963226332685</v>
      </c>
      <c r="L143" s="898">
        <f t="shared" si="32"/>
        <v>6.1544168764437037</v>
      </c>
      <c r="M143" s="899">
        <f t="shared" si="32"/>
        <v>6.2070157850332679</v>
      </c>
      <c r="N143" s="892"/>
      <c r="O143" s="892"/>
      <c r="P143" s="900" t="s">
        <v>174</v>
      </c>
      <c r="Q143" s="901">
        <f>Q77*0.518</f>
        <v>6.181004161957703</v>
      </c>
      <c r="S143"/>
      <c r="T143"/>
      <c r="U143"/>
    </row>
    <row r="144" spans="1:23" ht="13">
      <c r="A144" s="902" t="s">
        <v>179</v>
      </c>
      <c r="B144" s="903">
        <f>B78*0.539</f>
        <v>6.8633878007173008</v>
      </c>
      <c r="C144" s="904">
        <f t="shared" ref="C144:M144" si="33">C78*0.539</f>
        <v>6.8860365729283552</v>
      </c>
      <c r="D144" s="904">
        <f t="shared" si="33"/>
        <v>6.5525732707412718</v>
      </c>
      <c r="E144" s="904">
        <f t="shared" si="33"/>
        <v>6.6038418696597052</v>
      </c>
      <c r="F144" s="904">
        <f t="shared" si="33"/>
        <v>6.5063513236067312</v>
      </c>
      <c r="G144" s="904">
        <f t="shared" si="33"/>
        <v>6.2278649878660346</v>
      </c>
      <c r="H144" s="904">
        <f t="shared" si="33"/>
        <v>5.889505759521672</v>
      </c>
      <c r="I144" s="904">
        <f t="shared" si="33"/>
        <v>6.3488751521189153</v>
      </c>
      <c r="J144" s="904">
        <f t="shared" si="33"/>
        <v>6.1123397558866355</v>
      </c>
      <c r="K144" s="904">
        <f t="shared" si="33"/>
        <v>6.373092968950707</v>
      </c>
      <c r="L144" s="904">
        <f t="shared" si="33"/>
        <v>6.5133510708061015</v>
      </c>
      <c r="M144" s="904">
        <f t="shared" si="33"/>
        <v>6.4531077640527901</v>
      </c>
      <c r="N144" s="892"/>
      <c r="O144" s="892"/>
      <c r="P144" s="905" t="s">
        <v>179</v>
      </c>
      <c r="Q144" s="906">
        <f>Q78*0.539</f>
        <v>6.4149255437156079</v>
      </c>
      <c r="S144"/>
      <c r="T144"/>
      <c r="U144"/>
    </row>
    <row r="145" spans="1:21" ht="13">
      <c r="A145" s="907" t="s">
        <v>175</v>
      </c>
      <c r="B145" s="908">
        <f>B79*0.533</f>
        <v>7.3317502396178824</v>
      </c>
      <c r="C145" s="909">
        <f t="shared" ref="C145:M146" si="34">C79*0.533</f>
        <v>7.0142831886165053</v>
      </c>
      <c r="D145" s="909">
        <f t="shared" si="34"/>
        <v>6.9761645254627513</v>
      </c>
      <c r="E145" s="909">
        <f t="shared" si="34"/>
        <v>6.7680594349373644</v>
      </c>
      <c r="F145" s="909">
        <f t="shared" si="34"/>
        <v>6.6439478306707969</v>
      </c>
      <c r="G145" s="909">
        <f t="shared" si="34"/>
        <v>6.3901875901613963</v>
      </c>
      <c r="H145" s="909">
        <f t="shared" si="34"/>
        <v>6.0463649885985609</v>
      </c>
      <c r="I145" s="909">
        <f t="shared" si="34"/>
        <v>6.4476368221949363</v>
      </c>
      <c r="J145" s="909">
        <f t="shared" si="34"/>
        <v>6.337696832220546</v>
      </c>
      <c r="K145" s="909">
        <f t="shared" si="34"/>
        <v>6.4791826778165618</v>
      </c>
      <c r="L145" s="909">
        <f t="shared" si="34"/>
        <v>6.686241047746611</v>
      </c>
      <c r="M145" s="909">
        <f t="shared" si="34"/>
        <v>6.7519752308248027</v>
      </c>
      <c r="N145" s="892"/>
      <c r="O145" s="892"/>
      <c r="P145" s="910" t="s">
        <v>175</v>
      </c>
      <c r="Q145" s="911">
        <f>Q79*0.533</f>
        <v>6.6556685724332576</v>
      </c>
      <c r="S145"/>
      <c r="T145"/>
      <c r="U145"/>
    </row>
    <row r="146" spans="1:21" ht="13">
      <c r="A146" s="907" t="s">
        <v>176</v>
      </c>
      <c r="B146" s="908">
        <f>B80*0.533</f>
        <v>7.2505074634497442</v>
      </c>
      <c r="C146" s="909">
        <f t="shared" si="34"/>
        <v>6.8932808752377088</v>
      </c>
      <c r="D146" s="909">
        <f t="shared" si="34"/>
        <v>6.8768717029384394</v>
      </c>
      <c r="E146" s="909">
        <f t="shared" si="34"/>
        <v>6.6556626595436708</v>
      </c>
      <c r="F146" s="909">
        <f t="shared" si="34"/>
        <v>6.4870110427835055</v>
      </c>
      <c r="G146" s="909">
        <f t="shared" si="34"/>
        <v>6.1721828851508702</v>
      </c>
      <c r="H146" s="909">
        <f t="shared" si="34"/>
        <v>5.8610469037100819</v>
      </c>
      <c r="I146" s="909">
        <f t="shared" si="34"/>
        <v>6.3341838431940198</v>
      </c>
      <c r="J146" s="909">
        <f t="shared" si="34"/>
        <v>6.1931971260488892</v>
      </c>
      <c r="K146" s="909">
        <f t="shared" si="34"/>
        <v>6.43303677836807</v>
      </c>
      <c r="L146" s="909">
        <f t="shared" si="34"/>
        <v>6.6444383328458319</v>
      </c>
      <c r="M146" s="909">
        <f t="shared" si="34"/>
        <v>6.7293390372215054</v>
      </c>
      <c r="N146" s="892"/>
      <c r="O146" s="892"/>
      <c r="P146" s="910" t="s">
        <v>176</v>
      </c>
      <c r="Q146" s="911">
        <f>Q80*0.533</f>
        <v>6.5302250992155537</v>
      </c>
      <c r="S146"/>
      <c r="T146"/>
      <c r="U146"/>
    </row>
    <row r="147" spans="1:21" ht="13">
      <c r="A147" s="907" t="s">
        <v>177</v>
      </c>
      <c r="B147" s="908">
        <f>B81*0.533</f>
        <v>0</v>
      </c>
      <c r="C147" s="909">
        <f t="shared" ref="C147:M147" si="35">C81*0.521</f>
        <v>0</v>
      </c>
      <c r="D147" s="909">
        <f t="shared" si="35"/>
        <v>0</v>
      </c>
      <c r="E147" s="909">
        <f t="shared" si="35"/>
        <v>0</v>
      </c>
      <c r="F147" s="909">
        <f t="shared" si="35"/>
        <v>0</v>
      </c>
      <c r="G147" s="909">
        <f t="shared" si="35"/>
        <v>6.0513941634727537</v>
      </c>
      <c r="H147" s="909">
        <f t="shared" si="35"/>
        <v>5.2164563137254891</v>
      </c>
      <c r="I147" s="909">
        <f t="shared" si="35"/>
        <v>5.8387754901960776</v>
      </c>
      <c r="J147" s="909">
        <f t="shared" si="35"/>
        <v>0</v>
      </c>
      <c r="K147" s="909">
        <f t="shared" si="35"/>
        <v>0</v>
      </c>
      <c r="L147" s="909">
        <f t="shared" si="35"/>
        <v>0</v>
      </c>
      <c r="M147" s="909">
        <f t="shared" si="35"/>
        <v>0</v>
      </c>
      <c r="N147" s="892"/>
      <c r="O147" s="892"/>
      <c r="P147" s="910" t="s">
        <v>177</v>
      </c>
      <c r="Q147" s="911">
        <f>Q81*0.521</f>
        <v>6.2433336289154377</v>
      </c>
      <c r="S147"/>
      <c r="T147"/>
      <c r="U147"/>
    </row>
    <row r="148" spans="1:21" ht="13">
      <c r="A148" s="907" t="s">
        <v>71</v>
      </c>
      <c r="B148" s="908">
        <f>B82*0.521</f>
        <v>5.6270223307308553</v>
      </c>
      <c r="C148" s="909">
        <f t="shared" ref="C148:M148" si="36">C82*0.487</f>
        <v>5.0925365501071767</v>
      </c>
      <c r="D148" s="909">
        <f t="shared" si="36"/>
        <v>5.2073495488219557</v>
      </c>
      <c r="E148" s="909">
        <f t="shared" si="36"/>
        <v>5.1628042060639343</v>
      </c>
      <c r="F148" s="909">
        <f t="shared" si="36"/>
        <v>5.1958844106913933</v>
      </c>
      <c r="G148" s="909">
        <f t="shared" si="36"/>
        <v>5.110064155412859</v>
      </c>
      <c r="H148" s="909">
        <f t="shared" si="36"/>
        <v>4.7642450717646536</v>
      </c>
      <c r="I148" s="909">
        <f t="shared" si="36"/>
        <v>4.8406149024506107</v>
      </c>
      <c r="J148" s="909">
        <f t="shared" si="36"/>
        <v>4.8062692228330928</v>
      </c>
      <c r="K148" s="909">
        <f t="shared" si="36"/>
        <v>4.8734514055274154</v>
      </c>
      <c r="L148" s="909">
        <f t="shared" si="36"/>
        <v>4.8957702769648215</v>
      </c>
      <c r="M148" s="909">
        <f t="shared" si="36"/>
        <v>4.9257053533335808</v>
      </c>
      <c r="N148" s="892"/>
      <c r="O148" s="892"/>
      <c r="P148" s="910" t="s">
        <v>71</v>
      </c>
      <c r="Q148" s="911">
        <f>Q82*0.487</f>
        <v>5.0035552662301104</v>
      </c>
      <c r="S148"/>
      <c r="T148"/>
      <c r="U148"/>
    </row>
    <row r="149" spans="1:21" ht="13.5" thickBot="1">
      <c r="A149" s="912" t="s">
        <v>178</v>
      </c>
      <c r="B149" s="908">
        <f>B83*0.487</f>
        <v>6.4583753873493137</v>
      </c>
      <c r="C149" s="913">
        <f t="shared" ref="C149:M149" si="37">C83*0.518</f>
        <v>6.7565276409610764</v>
      </c>
      <c r="D149" s="913">
        <f t="shared" si="37"/>
        <v>6.7956759302339016</v>
      </c>
      <c r="E149" s="913">
        <f t="shared" si="37"/>
        <v>6.7563120592570369</v>
      </c>
      <c r="F149" s="913">
        <f t="shared" si="37"/>
        <v>6.7245139450251425</v>
      </c>
      <c r="G149" s="913">
        <f t="shared" si="37"/>
        <v>6.6244309201825766</v>
      </c>
      <c r="H149" s="913">
        <f t="shared" si="37"/>
        <v>6.3346731763596997</v>
      </c>
      <c r="I149" s="913">
        <f t="shared" si="37"/>
        <v>6.4539655344005196</v>
      </c>
      <c r="J149" s="913">
        <f t="shared" si="37"/>
        <v>6.518974375587721</v>
      </c>
      <c r="K149" s="913">
        <f t="shared" si="37"/>
        <v>6.5333856413470821</v>
      </c>
      <c r="L149" s="913">
        <f t="shared" si="37"/>
        <v>6.6537407326659768</v>
      </c>
      <c r="M149" s="913">
        <f t="shared" si="37"/>
        <v>6.6851684091208776</v>
      </c>
      <c r="N149" s="892"/>
      <c r="O149" s="892"/>
      <c r="P149" s="914" t="s">
        <v>178</v>
      </c>
      <c r="Q149" s="915">
        <f>Q83*0.518</f>
        <v>6.6386322104113678</v>
      </c>
      <c r="S149"/>
      <c r="T149"/>
      <c r="U149"/>
    </row>
    <row r="150" spans="1:21" ht="13">
      <c r="A150" s="815"/>
      <c r="B150" s="815"/>
      <c r="C150" s="815"/>
      <c r="D150" s="815"/>
      <c r="E150" s="815"/>
      <c r="F150" s="815"/>
      <c r="G150" s="815"/>
      <c r="H150" s="815"/>
      <c r="I150" s="815"/>
      <c r="J150" s="815"/>
      <c r="K150" s="815"/>
      <c r="L150" s="815"/>
      <c r="M150" s="815"/>
      <c r="N150" s="815"/>
      <c r="O150" s="815"/>
      <c r="P150" s="815"/>
      <c r="Q150" s="815"/>
    </row>
    <row r="151" spans="1:21" ht="16" thickBot="1">
      <c r="A151" s="891">
        <v>2020</v>
      </c>
      <c r="B151" s="892"/>
      <c r="C151" s="892" t="s">
        <v>181</v>
      </c>
      <c r="D151" s="892"/>
      <c r="E151" s="892"/>
      <c r="F151" s="892"/>
      <c r="G151" s="892"/>
      <c r="H151" s="892"/>
      <c r="I151" s="892"/>
      <c r="J151" s="892"/>
      <c r="K151" s="892"/>
      <c r="L151" s="892"/>
      <c r="M151" s="893" t="s">
        <v>93</v>
      </c>
      <c r="N151" s="892"/>
      <c r="O151" s="892"/>
      <c r="P151" s="891">
        <v>2020</v>
      </c>
      <c r="Q151" s="892"/>
    </row>
    <row r="152" spans="1:21" ht="13.5" thickBot="1">
      <c r="A152" s="894"/>
      <c r="B152" s="895" t="s">
        <v>161</v>
      </c>
      <c r="C152" s="895" t="s">
        <v>162</v>
      </c>
      <c r="D152" s="895" t="s">
        <v>163</v>
      </c>
      <c r="E152" s="895" t="s">
        <v>164</v>
      </c>
      <c r="F152" s="895" t="s">
        <v>165</v>
      </c>
      <c r="G152" s="895" t="s">
        <v>166</v>
      </c>
      <c r="H152" s="895" t="s">
        <v>167</v>
      </c>
      <c r="I152" s="895" t="s">
        <v>168</v>
      </c>
      <c r="J152" s="895" t="s">
        <v>169</v>
      </c>
      <c r="K152" s="895" t="s">
        <v>170</v>
      </c>
      <c r="L152" s="895" t="s">
        <v>171</v>
      </c>
      <c r="M152" s="896" t="s">
        <v>172</v>
      </c>
      <c r="N152" s="892"/>
      <c r="O152" s="892"/>
      <c r="P152" s="894"/>
      <c r="Q152" s="896" t="s">
        <v>173</v>
      </c>
    </row>
    <row r="153" spans="1:21" ht="13.5" thickBot="1">
      <c r="A153" s="897" t="s">
        <v>174</v>
      </c>
      <c r="B153" s="898">
        <f>B87*0.518</f>
        <v>6.2432549254901968</v>
      </c>
      <c r="C153" s="898">
        <f t="shared" ref="C153:M153" si="38">C87*0.518</f>
        <v>6.2954013661251524</v>
      </c>
      <c r="D153" s="898">
        <f t="shared" si="38"/>
        <v>6.1378683296860528</v>
      </c>
      <c r="E153" s="898">
        <f t="shared" si="38"/>
        <v>5.8925579083380661</v>
      </c>
      <c r="F153" s="898">
        <f t="shared" si="38"/>
        <v>5.8311906766516834</v>
      </c>
      <c r="G153" s="898">
        <f t="shared" si="38"/>
        <v>6.070249019607842</v>
      </c>
      <c r="H153" s="898">
        <f t="shared" si="38"/>
        <v>6.0107342036356197</v>
      </c>
      <c r="I153" s="898">
        <f t="shared" si="38"/>
        <v>6.2756428941842115</v>
      </c>
      <c r="J153" s="898">
        <f t="shared" si="38"/>
        <v>6.304480823412371</v>
      </c>
      <c r="K153" s="898">
        <f t="shared" si="38"/>
        <v>6.2606947090636398</v>
      </c>
      <c r="L153" s="898">
        <f t="shared" si="38"/>
        <v>6.2306681913068616</v>
      </c>
      <c r="M153" s="899">
        <f t="shared" si="38"/>
        <v>6.4597393382816728</v>
      </c>
      <c r="N153" s="892"/>
      <c r="O153" s="892"/>
      <c r="P153" s="900" t="s">
        <v>174</v>
      </c>
      <c r="Q153" s="901">
        <f>Q87*0.518</f>
        <v>6.1804803083585318</v>
      </c>
    </row>
    <row r="154" spans="1:21" ht="13">
      <c r="A154" s="902" t="s">
        <v>179</v>
      </c>
      <c r="B154" s="903">
        <f>B88*0.539</f>
        <v>6.5453100382352938</v>
      </c>
      <c r="C154" s="904">
        <f t="shared" ref="C154:M154" si="39">C88*0.539</f>
        <v>6.4882299747320129</v>
      </c>
      <c r="D154" s="904">
        <f t="shared" si="39"/>
        <v>6.3142727622379775</v>
      </c>
      <c r="E154" s="904">
        <f t="shared" si="39"/>
        <v>6.0375220897565933</v>
      </c>
      <c r="F154" s="904">
        <f t="shared" si="39"/>
        <v>5.7397231564045557</v>
      </c>
      <c r="G154" s="904">
        <f t="shared" si="39"/>
        <v>6.2275637254901968</v>
      </c>
      <c r="H154" s="904">
        <f t="shared" si="39"/>
        <v>6.3847927003015919</v>
      </c>
      <c r="I154" s="904">
        <f t="shared" si="39"/>
        <v>6.6885350683704203</v>
      </c>
      <c r="J154" s="904">
        <f t="shared" si="39"/>
        <v>6.6359558706311992</v>
      </c>
      <c r="K154" s="904">
        <f t="shared" si="39"/>
        <v>6.6108097960985797</v>
      </c>
      <c r="L154" s="904">
        <f t="shared" si="39"/>
        <v>6.6578082608953597</v>
      </c>
      <c r="M154" s="904">
        <f t="shared" si="39"/>
        <v>6.9696562030357541</v>
      </c>
      <c r="N154" s="892"/>
      <c r="O154" s="892"/>
      <c r="P154" s="905" t="s">
        <v>179</v>
      </c>
      <c r="Q154" s="906">
        <f>Q88*0.539</f>
        <v>6.5217434671317465</v>
      </c>
    </row>
    <row r="155" spans="1:21" ht="13">
      <c r="A155" s="907" t="s">
        <v>175</v>
      </c>
      <c r="B155" s="908">
        <f>B89*0.533</f>
        <v>6.7688136431372543</v>
      </c>
      <c r="C155" s="909">
        <f t="shared" ref="C155:M157" si="40">C89*0.533</f>
        <v>6.7698539581119421</v>
      </c>
      <c r="D155" s="909">
        <f t="shared" si="40"/>
        <v>6.5630478929283029</v>
      </c>
      <c r="E155" s="909">
        <f t="shared" si="40"/>
        <v>6.3754717589237062</v>
      </c>
      <c r="F155" s="909">
        <f t="shared" si="40"/>
        <v>6.2932838896755419</v>
      </c>
      <c r="G155" s="909">
        <f t="shared" si="40"/>
        <v>6.5114833333333335</v>
      </c>
      <c r="H155" s="909">
        <f t="shared" si="40"/>
        <v>6.4679104615827985</v>
      </c>
      <c r="I155" s="909">
        <f t="shared" si="40"/>
        <v>6.8895656733176791</v>
      </c>
      <c r="J155" s="909">
        <f t="shared" si="40"/>
        <v>6.9027826615713463</v>
      </c>
      <c r="K155" s="909">
        <f t="shared" si="40"/>
        <v>6.9277491019341033</v>
      </c>
      <c r="L155" s="909">
        <f t="shared" si="40"/>
        <v>7.0481727667605778</v>
      </c>
      <c r="M155" s="909">
        <f t="shared" si="40"/>
        <v>7.2886283343372158</v>
      </c>
      <c r="N155" s="892"/>
      <c r="O155" s="892"/>
      <c r="P155" s="910" t="s">
        <v>175</v>
      </c>
      <c r="Q155" s="911">
        <f>Q89*0.533</f>
        <v>6.7372637051551463</v>
      </c>
    </row>
    <row r="156" spans="1:21" ht="13">
      <c r="A156" s="907" t="s">
        <v>176</v>
      </c>
      <c r="B156" s="908">
        <f>B90*0.533</f>
        <v>6.6992890186274519</v>
      </c>
      <c r="C156" s="909">
        <f t="shared" si="40"/>
        <v>6.6953997773665952</v>
      </c>
      <c r="D156" s="909">
        <f t="shared" si="40"/>
        <v>6.4817038513146414</v>
      </c>
      <c r="E156" s="909">
        <f t="shared" si="40"/>
        <v>6.3195449985427148</v>
      </c>
      <c r="F156" s="909">
        <f t="shared" si="40"/>
        <v>6.230410883265697</v>
      </c>
      <c r="G156" s="909">
        <f t="shared" si="40"/>
        <v>6.4482549019607847</v>
      </c>
      <c r="H156" s="909">
        <f t="shared" si="40"/>
        <v>6.384806651060317</v>
      </c>
      <c r="I156" s="909">
        <f t="shared" si="40"/>
        <v>6.8743637289992323</v>
      </c>
      <c r="J156" s="909">
        <f t="shared" si="40"/>
        <v>6.8909694085942013</v>
      </c>
      <c r="K156" s="909">
        <f t="shared" si="40"/>
        <v>6.89016194934712</v>
      </c>
      <c r="L156" s="909">
        <f t="shared" si="40"/>
        <v>7.0075465016175515</v>
      </c>
      <c r="M156" s="909">
        <f t="shared" si="40"/>
        <v>7.2485743965049236</v>
      </c>
      <c r="N156" s="892"/>
      <c r="O156" s="892"/>
      <c r="P156" s="910" t="s">
        <v>176</v>
      </c>
      <c r="Q156" s="911">
        <f>Q90*0.533</f>
        <v>6.6767981561019081</v>
      </c>
    </row>
    <row r="157" spans="1:21" ht="13">
      <c r="A157" s="907" t="s">
        <v>177</v>
      </c>
      <c r="B157" s="908">
        <f>B91*0.533</f>
        <v>0</v>
      </c>
      <c r="C157" s="909">
        <f t="shared" ref="C157:M157" si="41">C91*0.521</f>
        <v>0</v>
      </c>
      <c r="D157" s="909">
        <f t="shared" si="41"/>
        <v>0</v>
      </c>
      <c r="E157" s="909">
        <f t="shared" si="41"/>
        <v>0</v>
      </c>
      <c r="F157" s="909">
        <f t="shared" si="41"/>
        <v>6.1885024990388304</v>
      </c>
      <c r="G157" s="909">
        <f t="shared" si="41"/>
        <v>6.775553921568628</v>
      </c>
      <c r="H157" s="909">
        <f t="shared" si="41"/>
        <v>7.31651537254902</v>
      </c>
      <c r="I157" s="909">
        <f t="shared" si="41"/>
        <v>0</v>
      </c>
      <c r="J157" s="909">
        <f t="shared" si="41"/>
        <v>0</v>
      </c>
      <c r="K157" s="909">
        <f t="shared" si="41"/>
        <v>0</v>
      </c>
      <c r="L157" s="909">
        <f t="shared" si="40"/>
        <v>0</v>
      </c>
      <c r="M157" s="909">
        <f t="shared" si="41"/>
        <v>0</v>
      </c>
      <c r="N157" s="892"/>
      <c r="O157" s="892"/>
      <c r="P157" s="910" t="s">
        <v>177</v>
      </c>
      <c r="Q157" s="911">
        <f>Q91*0.521</f>
        <v>6.7039869422018494</v>
      </c>
    </row>
    <row r="158" spans="1:21" ht="13">
      <c r="A158" s="907" t="s">
        <v>71</v>
      </c>
      <c r="B158" s="908">
        <f>B92*0.521</f>
        <v>5.3031491813725493</v>
      </c>
      <c r="C158" s="909">
        <f t="shared" ref="C158:M158" si="42">C92*0.487</f>
        <v>5.039261617498874</v>
      </c>
      <c r="D158" s="909">
        <f t="shared" si="42"/>
        <v>5.0171774859792579</v>
      </c>
      <c r="E158" s="909">
        <f t="shared" si="42"/>
        <v>4.7622835686869145</v>
      </c>
      <c r="F158" s="909">
        <f t="shared" si="42"/>
        <v>4.6201669738669455</v>
      </c>
      <c r="G158" s="909">
        <f t="shared" si="42"/>
        <v>4.8547215686274496</v>
      </c>
      <c r="H158" s="909">
        <f t="shared" si="42"/>
        <v>4.8848063958358159</v>
      </c>
      <c r="I158" s="909">
        <f t="shared" si="42"/>
        <v>4.9286967334347986</v>
      </c>
      <c r="J158" s="909">
        <f t="shared" si="42"/>
        <v>5.0207274765195464</v>
      </c>
      <c r="K158" s="909">
        <f t="shared" si="42"/>
        <v>5.0136076135745435</v>
      </c>
      <c r="L158" s="909">
        <f>L92*0.521</f>
        <v>5.1247817859778637</v>
      </c>
      <c r="M158" s="909">
        <f t="shared" si="42"/>
        <v>4.9776049905036635</v>
      </c>
      <c r="N158" s="892"/>
      <c r="O158" s="892"/>
      <c r="P158" s="910" t="s">
        <v>71</v>
      </c>
      <c r="Q158" s="911">
        <f>Q92*0.487</f>
        <v>4.9181428731554799</v>
      </c>
    </row>
    <row r="159" spans="1:21" ht="13.5" thickBot="1">
      <c r="A159" s="912" t="s">
        <v>178</v>
      </c>
      <c r="B159" s="908">
        <f>B93*0.487</f>
        <v>6.2967109029411761</v>
      </c>
      <c r="C159" s="913">
        <f t="shared" ref="C159:M159" si="43">C93*0.518</f>
        <v>6.7210085053370996</v>
      </c>
      <c r="D159" s="913">
        <f t="shared" si="43"/>
        <v>6.5351504180668485</v>
      </c>
      <c r="E159" s="913">
        <f t="shared" si="43"/>
        <v>6.2942275879727081</v>
      </c>
      <c r="F159" s="913">
        <f t="shared" si="43"/>
        <v>6.2182329455204988</v>
      </c>
      <c r="G159" s="913">
        <f t="shared" si="43"/>
        <v>6.3881588235294116</v>
      </c>
      <c r="H159" s="913">
        <f t="shared" si="43"/>
        <v>6.3829894754708487</v>
      </c>
      <c r="I159" s="913">
        <f t="shared" si="43"/>
        <v>6.5485740635526106</v>
      </c>
      <c r="J159" s="913">
        <f t="shared" si="43"/>
        <v>6.6271381808060266</v>
      </c>
      <c r="K159" s="913">
        <f t="shared" si="43"/>
        <v>6.6472393718890794</v>
      </c>
      <c r="L159" s="909">
        <f>L93*0.487</f>
        <v>6.233220103514058</v>
      </c>
      <c r="M159" s="913">
        <f t="shared" si="43"/>
        <v>6.7756122405368853</v>
      </c>
      <c r="N159" s="892"/>
      <c r="O159" s="892"/>
      <c r="P159" s="914" t="s">
        <v>178</v>
      </c>
      <c r="Q159" s="915">
        <f>Q93*0.518</f>
        <v>6.5474131334445227</v>
      </c>
    </row>
    <row r="160" spans="1:21" ht="13">
      <c r="A160" s="815"/>
      <c r="B160" s="815"/>
      <c r="C160" s="815"/>
      <c r="D160" s="815"/>
      <c r="E160" s="815"/>
      <c r="F160" s="815"/>
      <c r="G160" s="815"/>
      <c r="H160" s="815"/>
      <c r="I160" s="815"/>
      <c r="J160" s="815"/>
      <c r="K160" s="815"/>
      <c r="L160" s="815"/>
      <c r="M160" s="815"/>
      <c r="N160" s="815"/>
      <c r="O160" s="815"/>
      <c r="P160" s="815"/>
      <c r="Q160" s="815"/>
    </row>
    <row r="161" spans="1:17" ht="16" thickBot="1">
      <c r="A161" s="891">
        <v>2021</v>
      </c>
      <c r="B161" s="892"/>
      <c r="C161" s="892" t="s">
        <v>181</v>
      </c>
      <c r="D161" s="892"/>
      <c r="E161" s="892"/>
      <c r="F161" s="892"/>
      <c r="G161" s="892"/>
      <c r="H161" s="892"/>
      <c r="I161" s="892"/>
      <c r="J161" s="892"/>
      <c r="K161" s="892"/>
      <c r="L161" s="892"/>
      <c r="M161" s="893" t="s">
        <v>93</v>
      </c>
      <c r="N161" s="892"/>
      <c r="O161" s="892"/>
      <c r="P161" s="891">
        <v>2021</v>
      </c>
      <c r="Q161" s="892"/>
    </row>
    <row r="162" spans="1:17" ht="13.5" thickBot="1">
      <c r="A162" s="894"/>
      <c r="B162" s="895" t="s">
        <v>161</v>
      </c>
      <c r="C162" s="895" t="s">
        <v>162</v>
      </c>
      <c r="D162" s="895" t="s">
        <v>163</v>
      </c>
      <c r="E162" s="895" t="s">
        <v>164</v>
      </c>
      <c r="F162" s="895" t="s">
        <v>165</v>
      </c>
      <c r="G162" s="895" t="s">
        <v>166</v>
      </c>
      <c r="H162" s="895" t="s">
        <v>167</v>
      </c>
      <c r="I162" s="895" t="s">
        <v>168</v>
      </c>
      <c r="J162" s="895" t="s">
        <v>169</v>
      </c>
      <c r="K162" s="895" t="s">
        <v>170</v>
      </c>
      <c r="L162" s="895" t="s">
        <v>171</v>
      </c>
      <c r="M162" s="896" t="s">
        <v>172</v>
      </c>
      <c r="N162" s="892"/>
      <c r="O162" s="892"/>
      <c r="P162" s="894"/>
      <c r="Q162" s="896" t="s">
        <v>173</v>
      </c>
    </row>
    <row r="163" spans="1:17" ht="13.5" thickBot="1">
      <c r="A163" s="897" t="s">
        <v>174</v>
      </c>
      <c r="B163" s="898">
        <f>B97*0.518</f>
        <v>6.6522463713968678</v>
      </c>
      <c r="C163" s="898">
        <f t="shared" ref="C163:M163" si="44">C97*0.518</f>
        <v>6.7582691056214399</v>
      </c>
      <c r="D163" s="898">
        <f t="shared" si="44"/>
        <v>6.7229887484670554</v>
      </c>
      <c r="E163" s="898">
        <f t="shared" si="44"/>
        <v>7.0119666978146524</v>
      </c>
      <c r="F163" s="898">
        <f t="shared" si="44"/>
        <v>7.0837891176812784</v>
      </c>
      <c r="G163" s="898">
        <f t="shared" si="44"/>
        <v>7.3439213352838788</v>
      </c>
      <c r="H163" s="898">
        <f t="shared" si="44"/>
        <v>7.2840676599577741</v>
      </c>
      <c r="I163" s="898">
        <f t="shared" si="44"/>
        <v>7.6628126470830669</v>
      </c>
      <c r="J163" s="898">
        <f t="shared" si="44"/>
        <v>7.7441044260492022</v>
      </c>
      <c r="K163" s="898">
        <f t="shared" si="44"/>
        <v>8.6338565132981611</v>
      </c>
      <c r="L163" s="898">
        <f t="shared" si="44"/>
        <v>9.2425493518099966</v>
      </c>
      <c r="M163" s="899">
        <f t="shared" si="44"/>
        <v>9.3369439183590028</v>
      </c>
      <c r="N163" s="892"/>
      <c r="O163" s="892"/>
      <c r="P163" s="900" t="s">
        <v>174</v>
      </c>
      <c r="Q163" s="901">
        <f>Q97*0.518</f>
        <v>7.6350903299219262</v>
      </c>
    </row>
    <row r="164" spans="1:17" ht="13">
      <c r="A164" s="902" t="s">
        <v>179</v>
      </c>
      <c r="B164" s="903">
        <f>B98*0.539</f>
        <v>6.8497801358810424</v>
      </c>
      <c r="C164" s="904">
        <f t="shared" ref="C164:M164" si="45">C98*0.539</f>
        <v>6.7174445363834403</v>
      </c>
      <c r="D164" s="904">
        <f t="shared" si="45"/>
        <v>6.8020578276047079</v>
      </c>
      <c r="E164" s="904">
        <f t="shared" si="45"/>
        <v>7.2894074278768164</v>
      </c>
      <c r="F164" s="904">
        <f t="shared" si="45"/>
        <v>6.9434202225344386</v>
      </c>
      <c r="G164" s="904">
        <f t="shared" si="45"/>
        <v>7.3834186913237092</v>
      </c>
      <c r="H164" s="904">
        <f t="shared" si="45"/>
        <v>7.3289985267432414</v>
      </c>
      <c r="I164" s="904">
        <f t="shared" si="45"/>
        <v>7.8520636316550823</v>
      </c>
      <c r="J164" s="904">
        <f t="shared" si="45"/>
        <v>8.3154149530062149</v>
      </c>
      <c r="K164" s="904">
        <f t="shared" si="45"/>
        <v>9.2530978860205497</v>
      </c>
      <c r="L164" s="904">
        <f t="shared" si="45"/>
        <v>10.127439448314604</v>
      </c>
      <c r="M164" s="904">
        <f t="shared" si="45"/>
        <v>9.4665416013395483</v>
      </c>
      <c r="N164" s="892"/>
      <c r="O164" s="892"/>
      <c r="P164" s="905" t="s">
        <v>179</v>
      </c>
      <c r="Q164" s="906">
        <f>Q98*0.539</f>
        <v>8.4223945173700017</v>
      </c>
    </row>
    <row r="165" spans="1:17" ht="13">
      <c r="A165" s="907" t="s">
        <v>175</v>
      </c>
      <c r="B165" s="908">
        <f>B99*0.533</f>
        <v>7.437877769057982</v>
      </c>
      <c r="C165" s="909">
        <f t="shared" ref="C165:M165" si="46">C99*0.533</f>
        <v>7.4990491940518034</v>
      </c>
      <c r="D165" s="909">
        <f t="shared" si="46"/>
        <v>7.3511661276978417</v>
      </c>
      <c r="E165" s="909">
        <f t="shared" si="46"/>
        <v>7.6659266238797104</v>
      </c>
      <c r="F165" s="909">
        <f t="shared" si="46"/>
        <v>7.7271839760307328</v>
      </c>
      <c r="G165" s="909">
        <f t="shared" si="46"/>
        <v>7.9820463830153683</v>
      </c>
      <c r="H165" s="909">
        <f t="shared" si="46"/>
        <v>8.0283709163321255</v>
      </c>
      <c r="I165" s="909">
        <f t="shared" si="46"/>
        <v>8.5441199998404098</v>
      </c>
      <c r="J165" s="909">
        <f t="shared" si="46"/>
        <v>8.6739192493468735</v>
      </c>
      <c r="K165" s="909">
        <f t="shared" si="46"/>
        <v>9.7855025423428295</v>
      </c>
      <c r="L165" s="909">
        <f t="shared" si="46"/>
        <v>10.401461548963782</v>
      </c>
      <c r="M165" s="909">
        <f t="shared" si="46"/>
        <v>10.486467403836441</v>
      </c>
      <c r="N165" s="892"/>
      <c r="O165" s="892"/>
      <c r="P165" s="910" t="s">
        <v>175</v>
      </c>
      <c r="Q165" s="911">
        <f>Q99*0.533</f>
        <v>8.4369577054965248</v>
      </c>
    </row>
    <row r="166" spans="1:17" ht="13">
      <c r="A166" s="907" t="s">
        <v>176</v>
      </c>
      <c r="B166" s="908">
        <f>B100*0.533</f>
        <v>7.4339838204754649</v>
      </c>
      <c r="C166" s="909">
        <f t="shared" ref="C166:M166" si="47">C100*0.533</f>
        <v>7.4720285074996982</v>
      </c>
      <c r="D166" s="909">
        <f t="shared" si="47"/>
        <v>7.3111403660920846</v>
      </c>
      <c r="E166" s="909">
        <f t="shared" si="47"/>
        <v>7.6584381215589046</v>
      </c>
      <c r="F166" s="909">
        <f t="shared" si="47"/>
        <v>7.74128235029964</v>
      </c>
      <c r="G166" s="909">
        <f t="shared" si="47"/>
        <v>7.9750559234898377</v>
      </c>
      <c r="H166" s="909">
        <f t="shared" si="47"/>
        <v>8.0141853874652025</v>
      </c>
      <c r="I166" s="909">
        <f t="shared" si="47"/>
        <v>8.534573265363024</v>
      </c>
      <c r="J166" s="909">
        <f t="shared" si="47"/>
        <v>8.6638018477071856</v>
      </c>
      <c r="K166" s="909">
        <f t="shared" si="47"/>
        <v>9.8156462843836554</v>
      </c>
      <c r="L166" s="909">
        <f t="shared" si="47"/>
        <v>10.338229028178356</v>
      </c>
      <c r="M166" s="909">
        <f t="shared" si="47"/>
        <v>10.28671082600745</v>
      </c>
      <c r="N166" s="892"/>
      <c r="O166" s="892"/>
      <c r="P166" s="910" t="s">
        <v>176</v>
      </c>
      <c r="Q166" s="911">
        <f>Q100*0.533</f>
        <v>8.2677930797438552</v>
      </c>
    </row>
    <row r="167" spans="1:17" ht="13">
      <c r="A167" s="907" t="s">
        <v>177</v>
      </c>
      <c r="B167" s="908">
        <f>B101*0.533</f>
        <v>0</v>
      </c>
      <c r="C167" s="909">
        <f t="shared" ref="C167:K167" si="48">C101*0.521</f>
        <v>0</v>
      </c>
      <c r="D167" s="909">
        <f t="shared" si="48"/>
        <v>0</v>
      </c>
      <c r="E167" s="909">
        <f t="shared" si="48"/>
        <v>0</v>
      </c>
      <c r="F167" s="909">
        <f t="shared" si="48"/>
        <v>0</v>
      </c>
      <c r="G167" s="909">
        <f t="shared" si="48"/>
        <v>0</v>
      </c>
      <c r="H167" s="909">
        <f t="shared" si="48"/>
        <v>0</v>
      </c>
      <c r="I167" s="909">
        <f t="shared" si="48"/>
        <v>0</v>
      </c>
      <c r="J167" s="909">
        <f t="shared" si="48"/>
        <v>0</v>
      </c>
      <c r="K167" s="909">
        <f t="shared" si="48"/>
        <v>0</v>
      </c>
      <c r="L167" s="909">
        <f>L101*0.533</f>
        <v>0</v>
      </c>
      <c r="M167" s="909">
        <f>M101*0.521</f>
        <v>0</v>
      </c>
      <c r="N167" s="892"/>
      <c r="O167" s="892"/>
      <c r="P167" s="910" t="s">
        <v>177</v>
      </c>
      <c r="Q167" s="911">
        <f>Q101*0.521</f>
        <v>9.0052537744292405</v>
      </c>
    </row>
    <row r="168" spans="1:17" ht="13">
      <c r="A168" s="907" t="s">
        <v>71</v>
      </c>
      <c r="B168" s="908">
        <f>B102*0.521</f>
        <v>5.5089817616553036</v>
      </c>
      <c r="C168" s="909">
        <f t="shared" ref="C168:K168" si="49">C102*0.487</f>
        <v>5.2598950046830932</v>
      </c>
      <c r="D168" s="909">
        <f t="shared" si="49"/>
        <v>5.4609439135774034</v>
      </c>
      <c r="E168" s="909">
        <f t="shared" si="49"/>
        <v>5.598361624068966</v>
      </c>
      <c r="F168" s="909">
        <f t="shared" si="49"/>
        <v>5.7206845278178609</v>
      </c>
      <c r="G168" s="909">
        <f t="shared" si="49"/>
        <v>5.9144128249722687</v>
      </c>
      <c r="H168" s="909">
        <f t="shared" si="49"/>
        <v>5.8808809461001985</v>
      </c>
      <c r="I168" s="909">
        <f t="shared" si="49"/>
        <v>5.9872877582877022</v>
      </c>
      <c r="J168" s="909">
        <f t="shared" si="49"/>
        <v>6.1490120882076971</v>
      </c>
      <c r="K168" s="909">
        <f t="shared" si="49"/>
        <v>6.7986905058231715</v>
      </c>
      <c r="L168" s="909">
        <f>L102*0.521</f>
        <v>8.0129712415247099</v>
      </c>
      <c r="M168" s="909">
        <f>M102*0.487</f>
        <v>7.5708744927048359</v>
      </c>
      <c r="N168" s="892"/>
      <c r="O168" s="892"/>
      <c r="P168" s="910" t="s">
        <v>71</v>
      </c>
      <c r="Q168" s="911">
        <f>Q102*0.487</f>
        <v>6.1745111762757068</v>
      </c>
    </row>
    <row r="169" spans="1:17" ht="13.5" thickBot="1">
      <c r="A169" s="912" t="s">
        <v>178</v>
      </c>
      <c r="B169" s="908">
        <f>B103*0.487</f>
        <v>6.498349515567476</v>
      </c>
      <c r="C169" s="913">
        <f t="shared" ref="C169:K169" si="50">C103*0.518</f>
        <v>7.0131489932586231</v>
      </c>
      <c r="D169" s="913">
        <f t="shared" si="50"/>
        <v>6.9633635370193518</v>
      </c>
      <c r="E169" s="913">
        <f t="shared" si="50"/>
        <v>7.1930867717099209</v>
      </c>
      <c r="F169" s="913">
        <f t="shared" si="50"/>
        <v>7.2313360388641605</v>
      </c>
      <c r="G169" s="913">
        <f t="shared" si="50"/>
        <v>7.4310522064431037</v>
      </c>
      <c r="H169" s="913">
        <f t="shared" si="50"/>
        <v>7.4807621714899941</v>
      </c>
      <c r="I169" s="913">
        <f t="shared" si="50"/>
        <v>7.7942992776924269</v>
      </c>
      <c r="J169" s="913">
        <f t="shared" si="50"/>
        <v>7.9673959499197506</v>
      </c>
      <c r="K169" s="913">
        <f t="shared" si="50"/>
        <v>9.0202103473550466</v>
      </c>
      <c r="L169" s="909">
        <f>L103*0.487</f>
        <v>9.0157927072340271</v>
      </c>
      <c r="M169" s="913">
        <f>M103*0.518</f>
        <v>9.6145237939757138</v>
      </c>
      <c r="N169" s="892"/>
      <c r="O169" s="892"/>
      <c r="P169" s="914" t="s">
        <v>178</v>
      </c>
      <c r="Q169" s="915">
        <f>Q103*0.518</f>
        <v>7.8534932592583377</v>
      </c>
    </row>
    <row r="170" spans="1:17" ht="13">
      <c r="A170" s="358"/>
      <c r="B170" s="358"/>
      <c r="C170" s="358"/>
      <c r="D170" s="358"/>
      <c r="E170" s="358"/>
      <c r="F170" s="358"/>
      <c r="G170" s="815"/>
      <c r="H170" s="815"/>
      <c r="I170" s="815"/>
      <c r="J170" s="815"/>
      <c r="K170" s="815"/>
      <c r="L170" s="815"/>
      <c r="M170" s="815"/>
      <c r="N170" s="815"/>
      <c r="O170" s="815"/>
      <c r="P170" s="815"/>
      <c r="Q170" s="815"/>
    </row>
    <row r="171" spans="1:17" ht="16" thickBot="1">
      <c r="A171" s="891">
        <v>2022</v>
      </c>
      <c r="B171" s="892"/>
      <c r="C171" s="892" t="s">
        <v>181</v>
      </c>
      <c r="D171" s="892"/>
      <c r="E171" s="892"/>
      <c r="F171" s="892"/>
      <c r="G171" s="892"/>
      <c r="H171" s="892"/>
      <c r="I171" s="892"/>
      <c r="J171" s="892"/>
      <c r="K171" s="892"/>
      <c r="L171" s="892"/>
      <c r="M171" s="893" t="s">
        <v>93</v>
      </c>
      <c r="N171" s="892"/>
      <c r="O171" s="892"/>
      <c r="P171" s="891">
        <v>2022</v>
      </c>
      <c r="Q171" s="892"/>
    </row>
    <row r="172" spans="1:17" ht="13.5" thickBot="1">
      <c r="A172" s="894"/>
      <c r="B172" s="895" t="s">
        <v>161</v>
      </c>
      <c r="C172" s="895" t="s">
        <v>162</v>
      </c>
      <c r="D172" s="895" t="s">
        <v>163</v>
      </c>
      <c r="E172" s="895" t="s">
        <v>164</v>
      </c>
      <c r="F172" s="895" t="s">
        <v>165</v>
      </c>
      <c r="G172" s="895" t="s">
        <v>166</v>
      </c>
      <c r="H172" s="895" t="s">
        <v>167</v>
      </c>
      <c r="I172" s="895" t="s">
        <v>168</v>
      </c>
      <c r="J172" s="895" t="s">
        <v>169</v>
      </c>
      <c r="K172" s="895" t="s">
        <v>170</v>
      </c>
      <c r="L172" s="895" t="s">
        <v>171</v>
      </c>
      <c r="M172" s="896" t="s">
        <v>172</v>
      </c>
      <c r="N172" s="892"/>
      <c r="O172" s="892"/>
      <c r="P172" s="894"/>
      <c r="Q172" s="896" t="s">
        <v>173</v>
      </c>
    </row>
    <row r="173" spans="1:17" ht="13.5" thickBot="1">
      <c r="A173" s="897" t="s">
        <v>174</v>
      </c>
      <c r="B173" s="898">
        <f>B107*0.518</f>
        <v>9.4381907578569777</v>
      </c>
      <c r="C173" s="898">
        <f t="shared" ref="C173:M173" si="51">C107*0.518</f>
        <v>9.6803233778953572</v>
      </c>
      <c r="D173" s="898">
        <f t="shared" si="51"/>
        <v>10.306277896779093</v>
      </c>
      <c r="E173" s="898">
        <f t="shared" si="51"/>
        <v>11.366622425156018</v>
      </c>
      <c r="F173" s="898">
        <f t="shared" si="51"/>
        <v>11.509557430278972</v>
      </c>
      <c r="G173" s="898">
        <f t="shared" si="51"/>
        <v>10.99798567291805</v>
      </c>
      <c r="H173" s="898">
        <f t="shared" si="51"/>
        <v>10.709462578973062</v>
      </c>
      <c r="I173" s="898">
        <f t="shared" si="51"/>
        <v>11.195178309122138</v>
      </c>
      <c r="J173" s="898">
        <f t="shared" si="51"/>
        <v>10.906849248105507</v>
      </c>
      <c r="K173" s="898">
        <f t="shared" si="51"/>
        <v>10.884987622751909</v>
      </c>
      <c r="L173" s="898">
        <f t="shared" si="51"/>
        <v>10.955115739122942</v>
      </c>
      <c r="M173" s="899">
        <f t="shared" si="51"/>
        <v>10.684251873907979</v>
      </c>
      <c r="N173" s="892"/>
      <c r="O173" s="892"/>
      <c r="P173" s="900" t="s">
        <v>174</v>
      </c>
      <c r="Q173" s="901">
        <f>Q107*0.518</f>
        <v>10.739329926185153</v>
      </c>
    </row>
    <row r="174" spans="1:17" ht="13">
      <c r="A174" s="905" t="s">
        <v>179</v>
      </c>
      <c r="B174" s="916">
        <f>B108*0.539</f>
        <v>10.252197100007869</v>
      </c>
      <c r="C174" s="916">
        <f t="shared" ref="C174:M174" si="52">C108*0.539</f>
        <v>9.9176645106776906</v>
      </c>
      <c r="D174" s="916">
        <f t="shared" si="52"/>
        <v>10.98214439537465</v>
      </c>
      <c r="E174" s="916">
        <f t="shared" si="52"/>
        <v>11.65537003556455</v>
      </c>
      <c r="F174" s="916">
        <f t="shared" si="52"/>
        <v>12.066667497109144</v>
      </c>
      <c r="G174" s="916">
        <f t="shared" si="52"/>
        <v>11.079484027911667</v>
      </c>
      <c r="H174" s="916">
        <f t="shared" si="52"/>
        <v>11.357109201449639</v>
      </c>
      <c r="I174" s="916">
        <f t="shared" si="52"/>
        <v>11.29739469124968</v>
      </c>
      <c r="J174" s="916">
        <f t="shared" si="52"/>
        <v>10.871066986473076</v>
      </c>
      <c r="K174" s="916">
        <f t="shared" si="52"/>
        <v>11.479840889982773</v>
      </c>
      <c r="L174" s="916">
        <f t="shared" si="52"/>
        <v>11.375938580302371</v>
      </c>
      <c r="M174" s="917">
        <f t="shared" si="52"/>
        <v>10.79715648037166</v>
      </c>
      <c r="N174" s="892"/>
      <c r="O174" s="892"/>
      <c r="P174" s="905" t="s">
        <v>179</v>
      </c>
      <c r="Q174" s="906">
        <f>Q108*0.539</f>
        <v>11.166716801462918</v>
      </c>
    </row>
    <row r="175" spans="1:17" ht="13">
      <c r="A175" s="910" t="s">
        <v>175</v>
      </c>
      <c r="B175" s="911">
        <f>B109*0.533</f>
        <v>10.456725243307369</v>
      </c>
      <c r="C175" s="911">
        <f t="shared" ref="C175:M175" si="53">C109*0.533</f>
        <v>10.52458735428189</v>
      </c>
      <c r="D175" s="911">
        <f t="shared" si="53"/>
        <v>11.141260244036145</v>
      </c>
      <c r="E175" s="911">
        <f t="shared" si="53"/>
        <v>12.252059392768937</v>
      </c>
      <c r="F175" s="911">
        <f t="shared" si="53"/>
        <v>12.320687639503367</v>
      </c>
      <c r="G175" s="911">
        <f t="shared" si="53"/>
        <v>11.603683670690634</v>
      </c>
      <c r="H175" s="911">
        <f t="shared" si="53"/>
        <v>11.351214806866659</v>
      </c>
      <c r="I175" s="911">
        <f t="shared" si="53"/>
        <v>12.055667035551739</v>
      </c>
      <c r="J175" s="911">
        <f t="shared" si="53"/>
        <v>11.720348818589745</v>
      </c>
      <c r="K175" s="911">
        <f t="shared" si="53"/>
        <v>11.730468063876771</v>
      </c>
      <c r="L175" s="911">
        <f t="shared" si="53"/>
        <v>11.832336660259674</v>
      </c>
      <c r="M175" s="918">
        <f t="shared" si="53"/>
        <v>11.665526857813209</v>
      </c>
      <c r="N175" s="892"/>
      <c r="O175" s="892"/>
      <c r="P175" s="910" t="s">
        <v>175</v>
      </c>
      <c r="Q175" s="911">
        <f>Q109*0.533</f>
        <v>11.564269223094966</v>
      </c>
    </row>
    <row r="176" spans="1:17" ht="13">
      <c r="A176" s="910" t="s">
        <v>176</v>
      </c>
      <c r="B176" s="911">
        <f>B110*0.533</f>
        <v>10.393475284630448</v>
      </c>
      <c r="C176" s="911">
        <f t="shared" ref="C176:M176" si="54">C110*0.533</f>
        <v>10.470450674713996</v>
      </c>
      <c r="D176" s="911">
        <f t="shared" si="54"/>
        <v>11.068356058249069</v>
      </c>
      <c r="E176" s="911">
        <f t="shared" si="54"/>
        <v>12.208692380633357</v>
      </c>
      <c r="F176" s="911">
        <f t="shared" si="54"/>
        <v>12.265083245044924</v>
      </c>
      <c r="G176" s="911">
        <f t="shared" si="54"/>
        <v>11.493337533695071</v>
      </c>
      <c r="H176" s="911">
        <f t="shared" si="54"/>
        <v>11.28226452378351</v>
      </c>
      <c r="I176" s="911">
        <f t="shared" si="54"/>
        <v>12.049569616581836</v>
      </c>
      <c r="J176" s="911">
        <f t="shared" si="54"/>
        <v>11.62908186783528</v>
      </c>
      <c r="K176" s="911">
        <f t="shared" si="54"/>
        <v>11.640214576686004</v>
      </c>
      <c r="L176" s="911">
        <f t="shared" si="54"/>
        <v>11.786827493730739</v>
      </c>
      <c r="M176" s="918">
        <f t="shared" si="54"/>
        <v>11.577266499929911</v>
      </c>
      <c r="N176" s="892"/>
      <c r="O176" s="892"/>
      <c r="P176" s="910" t="s">
        <v>176</v>
      </c>
      <c r="Q176" s="911">
        <f>Q110*0.533</f>
        <v>11.501891053049874</v>
      </c>
    </row>
    <row r="177" spans="1:17" ht="13">
      <c r="A177" s="910" t="s">
        <v>177</v>
      </c>
      <c r="B177" s="911">
        <f>B111*0.533</f>
        <v>10.688684204855274</v>
      </c>
      <c r="C177" s="911">
        <f t="shared" ref="C177:K177" si="55">C111*0.521</f>
        <v>10.501578320915952</v>
      </c>
      <c r="D177" s="911">
        <f t="shared" si="55"/>
        <v>10.675017202586144</v>
      </c>
      <c r="E177" s="911">
        <f t="shared" si="55"/>
        <v>12.045287068031888</v>
      </c>
      <c r="F177" s="911">
        <f t="shared" si="55"/>
        <v>11.470454169090107</v>
      </c>
      <c r="G177" s="911">
        <f t="shared" si="55"/>
        <v>11.34238242363115</v>
      </c>
      <c r="H177" s="911">
        <f t="shared" si="55"/>
        <v>10.991562210948132</v>
      </c>
      <c r="I177" s="911">
        <f t="shared" si="55"/>
        <v>11.925390081667279</v>
      </c>
      <c r="J177" s="911">
        <f t="shared" si="55"/>
        <v>11.361794900871462</v>
      </c>
      <c r="K177" s="911">
        <f t="shared" si="55"/>
        <v>11.702773036410806</v>
      </c>
      <c r="L177" s="911">
        <f>L111*0.533</f>
        <v>12.174483279632199</v>
      </c>
      <c r="M177" s="918">
        <f>M111*0.521</f>
        <v>11.696562132106136</v>
      </c>
      <c r="N177" s="892"/>
      <c r="O177" s="892"/>
      <c r="P177" s="910" t="s">
        <v>177</v>
      </c>
      <c r="Q177" s="911">
        <f>Q111*0.521</f>
        <v>11.409038001108417</v>
      </c>
    </row>
    <row r="178" spans="1:17" ht="13">
      <c r="A178" s="910" t="s">
        <v>71</v>
      </c>
      <c r="B178" s="911">
        <f>B112*0.521</f>
        <v>8.2173773041296023</v>
      </c>
      <c r="C178" s="911">
        <f t="shared" ref="C178:K178" si="56">C112*0.487</f>
        <v>8.1185815960576662</v>
      </c>
      <c r="D178" s="911">
        <f t="shared" si="56"/>
        <v>8.8205576891713307</v>
      </c>
      <c r="E178" s="911">
        <f t="shared" si="56"/>
        <v>9.8449385662779267</v>
      </c>
      <c r="F178" s="911">
        <f t="shared" si="56"/>
        <v>10.005275945153194</v>
      </c>
      <c r="G178" s="911">
        <f t="shared" si="56"/>
        <v>9.6360178707450377</v>
      </c>
      <c r="H178" s="911">
        <f t="shared" si="56"/>
        <v>9.3973006475340455</v>
      </c>
      <c r="I178" s="911">
        <f t="shared" si="56"/>
        <v>9.6194775137940223</v>
      </c>
      <c r="J178" s="911">
        <f t="shared" si="56"/>
        <v>9.3856218601837291</v>
      </c>
      <c r="K178" s="911">
        <f t="shared" si="56"/>
        <v>9.3902446535269366</v>
      </c>
      <c r="L178" s="911">
        <f>L112*0.521</f>
        <v>9.966828251162859</v>
      </c>
      <c r="M178" s="918">
        <f>M112*0.487</f>
        <v>8.8216599091023742</v>
      </c>
      <c r="N178" s="892"/>
      <c r="O178" s="892"/>
      <c r="P178" s="910" t="s">
        <v>71</v>
      </c>
      <c r="Q178" s="911">
        <f>Q112*0.487</f>
        <v>9.1882882955476592</v>
      </c>
    </row>
    <row r="179" spans="1:17" ht="13.5" thickBot="1">
      <c r="A179" s="914" t="s">
        <v>178</v>
      </c>
      <c r="B179" s="915">
        <f>B113*0.487</f>
        <v>9.1427237339550587</v>
      </c>
      <c r="C179" s="915">
        <f t="shared" ref="C179:K179" si="57">C113*0.518</f>
        <v>9.8760139880975828</v>
      </c>
      <c r="D179" s="915">
        <f t="shared" si="57"/>
        <v>10.402702460800137</v>
      </c>
      <c r="E179" s="915">
        <f t="shared" si="57"/>
        <v>11.436750765628197</v>
      </c>
      <c r="F179" s="915">
        <f t="shared" si="57"/>
        <v>11.594466781026135</v>
      </c>
      <c r="G179" s="915">
        <f t="shared" si="57"/>
        <v>11.321685301710639</v>
      </c>
      <c r="H179" s="915">
        <f t="shared" si="57"/>
        <v>11.120634557757592</v>
      </c>
      <c r="I179" s="915">
        <f t="shared" si="57"/>
        <v>11.531643359009554</v>
      </c>
      <c r="J179" s="915">
        <f t="shared" si="57"/>
        <v>11.460327965766995</v>
      </c>
      <c r="K179" s="915">
        <f t="shared" si="57"/>
        <v>11.415293225535668</v>
      </c>
      <c r="L179" s="915">
        <f>L113*0.487</f>
        <v>10.780404493820267</v>
      </c>
      <c r="M179" s="919">
        <f>M113*0.518</f>
        <v>11.407315242874441</v>
      </c>
      <c r="N179" s="892"/>
      <c r="O179" s="892"/>
      <c r="P179" s="914" t="s">
        <v>178</v>
      </c>
      <c r="Q179" s="915">
        <f>Q113*0.518</f>
        <v>11.088341290018477</v>
      </c>
    </row>
    <row r="180" spans="1:17" ht="13">
      <c r="A180" s="358"/>
      <c r="B180" s="358"/>
      <c r="C180" s="358"/>
      <c r="D180" s="358"/>
      <c r="E180" s="358"/>
      <c r="F180" s="358"/>
      <c r="G180" s="815"/>
      <c r="H180" s="815"/>
      <c r="I180" s="815"/>
      <c r="J180" s="815"/>
      <c r="K180" s="815"/>
      <c r="L180" s="815"/>
      <c r="M180" s="815"/>
      <c r="N180" s="815"/>
      <c r="O180" s="815"/>
      <c r="P180" s="815"/>
      <c r="Q180" s="815"/>
    </row>
    <row r="181" spans="1:17" ht="16" thickBot="1">
      <c r="A181" s="891">
        <v>2023</v>
      </c>
      <c r="B181" s="892"/>
      <c r="C181" s="892" t="s">
        <v>181</v>
      </c>
      <c r="D181" s="892"/>
      <c r="E181" s="892"/>
      <c r="F181" s="892"/>
      <c r="G181" s="892"/>
      <c r="H181" s="892"/>
      <c r="I181" s="892"/>
      <c r="J181" s="892"/>
      <c r="K181" s="892"/>
      <c r="L181" s="892"/>
      <c r="M181" s="893" t="s">
        <v>93</v>
      </c>
      <c r="N181" s="892"/>
      <c r="O181" s="892"/>
      <c r="P181" s="891">
        <v>2023</v>
      </c>
      <c r="Q181" s="892"/>
    </row>
    <row r="182" spans="1:17" ht="13.5" thickBot="1">
      <c r="A182" s="894"/>
      <c r="B182" s="895" t="s">
        <v>161</v>
      </c>
      <c r="C182" s="895" t="s">
        <v>162</v>
      </c>
      <c r="D182" s="895" t="s">
        <v>163</v>
      </c>
      <c r="E182" s="895" t="s">
        <v>164</v>
      </c>
      <c r="F182" s="895" t="s">
        <v>165</v>
      </c>
      <c r="G182" s="895" t="s">
        <v>166</v>
      </c>
      <c r="H182" s="895" t="s">
        <v>167</v>
      </c>
      <c r="I182" s="895" t="s">
        <v>168</v>
      </c>
      <c r="J182" s="895" t="s">
        <v>169</v>
      </c>
      <c r="K182" s="895" t="s">
        <v>170</v>
      </c>
      <c r="L182" s="895" t="s">
        <v>171</v>
      </c>
      <c r="M182" s="896" t="s">
        <v>172</v>
      </c>
      <c r="N182" s="892"/>
      <c r="O182" s="892"/>
      <c r="P182" s="894"/>
      <c r="Q182" s="896" t="s">
        <v>173</v>
      </c>
    </row>
    <row r="183" spans="1:17" ht="13.5" thickBot="1">
      <c r="A183" s="897" t="s">
        <v>174</v>
      </c>
      <c r="B183" s="898">
        <f>B117*0.518</f>
        <v>10.722206776083063</v>
      </c>
      <c r="C183" s="898">
        <f t="shared" ref="C183:M183" si="58">C117*0.518</f>
        <v>10.732260515461231</v>
      </c>
      <c r="D183" s="898">
        <f t="shared" si="58"/>
        <v>10.863378865448793</v>
      </c>
      <c r="E183" s="898">
        <f t="shared" si="58"/>
        <v>10.729155189440855</v>
      </c>
      <c r="F183" s="898">
        <f t="shared" si="58"/>
        <v>10.625869380653077</v>
      </c>
      <c r="G183" s="898">
        <f t="shared" si="58"/>
        <v>10.330576380584718</v>
      </c>
      <c r="H183" s="898">
        <f t="shared" si="58"/>
        <v>9.7048689421728085</v>
      </c>
      <c r="I183" s="898">
        <f t="shared" si="58"/>
        <v>9.8940493638142559</v>
      </c>
      <c r="J183" s="898">
        <f t="shared" si="58"/>
        <v>9.8151138283841863</v>
      </c>
      <c r="K183" s="898">
        <f t="shared" si="58"/>
        <v>9.946603855776802</v>
      </c>
      <c r="L183" s="898">
        <f t="shared" si="58"/>
        <v>9.7246653054793892</v>
      </c>
      <c r="M183" s="899">
        <f t="shared" si="58"/>
        <v>9.5949981268940512</v>
      </c>
      <c r="N183" s="892"/>
      <c r="O183" s="892"/>
      <c r="P183" s="900" t="s">
        <v>174</v>
      </c>
      <c r="Q183" s="901">
        <f>Q117*0.518</f>
        <v>10.255156129058223</v>
      </c>
    </row>
    <row r="184" spans="1:17" ht="13">
      <c r="A184" s="905" t="s">
        <v>179</v>
      </c>
      <c r="B184" s="916">
        <f>B118*0.539</f>
        <v>11.458941294145017</v>
      </c>
      <c r="C184" s="916">
        <f t="shared" ref="C184:M184" si="59">C118*0.539</f>
        <v>10.82536812554314</v>
      </c>
      <c r="D184" s="916">
        <f t="shared" si="59"/>
        <v>11.127043816630353</v>
      </c>
      <c r="E184" s="916">
        <f t="shared" si="59"/>
        <v>11.083321219860535</v>
      </c>
      <c r="F184" s="916">
        <f t="shared" si="59"/>
        <v>10.821699731606406</v>
      </c>
      <c r="G184" s="916">
        <f t="shared" si="59"/>
        <v>10.563660444359654</v>
      </c>
      <c r="H184" s="916">
        <f t="shared" si="59"/>
        <v>9.5075930216340865</v>
      </c>
      <c r="I184" s="916">
        <f t="shared" si="59"/>
        <v>10.250007483054404</v>
      </c>
      <c r="J184" s="916">
        <f t="shared" si="59"/>
        <v>9.8457724232752408</v>
      </c>
      <c r="K184" s="916">
        <f t="shared" si="59"/>
        <v>10.353735160027092</v>
      </c>
      <c r="L184" s="916">
        <f t="shared" si="59"/>
        <v>9.2667103764273655</v>
      </c>
      <c r="M184" s="917">
        <f t="shared" si="59"/>
        <v>10.13286793198254</v>
      </c>
      <c r="N184" s="892"/>
      <c r="O184" s="892"/>
      <c r="P184" s="905" t="s">
        <v>179</v>
      </c>
      <c r="Q184" s="906">
        <f>Q118*0.539</f>
        <v>10.570634525536587</v>
      </c>
    </row>
    <row r="185" spans="1:17" ht="13">
      <c r="A185" s="910" t="s">
        <v>175</v>
      </c>
      <c r="B185" s="911">
        <f>B119*0.533</f>
        <v>11.634280540569197</v>
      </c>
      <c r="C185" s="911">
        <f t="shared" ref="C185:M185" si="60">C119*0.533</f>
        <v>11.659223087893494</v>
      </c>
      <c r="D185" s="911">
        <f t="shared" si="60"/>
        <v>11.724838722595674</v>
      </c>
      <c r="E185" s="911">
        <f t="shared" si="60"/>
        <v>11.620044186937664</v>
      </c>
      <c r="F185" s="911">
        <f t="shared" si="60"/>
        <v>11.335663692583525</v>
      </c>
      <c r="G185" s="911">
        <f t="shared" si="60"/>
        <v>11.00759404884851</v>
      </c>
      <c r="H185" s="911">
        <f t="shared" si="60"/>
        <v>10.437679782884738</v>
      </c>
      <c r="I185" s="911">
        <f t="shared" si="60"/>
        <v>10.763869359048673</v>
      </c>
      <c r="J185" s="911">
        <f t="shared" si="60"/>
        <v>10.642541544703063</v>
      </c>
      <c r="K185" s="911">
        <f t="shared" si="60"/>
        <v>10.980841518836881</v>
      </c>
      <c r="L185" s="911">
        <f t="shared" si="60"/>
        <v>10.818266024749789</v>
      </c>
      <c r="M185" s="918">
        <f t="shared" si="60"/>
        <v>10.784244874788188</v>
      </c>
      <c r="N185" s="892"/>
      <c r="O185" s="892"/>
      <c r="P185" s="910" t="s">
        <v>175</v>
      </c>
      <c r="Q185" s="911">
        <f>Q119*0.533</f>
        <v>11.156213655079206</v>
      </c>
    </row>
    <row r="186" spans="1:17" ht="13">
      <c r="A186" s="910" t="s">
        <v>176</v>
      </c>
      <c r="B186" s="911">
        <f>B120*0.533</f>
        <v>11.534647086321041</v>
      </c>
      <c r="C186" s="911">
        <f t="shared" ref="C186:M186" si="61">C120*0.533</f>
        <v>11.475242771226366</v>
      </c>
      <c r="D186" s="911">
        <f t="shared" si="61"/>
        <v>11.607590524299603</v>
      </c>
      <c r="E186" s="911">
        <f t="shared" si="61"/>
        <v>11.466496149913157</v>
      </c>
      <c r="F186" s="911">
        <f t="shared" si="61"/>
        <v>11.297015276648676</v>
      </c>
      <c r="G186" s="911">
        <f t="shared" si="61"/>
        <v>10.896697056776288</v>
      </c>
      <c r="H186" s="911">
        <f t="shared" si="61"/>
        <v>10.151651518620033</v>
      </c>
      <c r="I186" s="911">
        <f t="shared" si="61"/>
        <v>10.620854647854767</v>
      </c>
      <c r="J186" s="911">
        <f t="shared" si="61"/>
        <v>10.468504971880742</v>
      </c>
      <c r="K186" s="911">
        <f t="shared" si="61"/>
        <v>10.823170734057257</v>
      </c>
      <c r="L186" s="911">
        <f t="shared" si="61"/>
        <v>10.671205197818374</v>
      </c>
      <c r="M186" s="918">
        <f t="shared" si="61"/>
        <v>10.596220492193581</v>
      </c>
      <c r="N186" s="892"/>
      <c r="O186" s="892"/>
      <c r="P186" s="910" t="s">
        <v>176</v>
      </c>
      <c r="Q186" s="911">
        <f>Q120*0.533</f>
        <v>11.031002646258642</v>
      </c>
    </row>
    <row r="187" spans="1:17" ht="13">
      <c r="A187" s="910" t="s">
        <v>177</v>
      </c>
      <c r="B187" s="911">
        <f>B121*0.533</f>
        <v>11.801513925138551</v>
      </c>
      <c r="C187" s="911">
        <f t="shared" ref="C187:K187" si="62">C121*0.521</f>
        <v>11.286966827500336</v>
      </c>
      <c r="D187" s="911">
        <f t="shared" si="62"/>
        <v>11.733374241140101</v>
      </c>
      <c r="E187" s="911">
        <f t="shared" si="62"/>
        <v>11.36110955018288</v>
      </c>
      <c r="F187" s="911">
        <f t="shared" si="62"/>
        <v>11.161631674079562</v>
      </c>
      <c r="G187" s="911">
        <f t="shared" si="62"/>
        <v>10.583899911833292</v>
      </c>
      <c r="H187" s="911">
        <f t="shared" si="62"/>
        <v>10.317655120506888</v>
      </c>
      <c r="I187" s="911">
        <f t="shared" si="62"/>
        <v>10.422589760631372</v>
      </c>
      <c r="J187" s="911">
        <f t="shared" si="62"/>
        <v>10.501536389794417</v>
      </c>
      <c r="K187" s="911">
        <f t="shared" si="62"/>
        <v>10.349755916183044</v>
      </c>
      <c r="L187" s="911">
        <f>L121*0.533</f>
        <v>10.782793170967224</v>
      </c>
      <c r="M187" s="918">
        <f>M121*0.521</f>
        <v>10.703490389377681</v>
      </c>
      <c r="N187" s="892"/>
      <c r="O187" s="892"/>
      <c r="P187" s="910" t="s">
        <v>177</v>
      </c>
      <c r="Q187" s="911">
        <f>Q121*0.521</f>
        <v>10.845269973524072</v>
      </c>
    </row>
    <row r="188" spans="1:17" ht="13">
      <c r="A188" s="910" t="s">
        <v>71</v>
      </c>
      <c r="B188" s="911">
        <f>B122*0.521</f>
        <v>9.3796571828298205</v>
      </c>
      <c r="C188" s="911">
        <f t="shared" ref="C188:K188" si="63">C122*0.487</f>
        <v>8.7966015362727354</v>
      </c>
      <c r="D188" s="911">
        <f t="shared" si="63"/>
        <v>8.9508441735063258</v>
      </c>
      <c r="E188" s="911">
        <f t="shared" si="63"/>
        <v>8.9107362705794912</v>
      </c>
      <c r="F188" s="911">
        <f t="shared" si="63"/>
        <v>8.7639405639631978</v>
      </c>
      <c r="G188" s="911">
        <f t="shared" si="63"/>
        <v>8.5157755364020904</v>
      </c>
      <c r="H188" s="911">
        <f t="shared" si="63"/>
        <v>8.0702766913319657</v>
      </c>
      <c r="I188" s="911">
        <f t="shared" si="63"/>
        <v>8.1188395136760505</v>
      </c>
      <c r="J188" s="911">
        <f t="shared" si="63"/>
        <v>8.1597094378173551</v>
      </c>
      <c r="K188" s="911">
        <f t="shared" si="63"/>
        <v>8.1526317484293891</v>
      </c>
      <c r="L188" s="911">
        <f>L122*0.521</f>
        <v>8.3360910280872016</v>
      </c>
      <c r="M188" s="918">
        <f>M122*0.487</f>
        <v>7.5710218925112933</v>
      </c>
      <c r="N188" s="892"/>
      <c r="O188" s="892"/>
      <c r="P188" s="910" t="s">
        <v>71</v>
      </c>
      <c r="Q188" s="911">
        <f>Q122*0.487</f>
        <v>8.3748097593170812</v>
      </c>
    </row>
    <row r="189" spans="1:17" ht="13.5" thickBot="1">
      <c r="A189" s="914" t="s">
        <v>178</v>
      </c>
      <c r="B189" s="915">
        <f>B123*0.487</f>
        <v>10.777580961771369</v>
      </c>
      <c r="C189" s="915">
        <f t="shared" ref="C189:K189" si="64">C123*0.518</f>
        <v>11.445843131723731</v>
      </c>
      <c r="D189" s="915">
        <f t="shared" si="64"/>
        <v>11.518252055836697</v>
      </c>
      <c r="E189" s="915">
        <f t="shared" si="64"/>
        <v>11.435673024332031</v>
      </c>
      <c r="F189" s="915">
        <f t="shared" si="64"/>
        <v>11.342439505592612</v>
      </c>
      <c r="G189" s="915">
        <f t="shared" si="64"/>
        <v>11.045980729015472</v>
      </c>
      <c r="H189" s="915">
        <f t="shared" si="64"/>
        <v>10.436939003874176</v>
      </c>
      <c r="I189" s="915">
        <f t="shared" si="64"/>
        <v>10.589755410746129</v>
      </c>
      <c r="J189" s="915">
        <f t="shared" si="64"/>
        <v>10.616111898605924</v>
      </c>
      <c r="K189" s="915">
        <f t="shared" si="64"/>
        <v>10.725836664813192</v>
      </c>
      <c r="L189" s="915">
        <f>L123*0.487</f>
        <v>10.041041905999935</v>
      </c>
      <c r="M189" s="919">
        <f>M123*0.518</f>
        <v>10.534945061369093</v>
      </c>
      <c r="N189" s="892"/>
      <c r="O189" s="892"/>
      <c r="P189" s="914" t="s">
        <v>178</v>
      </c>
      <c r="Q189" s="915">
        <f>Q123*0.518</f>
        <v>11.019214171740465</v>
      </c>
    </row>
    <row r="190" spans="1:17" ht="13">
      <c r="A190" s="358"/>
      <c r="B190" s="358"/>
      <c r="C190" s="358"/>
      <c r="D190" s="358"/>
      <c r="E190" s="358"/>
      <c r="F190" s="358"/>
      <c r="G190" s="815"/>
      <c r="H190" s="815"/>
      <c r="I190" s="815"/>
      <c r="J190" s="815"/>
      <c r="K190" s="815"/>
      <c r="L190" s="815"/>
      <c r="M190" s="815"/>
      <c r="N190" s="815"/>
      <c r="O190" s="815"/>
      <c r="P190" s="815"/>
      <c r="Q190" s="815"/>
    </row>
    <row r="191" spans="1:17" ht="16" thickBot="1">
      <c r="A191" s="891">
        <v>2024</v>
      </c>
      <c r="B191" s="892"/>
      <c r="C191" s="892" t="s">
        <v>181</v>
      </c>
      <c r="D191" s="892"/>
      <c r="E191" s="892"/>
      <c r="F191" s="892"/>
      <c r="G191" s="892"/>
      <c r="H191" s="892"/>
      <c r="I191" s="892"/>
      <c r="J191" s="892"/>
      <c r="K191" s="892"/>
      <c r="L191" s="892"/>
      <c r="M191" s="893" t="s">
        <v>93</v>
      </c>
      <c r="N191" s="892"/>
      <c r="O191" s="892"/>
      <c r="P191" s="891">
        <v>2024</v>
      </c>
      <c r="Q191" s="892"/>
    </row>
    <row r="192" spans="1:17" ht="13.5" thickBot="1">
      <c r="A192" s="894"/>
      <c r="B192" s="895" t="s">
        <v>161</v>
      </c>
      <c r="C192" s="895" t="s">
        <v>162</v>
      </c>
      <c r="D192" s="895" t="s">
        <v>163</v>
      </c>
      <c r="E192" s="895" t="s">
        <v>164</v>
      </c>
      <c r="F192" s="895" t="s">
        <v>165</v>
      </c>
      <c r="G192" s="895" t="s">
        <v>166</v>
      </c>
      <c r="H192" s="895" t="s">
        <v>167</v>
      </c>
      <c r="I192" s="895" t="s">
        <v>168</v>
      </c>
      <c r="J192" s="895" t="s">
        <v>169</v>
      </c>
      <c r="K192" s="895" t="s">
        <v>170</v>
      </c>
      <c r="L192" s="895" t="s">
        <v>171</v>
      </c>
      <c r="M192" s="896" t="s">
        <v>172</v>
      </c>
      <c r="N192" s="892"/>
      <c r="O192" s="892"/>
      <c r="P192" s="894"/>
      <c r="Q192" s="896" t="s">
        <v>173</v>
      </c>
    </row>
    <row r="193" spans="1:17" ht="13.5" thickBot="1">
      <c r="A193" s="897" t="s">
        <v>174</v>
      </c>
      <c r="B193" s="898">
        <f>B127*0.518</f>
        <v>9.8219922237086763</v>
      </c>
      <c r="C193" s="898">
        <f t="shared" ref="C193:M193" si="65">C127*0.518</f>
        <v>0</v>
      </c>
      <c r="D193" s="898">
        <f t="shared" si="65"/>
        <v>0</v>
      </c>
      <c r="E193" s="898">
        <f t="shared" si="65"/>
        <v>0</v>
      </c>
      <c r="F193" s="898">
        <f t="shared" si="65"/>
        <v>0</v>
      </c>
      <c r="G193" s="898">
        <f t="shared" si="65"/>
        <v>0</v>
      </c>
      <c r="H193" s="898">
        <f t="shared" si="65"/>
        <v>0</v>
      </c>
      <c r="I193" s="898">
        <f t="shared" si="65"/>
        <v>0</v>
      </c>
      <c r="J193" s="898">
        <f t="shared" si="65"/>
        <v>0</v>
      </c>
      <c r="K193" s="898">
        <f t="shared" si="65"/>
        <v>0</v>
      </c>
      <c r="L193" s="898">
        <f t="shared" si="65"/>
        <v>0</v>
      </c>
      <c r="M193" s="899">
        <f t="shared" si="65"/>
        <v>0</v>
      </c>
      <c r="N193" s="892"/>
      <c r="O193" s="892"/>
      <c r="P193" s="900" t="s">
        <v>174</v>
      </c>
      <c r="Q193" s="901">
        <f>Q127*0.518</f>
        <v>0</v>
      </c>
    </row>
    <row r="194" spans="1:17" ht="13">
      <c r="A194" s="905" t="s">
        <v>179</v>
      </c>
      <c r="B194" s="916">
        <f>B128*0.539</f>
        <v>10.090378537781831</v>
      </c>
      <c r="C194" s="916">
        <f t="shared" ref="C194:M194" si="66">C128*0.539</f>
        <v>0</v>
      </c>
      <c r="D194" s="916">
        <f t="shared" si="66"/>
        <v>0</v>
      </c>
      <c r="E194" s="916">
        <f t="shared" si="66"/>
        <v>0</v>
      </c>
      <c r="F194" s="916">
        <f t="shared" si="66"/>
        <v>0</v>
      </c>
      <c r="G194" s="916">
        <f t="shared" si="66"/>
        <v>0</v>
      </c>
      <c r="H194" s="916">
        <f t="shared" si="66"/>
        <v>0</v>
      </c>
      <c r="I194" s="916">
        <f t="shared" si="66"/>
        <v>0</v>
      </c>
      <c r="J194" s="916">
        <f t="shared" si="66"/>
        <v>0</v>
      </c>
      <c r="K194" s="916">
        <f t="shared" si="66"/>
        <v>0</v>
      </c>
      <c r="L194" s="916">
        <f t="shared" si="66"/>
        <v>0</v>
      </c>
      <c r="M194" s="917">
        <f t="shared" si="66"/>
        <v>0</v>
      </c>
      <c r="N194" s="892"/>
      <c r="O194" s="892"/>
      <c r="P194" s="905" t="s">
        <v>179</v>
      </c>
      <c r="Q194" s="906">
        <f>Q128*0.539</f>
        <v>0</v>
      </c>
    </row>
    <row r="195" spans="1:17" ht="13">
      <c r="A195" s="910" t="s">
        <v>175</v>
      </c>
      <c r="B195" s="911">
        <f>B129*0.533</f>
        <v>10.913100498616643</v>
      </c>
      <c r="C195" s="911">
        <f t="shared" ref="C195:M195" si="67">C129*0.533</f>
        <v>0</v>
      </c>
      <c r="D195" s="911">
        <f t="shared" si="67"/>
        <v>0</v>
      </c>
      <c r="E195" s="911">
        <f t="shared" si="67"/>
        <v>0</v>
      </c>
      <c r="F195" s="911">
        <f t="shared" si="67"/>
        <v>0</v>
      </c>
      <c r="G195" s="911">
        <f t="shared" si="67"/>
        <v>0</v>
      </c>
      <c r="H195" s="911">
        <f t="shared" si="67"/>
        <v>0</v>
      </c>
      <c r="I195" s="911">
        <f t="shared" si="67"/>
        <v>0</v>
      </c>
      <c r="J195" s="911">
        <f t="shared" si="67"/>
        <v>0</v>
      </c>
      <c r="K195" s="911">
        <f t="shared" si="67"/>
        <v>0</v>
      </c>
      <c r="L195" s="911">
        <f t="shared" si="67"/>
        <v>0</v>
      </c>
      <c r="M195" s="918">
        <f t="shared" si="67"/>
        <v>0</v>
      </c>
      <c r="N195" s="892"/>
      <c r="O195" s="892"/>
      <c r="P195" s="910" t="s">
        <v>175</v>
      </c>
      <c r="Q195" s="911">
        <f>Q129*0.533</f>
        <v>0</v>
      </c>
    </row>
    <row r="196" spans="1:17" ht="13">
      <c r="A196" s="910" t="s">
        <v>176</v>
      </c>
      <c r="B196" s="911">
        <f>B130*0.533</f>
        <v>10.798887308358392</v>
      </c>
      <c r="C196" s="911">
        <f t="shared" ref="C196:M196" si="68">C130*0.533</f>
        <v>0</v>
      </c>
      <c r="D196" s="911">
        <f t="shared" si="68"/>
        <v>0</v>
      </c>
      <c r="E196" s="911">
        <f t="shared" si="68"/>
        <v>0</v>
      </c>
      <c r="F196" s="911">
        <f t="shared" si="68"/>
        <v>0</v>
      </c>
      <c r="G196" s="911">
        <f t="shared" si="68"/>
        <v>0</v>
      </c>
      <c r="H196" s="911">
        <f t="shared" si="68"/>
        <v>0</v>
      </c>
      <c r="I196" s="911">
        <f t="shared" si="68"/>
        <v>0</v>
      </c>
      <c r="J196" s="911">
        <f t="shared" si="68"/>
        <v>0</v>
      </c>
      <c r="K196" s="911">
        <f t="shared" si="68"/>
        <v>0</v>
      </c>
      <c r="L196" s="911">
        <f t="shared" si="68"/>
        <v>0</v>
      </c>
      <c r="M196" s="918">
        <f t="shared" si="68"/>
        <v>0</v>
      </c>
      <c r="N196" s="892"/>
      <c r="O196" s="892"/>
      <c r="P196" s="910" t="s">
        <v>176</v>
      </c>
      <c r="Q196" s="911">
        <f>Q130*0.533</f>
        <v>0</v>
      </c>
    </row>
    <row r="197" spans="1:17" ht="13">
      <c r="A197" s="910" t="s">
        <v>177</v>
      </c>
      <c r="B197" s="911">
        <f>B131*0.533</f>
        <v>10.993354557950246</v>
      </c>
      <c r="C197" s="911">
        <f t="shared" ref="C197:K197" si="69">C131*0.521</f>
        <v>0</v>
      </c>
      <c r="D197" s="911">
        <f t="shared" si="69"/>
        <v>0</v>
      </c>
      <c r="E197" s="911">
        <f t="shared" si="69"/>
        <v>0</v>
      </c>
      <c r="F197" s="911">
        <f t="shared" si="69"/>
        <v>0</v>
      </c>
      <c r="G197" s="911">
        <f t="shared" si="69"/>
        <v>0</v>
      </c>
      <c r="H197" s="911">
        <f t="shared" si="69"/>
        <v>0</v>
      </c>
      <c r="I197" s="911">
        <f t="shared" si="69"/>
        <v>0</v>
      </c>
      <c r="J197" s="911">
        <f t="shared" si="69"/>
        <v>0</v>
      </c>
      <c r="K197" s="911">
        <f t="shared" si="69"/>
        <v>0</v>
      </c>
      <c r="L197" s="911">
        <f>L131*0.533</f>
        <v>0</v>
      </c>
      <c r="M197" s="918">
        <f>M131*0.521</f>
        <v>0</v>
      </c>
      <c r="N197" s="892"/>
      <c r="O197" s="892"/>
      <c r="P197" s="910" t="s">
        <v>177</v>
      </c>
      <c r="Q197" s="911">
        <f>Q131*0.521</f>
        <v>0</v>
      </c>
    </row>
    <row r="198" spans="1:17" ht="13">
      <c r="A198" s="910" t="s">
        <v>71</v>
      </c>
      <c r="B198" s="911">
        <f>B132*0.521</f>
        <v>8.3391703593487367</v>
      </c>
      <c r="C198" s="911">
        <f t="shared" ref="C198:K198" si="70">C132*0.487</f>
        <v>0</v>
      </c>
      <c r="D198" s="911">
        <f t="shared" si="70"/>
        <v>0</v>
      </c>
      <c r="E198" s="911">
        <f t="shared" si="70"/>
        <v>0</v>
      </c>
      <c r="F198" s="911">
        <f t="shared" si="70"/>
        <v>0</v>
      </c>
      <c r="G198" s="911">
        <f t="shared" si="70"/>
        <v>0</v>
      </c>
      <c r="H198" s="911">
        <f t="shared" si="70"/>
        <v>0</v>
      </c>
      <c r="I198" s="911">
        <f t="shared" si="70"/>
        <v>0</v>
      </c>
      <c r="J198" s="911">
        <f t="shared" si="70"/>
        <v>0</v>
      </c>
      <c r="K198" s="911">
        <f t="shared" si="70"/>
        <v>0</v>
      </c>
      <c r="L198" s="911">
        <f>L132*0.521</f>
        <v>0</v>
      </c>
      <c r="M198" s="918">
        <f>M132*0.487</f>
        <v>0</v>
      </c>
      <c r="N198" s="892"/>
      <c r="O198" s="892"/>
      <c r="P198" s="910" t="s">
        <v>71</v>
      </c>
      <c r="Q198" s="911">
        <f>Q132*0.487</f>
        <v>0</v>
      </c>
    </row>
    <row r="199" spans="1:17" ht="13.5" thickBot="1">
      <c r="A199" s="914" t="s">
        <v>178</v>
      </c>
      <c r="B199" s="915">
        <f>B133*0.487</f>
        <v>10.019467606732444</v>
      </c>
      <c r="C199" s="915">
        <f t="shared" ref="C199:K199" si="71">C133*0.518</f>
        <v>0</v>
      </c>
      <c r="D199" s="915">
        <f t="shared" si="71"/>
        <v>0</v>
      </c>
      <c r="E199" s="915">
        <f t="shared" si="71"/>
        <v>0</v>
      </c>
      <c r="F199" s="915">
        <f t="shared" si="71"/>
        <v>0</v>
      </c>
      <c r="G199" s="915">
        <f t="shared" si="71"/>
        <v>0</v>
      </c>
      <c r="H199" s="915">
        <f t="shared" si="71"/>
        <v>0</v>
      </c>
      <c r="I199" s="915">
        <f t="shared" si="71"/>
        <v>0</v>
      </c>
      <c r="J199" s="915">
        <f t="shared" si="71"/>
        <v>0</v>
      </c>
      <c r="K199" s="915">
        <f t="shared" si="71"/>
        <v>0</v>
      </c>
      <c r="L199" s="915">
        <f>L133*0.487</f>
        <v>0</v>
      </c>
      <c r="M199" s="919">
        <f>M133*0.518</f>
        <v>0</v>
      </c>
      <c r="N199" s="892"/>
      <c r="O199" s="892"/>
      <c r="P199" s="914" t="s">
        <v>178</v>
      </c>
      <c r="Q199" s="915">
        <f>Q133*0.518</f>
        <v>0</v>
      </c>
    </row>
    <row r="200" spans="1:17" ht="13">
      <c r="A200" s="358"/>
      <c r="B200" s="358"/>
      <c r="C200" s="358"/>
      <c r="D200" s="358"/>
      <c r="E200" s="358"/>
      <c r="F200" s="358"/>
      <c r="G200" s="815"/>
      <c r="H200" s="815"/>
      <c r="I200" s="815"/>
      <c r="J200" s="815"/>
      <c r="K200" s="815"/>
      <c r="L200" s="815"/>
      <c r="M200" s="815"/>
      <c r="N200" s="815"/>
      <c r="O200" s="815"/>
      <c r="P200" s="815"/>
      <c r="Q200" s="815"/>
    </row>
    <row r="201" spans="1:17" ht="13">
      <c r="A201" s="358"/>
      <c r="B201" s="358"/>
      <c r="C201" s="358"/>
      <c r="D201" s="358"/>
      <c r="E201" s="358"/>
      <c r="F201" s="358"/>
      <c r="G201" s="815"/>
      <c r="H201" s="815"/>
      <c r="I201" s="815"/>
      <c r="J201" s="815"/>
      <c r="K201" s="815"/>
      <c r="L201" s="815"/>
      <c r="M201" s="815"/>
      <c r="N201" s="815"/>
      <c r="O201" s="815"/>
      <c r="P201" s="815"/>
      <c r="Q201" s="815"/>
    </row>
    <row r="202" spans="1:17" ht="13">
      <c r="A202" s="358"/>
      <c r="B202" s="358"/>
      <c r="C202" s="358"/>
      <c r="D202" s="358"/>
      <c r="E202" s="358"/>
      <c r="F202" s="358"/>
      <c r="G202" s="815"/>
      <c r="H202" s="815"/>
      <c r="I202" s="815"/>
      <c r="J202" s="815"/>
      <c r="K202" s="815"/>
      <c r="L202" s="815"/>
      <c r="M202" s="815"/>
      <c r="N202" s="815"/>
      <c r="O202" s="815"/>
      <c r="P202" s="815"/>
      <c r="Q202" s="815"/>
    </row>
    <row r="203" spans="1:17" ht="13">
      <c r="A203" s="358"/>
      <c r="B203" s="358"/>
      <c r="C203" s="358"/>
      <c r="D203" s="358"/>
      <c r="E203" s="358"/>
      <c r="F203" s="358"/>
      <c r="G203" s="815"/>
      <c r="H203" s="815"/>
      <c r="I203" s="815"/>
      <c r="J203" s="815"/>
      <c r="K203" s="815"/>
      <c r="L203" s="815"/>
      <c r="M203" s="815"/>
      <c r="N203" s="815"/>
      <c r="O203" s="815"/>
      <c r="P203" s="815"/>
      <c r="Q203" s="815"/>
    </row>
    <row r="204" spans="1:17" ht="13">
      <c r="A204" s="358"/>
      <c r="B204" s="358"/>
      <c r="C204" s="358"/>
      <c r="D204" s="358"/>
      <c r="E204" s="358"/>
      <c r="F204" s="358"/>
      <c r="G204" s="815"/>
      <c r="H204" s="815"/>
      <c r="I204" s="815"/>
      <c r="J204" s="815"/>
      <c r="K204" s="815"/>
      <c r="L204" s="815"/>
      <c r="M204" s="815"/>
      <c r="N204" s="815"/>
      <c r="O204" s="815"/>
      <c r="P204" s="815"/>
      <c r="Q204" s="815"/>
    </row>
    <row r="205" spans="1:17" ht="13.5" thickBot="1">
      <c r="A205" s="920" t="s">
        <v>184</v>
      </c>
      <c r="B205" s="815"/>
      <c r="C205" s="815"/>
      <c r="D205" s="815"/>
      <c r="E205" s="815"/>
      <c r="F205" s="358"/>
      <c r="G205" s="815"/>
      <c r="H205" s="815"/>
      <c r="I205" s="815"/>
      <c r="J205" s="815"/>
      <c r="K205" s="815"/>
      <c r="L205" s="815"/>
      <c r="M205" s="815"/>
      <c r="N205" s="815"/>
      <c r="O205" s="815"/>
      <c r="P205" s="815"/>
      <c r="Q205" s="815"/>
    </row>
    <row r="206" spans="1:17" ht="13.5" thickBot="1">
      <c r="A206" s="921" t="s">
        <v>174</v>
      </c>
      <c r="B206" s="922">
        <v>0.52100000000000002</v>
      </c>
      <c r="C206" s="815"/>
      <c r="D206" s="815"/>
      <c r="E206" s="815"/>
      <c r="F206" s="358"/>
      <c r="G206" s="815"/>
      <c r="H206" s="815"/>
      <c r="I206" s="815"/>
      <c r="J206" s="815"/>
      <c r="K206" s="815"/>
      <c r="L206" s="815"/>
      <c r="M206" s="815"/>
      <c r="N206" s="815"/>
      <c r="O206" s="815"/>
      <c r="P206" s="815"/>
      <c r="Q206" s="815"/>
    </row>
    <row r="207" spans="1:17" ht="13">
      <c r="A207" s="923" t="s">
        <v>175</v>
      </c>
      <c r="B207" s="924">
        <v>0.55000000000000004</v>
      </c>
      <c r="C207" s="815"/>
      <c r="D207" s="815"/>
      <c r="E207" s="815"/>
      <c r="F207" s="358"/>
      <c r="G207" s="815"/>
      <c r="H207" s="815"/>
      <c r="I207" s="815"/>
      <c r="J207" s="815"/>
      <c r="K207" s="815"/>
      <c r="L207" s="815"/>
      <c r="M207" s="815"/>
      <c r="N207" s="815"/>
      <c r="O207" s="815"/>
      <c r="P207" s="815"/>
      <c r="Q207" s="815"/>
    </row>
    <row r="208" spans="1:17" ht="13">
      <c r="A208" s="925" t="s">
        <v>176</v>
      </c>
      <c r="B208" s="926">
        <v>0.52</v>
      </c>
      <c r="C208" s="815"/>
      <c r="D208" s="815"/>
      <c r="E208" s="815"/>
      <c r="F208" s="358"/>
      <c r="G208" s="815"/>
      <c r="H208" s="815"/>
      <c r="I208" s="815"/>
      <c r="J208" s="815"/>
      <c r="K208" s="815"/>
      <c r="L208" s="815"/>
      <c r="M208" s="815"/>
      <c r="N208" s="815"/>
      <c r="O208" s="815"/>
      <c r="P208" s="815"/>
      <c r="Q208" s="815"/>
    </row>
    <row r="209" spans="1:17" ht="13">
      <c r="A209" s="925" t="s">
        <v>177</v>
      </c>
      <c r="B209" s="926">
        <v>0.54</v>
      </c>
      <c r="C209" s="815"/>
      <c r="D209" s="815"/>
      <c r="E209" s="815"/>
      <c r="F209" s="358"/>
      <c r="G209" s="815"/>
      <c r="H209" s="815"/>
      <c r="I209" s="815"/>
      <c r="J209" s="815"/>
      <c r="K209" s="815"/>
      <c r="L209" s="815"/>
      <c r="M209" s="815"/>
      <c r="N209" s="815"/>
      <c r="O209" s="815"/>
      <c r="P209" s="815"/>
      <c r="Q209" s="815"/>
    </row>
    <row r="210" spans="1:17" ht="13.5" thickBot="1">
      <c r="A210" s="927" t="s">
        <v>178</v>
      </c>
      <c r="B210" s="928">
        <v>0.53</v>
      </c>
      <c r="C210" s="815"/>
      <c r="D210" s="815"/>
      <c r="E210" s="815"/>
      <c r="F210" s="358"/>
      <c r="G210" s="815"/>
      <c r="H210" s="815"/>
      <c r="I210" s="815"/>
      <c r="J210" s="815"/>
      <c r="K210" s="815"/>
      <c r="L210" s="815"/>
      <c r="M210" s="815"/>
      <c r="N210" s="815"/>
      <c r="O210" s="815"/>
      <c r="P210" s="815"/>
      <c r="Q210" s="815"/>
    </row>
    <row r="211" spans="1:17" ht="13">
      <c r="A211" s="815"/>
      <c r="B211" s="815"/>
      <c r="C211" s="815"/>
      <c r="D211" s="815"/>
      <c r="E211" s="815"/>
      <c r="F211" s="358"/>
      <c r="G211" s="815"/>
      <c r="H211" s="815"/>
      <c r="I211" s="815"/>
      <c r="J211" s="815"/>
      <c r="K211" s="815"/>
      <c r="L211" s="815"/>
      <c r="M211" s="815"/>
      <c r="N211" s="815"/>
      <c r="O211" s="815"/>
      <c r="P211" s="815"/>
      <c r="Q211" s="815"/>
    </row>
    <row r="212" spans="1:17" ht="13.5" thickBot="1">
      <c r="A212" s="920" t="s">
        <v>182</v>
      </c>
      <c r="B212" s="929"/>
      <c r="C212" s="815"/>
      <c r="D212" s="815"/>
      <c r="E212" s="815"/>
      <c r="F212" s="358"/>
      <c r="G212" s="815"/>
      <c r="H212" s="815"/>
      <c r="I212" s="815"/>
      <c r="J212" s="815"/>
      <c r="K212" s="815"/>
      <c r="L212" s="815"/>
      <c r="M212" s="815"/>
      <c r="N212" s="815"/>
      <c r="O212" s="815"/>
      <c r="P212" s="815"/>
      <c r="Q212" s="815"/>
    </row>
    <row r="213" spans="1:17" ht="13.5" thickBot="1">
      <c r="A213" s="921" t="s">
        <v>174</v>
      </c>
      <c r="B213" s="922">
        <v>0.50700000000000001</v>
      </c>
      <c r="C213" s="815"/>
      <c r="D213" s="815"/>
      <c r="E213" s="815"/>
      <c r="F213" s="358"/>
      <c r="G213" s="815"/>
      <c r="H213" s="815"/>
      <c r="I213" s="815"/>
      <c r="J213" s="815"/>
      <c r="K213" s="815"/>
      <c r="L213" s="815"/>
      <c r="M213" s="815"/>
      <c r="N213" s="815"/>
      <c r="O213" s="815"/>
      <c r="P213" s="815"/>
      <c r="Q213" s="815"/>
    </row>
    <row r="214" spans="1:17" ht="13">
      <c r="A214" s="930" t="s">
        <v>183</v>
      </c>
      <c r="B214" s="924">
        <v>0.53900000000000003</v>
      </c>
      <c r="C214" s="815"/>
      <c r="D214" s="815"/>
      <c r="E214" s="815"/>
      <c r="F214" s="358"/>
      <c r="G214" s="815"/>
      <c r="H214" s="815"/>
      <c r="I214" s="815"/>
      <c r="J214" s="815"/>
      <c r="K214" s="815"/>
      <c r="L214" s="815"/>
      <c r="M214" s="815"/>
      <c r="N214" s="815"/>
      <c r="O214" s="815"/>
      <c r="P214" s="815"/>
      <c r="Q214" s="815"/>
    </row>
    <row r="215" spans="1:17" ht="13">
      <c r="A215" s="923" t="s">
        <v>175</v>
      </c>
      <c r="B215" s="924">
        <v>0.53900000000000003</v>
      </c>
      <c r="C215" s="815"/>
      <c r="D215" s="815"/>
      <c r="E215" s="815"/>
      <c r="F215" s="358"/>
      <c r="G215" s="815"/>
      <c r="H215" s="815"/>
      <c r="I215" s="815"/>
      <c r="J215" s="815"/>
      <c r="K215" s="815"/>
      <c r="L215" s="815"/>
      <c r="M215" s="815"/>
      <c r="N215" s="815"/>
      <c r="O215" s="815"/>
      <c r="P215" s="815"/>
      <c r="Q215" s="815"/>
    </row>
    <row r="216" spans="1:17" ht="15.5">
      <c r="A216" s="925" t="s">
        <v>176</v>
      </c>
      <c r="B216" s="926">
        <v>0.53500000000000003</v>
      </c>
      <c r="C216" s="815"/>
      <c r="D216" s="815"/>
      <c r="E216" s="815"/>
      <c r="F216" s="358"/>
      <c r="G216" s="815"/>
      <c r="H216" s="815"/>
      <c r="I216" s="815"/>
      <c r="J216" s="815"/>
      <c r="K216" s="815"/>
      <c r="L216" s="890"/>
      <c r="M216" s="815"/>
      <c r="N216" s="815"/>
      <c r="O216" s="815"/>
      <c r="P216" s="815"/>
      <c r="Q216" s="815"/>
    </row>
    <row r="217" spans="1:17" ht="13">
      <c r="A217" s="925" t="s">
        <v>177</v>
      </c>
      <c r="B217" s="926">
        <v>0.54</v>
      </c>
      <c r="C217" s="815"/>
      <c r="D217" s="815"/>
      <c r="E217" s="815"/>
      <c r="F217" s="358"/>
      <c r="G217" s="931"/>
      <c r="H217" s="931"/>
      <c r="I217" s="931"/>
      <c r="J217" s="931"/>
      <c r="K217" s="931"/>
      <c r="L217" s="931"/>
      <c r="M217" s="931"/>
      <c r="N217" s="815"/>
      <c r="O217" s="815"/>
      <c r="P217" s="815"/>
      <c r="Q217" s="815"/>
    </row>
    <row r="218" spans="1:17" ht="13">
      <c r="A218" s="925" t="s">
        <v>71</v>
      </c>
      <c r="B218" s="926">
        <v>0.46500000000000002</v>
      </c>
      <c r="C218" s="815"/>
      <c r="D218" s="815"/>
      <c r="E218" s="815"/>
      <c r="F218" s="358"/>
      <c r="G218" s="932"/>
      <c r="H218" s="932"/>
      <c r="I218" s="932"/>
      <c r="J218" s="933"/>
      <c r="K218" s="932"/>
      <c r="L218" s="932"/>
      <c r="M218" s="932"/>
      <c r="N218" s="815"/>
      <c r="O218" s="815"/>
      <c r="P218" s="815"/>
      <c r="Q218" s="815"/>
    </row>
    <row r="219" spans="1:17" ht="13.5" thickBot="1">
      <c r="A219" s="927" t="s">
        <v>178</v>
      </c>
      <c r="B219" s="928">
        <v>0.51600000000000001</v>
      </c>
      <c r="C219" s="815"/>
      <c r="D219" s="815"/>
      <c r="E219" s="815"/>
      <c r="F219" s="934"/>
      <c r="G219" s="934"/>
      <c r="H219" s="934"/>
      <c r="I219" s="934"/>
      <c r="J219" s="935"/>
      <c r="K219" s="934"/>
      <c r="L219" s="934"/>
      <c r="M219" s="932"/>
      <c r="N219" s="815"/>
      <c r="O219" s="815"/>
      <c r="P219" s="815"/>
      <c r="Q219" s="815"/>
    </row>
    <row r="220" spans="1:17" ht="13">
      <c r="A220" s="815"/>
      <c r="B220" s="815"/>
      <c r="C220" s="815"/>
      <c r="D220" s="815"/>
      <c r="E220" s="815"/>
      <c r="F220" s="815"/>
      <c r="G220" s="934"/>
      <c r="H220" s="934"/>
      <c r="I220" s="934"/>
      <c r="J220" s="934"/>
      <c r="K220" s="934"/>
      <c r="L220" s="934"/>
      <c r="M220" s="934"/>
      <c r="N220" s="815"/>
      <c r="O220" s="815"/>
      <c r="P220" s="815"/>
      <c r="Q220" s="815"/>
    </row>
    <row r="221" spans="1:17" ht="13.5" thickBot="1">
      <c r="A221" s="920" t="s">
        <v>238</v>
      </c>
      <c r="B221" s="815"/>
      <c r="C221" s="815"/>
      <c r="D221" s="815"/>
      <c r="E221" s="815"/>
      <c r="F221" s="815"/>
      <c r="G221" s="934"/>
      <c r="H221" s="934"/>
      <c r="I221" s="934"/>
      <c r="J221" s="934"/>
      <c r="K221" s="934"/>
      <c r="L221" s="934"/>
      <c r="M221" s="934"/>
      <c r="N221" s="815"/>
      <c r="O221" s="815"/>
      <c r="P221" s="815"/>
      <c r="Q221" s="815"/>
    </row>
    <row r="222" spans="1:17" ht="13.5" thickBot="1">
      <c r="A222" s="921" t="s">
        <v>174</v>
      </c>
      <c r="B222" s="922">
        <v>0.51800000000000002</v>
      </c>
      <c r="C222" s="815"/>
      <c r="D222" s="815"/>
      <c r="E222" s="815"/>
      <c r="F222" s="815"/>
      <c r="G222" s="934"/>
      <c r="H222" s="934"/>
      <c r="I222" s="934"/>
      <c r="J222" s="934"/>
      <c r="K222" s="934"/>
      <c r="L222" s="934"/>
      <c r="M222" s="934"/>
      <c r="N222" s="815"/>
      <c r="O222" s="815"/>
      <c r="P222" s="815"/>
      <c r="Q222" s="815"/>
    </row>
    <row r="223" spans="1:17" ht="13">
      <c r="A223" s="923" t="s">
        <v>175</v>
      </c>
      <c r="B223" s="924">
        <v>0.53300000000000003</v>
      </c>
      <c r="C223" s="815"/>
      <c r="D223" s="815"/>
      <c r="E223" s="815"/>
      <c r="F223" s="815"/>
      <c r="G223" s="934"/>
      <c r="H223" s="934"/>
      <c r="I223" s="934"/>
      <c r="J223" s="934"/>
      <c r="K223" s="934"/>
      <c r="L223" s="934"/>
      <c r="M223" s="934"/>
      <c r="N223" s="815"/>
      <c r="O223" s="815"/>
      <c r="P223" s="815"/>
      <c r="Q223" s="815"/>
    </row>
    <row r="224" spans="1:17" ht="13">
      <c r="A224" s="925" t="s">
        <v>176</v>
      </c>
      <c r="B224" s="926">
        <v>0.53300000000000003</v>
      </c>
      <c r="C224" s="815"/>
      <c r="D224" s="815"/>
      <c r="E224" s="815"/>
      <c r="F224" s="815"/>
      <c r="G224" s="934"/>
      <c r="H224" s="934"/>
      <c r="I224" s="934"/>
      <c r="J224" s="934"/>
      <c r="K224" s="934"/>
      <c r="L224" s="934"/>
      <c r="M224" s="934"/>
      <c r="N224" s="815"/>
      <c r="O224" s="815"/>
      <c r="P224" s="815"/>
      <c r="Q224" s="815"/>
    </row>
    <row r="225" spans="1:17" ht="13">
      <c r="A225" s="925" t="s">
        <v>177</v>
      </c>
      <c r="B225" s="926">
        <v>0.52100000000000002</v>
      </c>
      <c r="C225" s="815"/>
      <c r="D225" s="815"/>
      <c r="E225" s="815"/>
      <c r="F225" s="815"/>
      <c r="G225" s="815"/>
      <c r="H225" s="815"/>
      <c r="I225" s="815"/>
      <c r="J225" s="815"/>
      <c r="K225" s="815"/>
      <c r="L225" s="815"/>
      <c r="M225" s="815"/>
      <c r="N225" s="815"/>
      <c r="O225" s="815"/>
      <c r="P225" s="815"/>
      <c r="Q225" s="815"/>
    </row>
    <row r="226" spans="1:17" ht="13">
      <c r="A226" s="925" t="s">
        <v>71</v>
      </c>
      <c r="B226" s="926">
        <v>0.48699999999999999</v>
      </c>
      <c r="C226" s="815"/>
      <c r="D226" s="815"/>
      <c r="E226" s="931"/>
      <c r="F226" s="815"/>
      <c r="G226" s="815"/>
      <c r="H226" s="815"/>
      <c r="I226" s="815"/>
      <c r="J226" s="815"/>
      <c r="K226" s="815"/>
      <c r="L226" s="815"/>
      <c r="M226" s="815"/>
      <c r="N226" s="815"/>
      <c r="O226" s="815"/>
      <c r="P226" s="815"/>
      <c r="Q226" s="815"/>
    </row>
    <row r="227" spans="1:17" ht="13.5" thickBot="1">
      <c r="A227" s="927" t="s">
        <v>178</v>
      </c>
      <c r="B227" s="928">
        <v>0.51800000000000002</v>
      </c>
      <c r="C227" s="815"/>
      <c r="D227" s="815"/>
      <c r="E227" s="932"/>
      <c r="F227" s="815"/>
      <c r="G227" s="889"/>
      <c r="H227" s="889"/>
      <c r="I227" s="889"/>
      <c r="J227" s="889"/>
      <c r="K227" s="889"/>
      <c r="L227" s="889"/>
      <c r="M227" s="889"/>
      <c r="N227" s="815"/>
      <c r="O227" s="815"/>
      <c r="P227" s="815"/>
      <c r="Q227" s="815"/>
    </row>
    <row r="228" spans="1:17" ht="13">
      <c r="A228" s="815"/>
      <c r="B228" s="815"/>
      <c r="C228" s="815"/>
      <c r="D228" s="815"/>
      <c r="E228" s="815"/>
      <c r="F228" s="815"/>
      <c r="G228" s="889"/>
      <c r="H228" s="889"/>
      <c r="I228" s="889"/>
      <c r="J228" s="889"/>
      <c r="K228" s="889"/>
      <c r="L228" s="889"/>
      <c r="M228" s="889"/>
      <c r="N228" s="815"/>
      <c r="O228" s="815"/>
      <c r="P228" s="815"/>
      <c r="Q228" s="815"/>
    </row>
    <row r="229" spans="1:17" ht="13">
      <c r="A229" s="358"/>
      <c r="B229" s="358"/>
      <c r="C229" s="358"/>
      <c r="D229" s="358"/>
      <c r="E229" s="358"/>
      <c r="F229" s="358"/>
      <c r="G229" s="358"/>
      <c r="H229" s="889"/>
      <c r="I229" s="889"/>
      <c r="J229" s="889"/>
      <c r="K229" s="889"/>
      <c r="L229" s="889"/>
      <c r="M229" s="889"/>
      <c r="N229" s="815"/>
      <c r="O229" s="815"/>
      <c r="P229" s="815"/>
      <c r="Q229" s="815"/>
    </row>
    <row r="230" spans="1:17" ht="13">
      <c r="A230" s="358"/>
      <c r="B230" s="358"/>
      <c r="C230" s="358"/>
      <c r="D230" s="358"/>
      <c r="E230" s="358"/>
      <c r="F230" s="358"/>
      <c r="G230" s="358"/>
      <c r="H230" s="889"/>
      <c r="I230" s="889"/>
      <c r="J230" s="889"/>
      <c r="K230" s="889"/>
      <c r="L230" s="889"/>
      <c r="M230" s="889"/>
      <c r="N230" s="815"/>
      <c r="O230" s="815"/>
      <c r="P230" s="815"/>
      <c r="Q230" s="815"/>
    </row>
    <row r="231" spans="1:17" ht="13">
      <c r="A231" s="358"/>
      <c r="B231" s="358"/>
      <c r="C231" s="358"/>
      <c r="D231" s="358"/>
      <c r="E231" s="358"/>
      <c r="F231" s="358"/>
      <c r="G231" s="358"/>
      <c r="H231" s="889"/>
      <c r="I231" s="889"/>
      <c r="J231" s="889"/>
      <c r="K231" s="889"/>
      <c r="L231" s="889"/>
      <c r="M231" s="889"/>
      <c r="N231" s="815"/>
      <c r="O231" s="815"/>
      <c r="P231" s="815"/>
      <c r="Q231" s="815"/>
    </row>
    <row r="232" spans="1:17" ht="13">
      <c r="A232" s="358"/>
      <c r="B232" s="358"/>
      <c r="C232" s="358"/>
      <c r="D232" s="358"/>
      <c r="E232" s="358"/>
      <c r="F232" s="358"/>
      <c r="G232" s="358"/>
      <c r="H232" s="889"/>
      <c r="I232" s="889"/>
      <c r="J232" s="889"/>
      <c r="K232" s="889"/>
      <c r="L232" s="889"/>
      <c r="M232" s="889"/>
      <c r="N232" s="815"/>
      <c r="O232" s="815"/>
      <c r="P232" s="815"/>
      <c r="Q232" s="815"/>
    </row>
    <row r="233" spans="1:17" ht="13">
      <c r="A233" s="358"/>
      <c r="B233" s="358"/>
      <c r="C233" s="358"/>
      <c r="D233" s="358"/>
      <c r="E233" s="358"/>
      <c r="F233" s="358"/>
      <c r="G233" s="358"/>
      <c r="H233" s="889"/>
      <c r="I233" s="889"/>
      <c r="J233" s="889"/>
      <c r="K233" s="889"/>
      <c r="L233" s="889"/>
      <c r="M233" s="889"/>
      <c r="N233" s="815"/>
      <c r="O233" s="815"/>
      <c r="P233" s="815"/>
      <c r="Q233" s="815"/>
    </row>
    <row r="234" spans="1:17" ht="13">
      <c r="A234" s="358"/>
      <c r="B234" s="358"/>
      <c r="C234" s="358"/>
      <c r="D234" s="358"/>
      <c r="E234" s="358"/>
      <c r="F234" s="358"/>
      <c r="G234" s="358"/>
      <c r="H234" s="815"/>
      <c r="I234" s="815"/>
      <c r="J234" s="815"/>
      <c r="K234" s="815"/>
      <c r="L234" s="815"/>
      <c r="M234" s="815"/>
      <c r="N234" s="815"/>
      <c r="O234" s="815"/>
      <c r="P234" s="815"/>
      <c r="Q234" s="815"/>
    </row>
    <row r="235" spans="1:17" ht="13">
      <c r="A235" s="358"/>
      <c r="B235" s="358"/>
      <c r="C235" s="358"/>
      <c r="D235" s="358"/>
      <c r="E235" s="358"/>
      <c r="F235" s="358"/>
      <c r="G235" s="358"/>
      <c r="H235" s="815"/>
      <c r="I235" s="815"/>
      <c r="J235" s="815"/>
      <c r="K235" s="815"/>
      <c r="L235" s="815"/>
      <c r="M235" s="889"/>
      <c r="N235" s="815"/>
      <c r="O235" s="815"/>
      <c r="P235" s="815"/>
      <c r="Q235" s="815"/>
    </row>
    <row r="236" spans="1:17" ht="13">
      <c r="A236" s="358"/>
      <c r="B236" s="358"/>
      <c r="C236" s="358"/>
      <c r="D236" s="358"/>
      <c r="E236" s="358"/>
      <c r="F236" s="358"/>
      <c r="G236" s="358"/>
      <c r="H236" s="815"/>
      <c r="I236" s="815"/>
      <c r="J236" s="815"/>
      <c r="K236" s="815"/>
      <c r="L236" s="815"/>
      <c r="M236" s="889"/>
      <c r="N236" s="815"/>
      <c r="O236" s="815"/>
      <c r="P236" s="815"/>
      <c r="Q236" s="815"/>
    </row>
    <row r="237" spans="1:17" ht="13">
      <c r="A237" s="358"/>
      <c r="B237" s="358"/>
      <c r="C237" s="358"/>
      <c r="D237" s="358"/>
      <c r="E237" s="358"/>
      <c r="F237" s="358"/>
      <c r="G237" s="358"/>
      <c r="H237" s="815"/>
      <c r="I237" s="815"/>
      <c r="J237" s="815"/>
      <c r="K237" s="815"/>
      <c r="L237" s="815"/>
      <c r="M237" s="889"/>
      <c r="N237" s="815"/>
      <c r="O237" s="815"/>
      <c r="P237" s="815"/>
      <c r="Q237" s="815"/>
    </row>
    <row r="238" spans="1:17" ht="13">
      <c r="A238" s="358"/>
      <c r="B238" s="358"/>
      <c r="C238" s="358"/>
      <c r="D238" s="358"/>
      <c r="E238" s="358"/>
      <c r="F238" s="358"/>
      <c r="G238" s="358"/>
      <c r="H238" s="815"/>
      <c r="I238" s="815"/>
      <c r="J238" s="815"/>
      <c r="K238" s="815"/>
      <c r="L238" s="815"/>
      <c r="M238" s="889"/>
      <c r="N238" s="815"/>
      <c r="O238" s="815"/>
      <c r="P238" s="815"/>
      <c r="Q238" s="815"/>
    </row>
    <row r="239" spans="1:17" ht="13">
      <c r="A239" s="358"/>
      <c r="B239" s="358"/>
      <c r="C239" s="358"/>
      <c r="D239" s="358"/>
      <c r="E239" s="358"/>
      <c r="F239" s="358"/>
      <c r="G239" s="358"/>
      <c r="H239" s="815"/>
      <c r="I239" s="815"/>
      <c r="J239" s="815"/>
      <c r="K239" s="815"/>
      <c r="L239" s="815"/>
      <c r="M239" s="889"/>
      <c r="N239" s="815"/>
      <c r="O239" s="815"/>
      <c r="P239" s="815"/>
      <c r="Q239" s="815"/>
    </row>
    <row r="240" spans="1:17" ht="13">
      <c r="A240" s="358"/>
      <c r="B240" s="358"/>
      <c r="C240" s="358"/>
      <c r="D240" s="358"/>
      <c r="E240" s="358"/>
      <c r="F240" s="358"/>
      <c r="G240" s="358"/>
      <c r="H240" s="815"/>
      <c r="I240" s="815"/>
      <c r="J240" s="815"/>
      <c r="K240" s="815"/>
      <c r="L240" s="815"/>
      <c r="M240" s="889"/>
      <c r="N240" s="815"/>
      <c r="O240" s="815"/>
      <c r="P240" s="815"/>
      <c r="Q240" s="815"/>
    </row>
    <row r="241" spans="1:17" ht="13">
      <c r="A241" s="358"/>
      <c r="B241" s="358"/>
      <c r="C241" s="358"/>
      <c r="D241" s="358"/>
      <c r="E241" s="358"/>
      <c r="F241" s="358"/>
      <c r="G241" s="358"/>
      <c r="H241" s="815"/>
      <c r="I241" s="815"/>
      <c r="J241" s="815"/>
      <c r="K241" s="815"/>
      <c r="L241" s="815"/>
      <c r="M241" s="889"/>
      <c r="N241" s="815"/>
      <c r="O241" s="815"/>
      <c r="P241" s="815"/>
      <c r="Q241" s="815"/>
    </row>
    <row r="242" spans="1:17" ht="13">
      <c r="A242" s="358"/>
      <c r="B242" s="358"/>
      <c r="C242" s="358"/>
      <c r="D242" s="358"/>
      <c r="E242" s="358"/>
      <c r="F242" s="358"/>
      <c r="G242" s="358"/>
      <c r="H242" s="815"/>
      <c r="I242" s="815"/>
      <c r="J242" s="815"/>
      <c r="K242" s="815"/>
      <c r="L242" s="815"/>
      <c r="M242" s="889"/>
      <c r="N242" s="815"/>
      <c r="O242" s="815"/>
      <c r="P242" s="815"/>
      <c r="Q242" s="815"/>
    </row>
    <row r="243" spans="1:17" ht="13">
      <c r="A243" s="358"/>
      <c r="B243" s="358"/>
      <c r="C243" s="358"/>
      <c r="D243" s="358"/>
      <c r="E243" s="358"/>
      <c r="F243" s="358"/>
      <c r="G243" s="358"/>
      <c r="H243" s="815"/>
      <c r="I243" s="815"/>
      <c r="J243" s="815"/>
      <c r="K243" s="815"/>
      <c r="L243" s="815"/>
      <c r="M243" s="815"/>
      <c r="N243" s="815"/>
      <c r="O243" s="815"/>
      <c r="P243" s="815"/>
      <c r="Q243" s="815"/>
    </row>
    <row r="244" spans="1:17" ht="13">
      <c r="A244" s="358"/>
      <c r="B244" s="358"/>
      <c r="C244" s="358"/>
      <c r="D244" s="358"/>
      <c r="E244" s="358"/>
      <c r="F244" s="358"/>
      <c r="G244" s="358"/>
      <c r="H244" s="815"/>
      <c r="I244" s="815"/>
      <c r="J244" s="815"/>
      <c r="K244" s="815"/>
      <c r="L244" s="815"/>
      <c r="M244" s="815"/>
      <c r="N244" s="815"/>
      <c r="O244" s="815"/>
      <c r="P244" s="815"/>
      <c r="Q244" s="815"/>
    </row>
    <row r="245" spans="1:17" ht="13">
      <c r="A245" s="815"/>
      <c r="B245" s="815"/>
      <c r="C245" s="815"/>
      <c r="D245" s="815"/>
      <c r="E245" s="815"/>
      <c r="F245" s="815"/>
      <c r="G245" s="815"/>
      <c r="H245" s="815"/>
      <c r="I245" s="815"/>
      <c r="J245" s="815"/>
      <c r="K245" s="815"/>
      <c r="L245" s="815"/>
      <c r="M245" s="815"/>
      <c r="N245" s="815"/>
      <c r="O245" s="815"/>
      <c r="P245" s="815"/>
      <c r="Q245" s="815"/>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6"/>
  <dimension ref="A4:T50"/>
  <sheetViews>
    <sheetView showGridLines="0" workbookViewId="0">
      <selection activeCell="P35" sqref="P35"/>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229" t="s">
        <v>314</v>
      </c>
      <c r="B4" s="1229"/>
      <c r="C4" s="1229"/>
      <c r="D4" s="1229"/>
      <c r="E4" s="1229"/>
      <c r="F4" s="1229"/>
      <c r="G4" s="1229"/>
      <c r="H4" s="1229"/>
      <c r="I4" s="1229"/>
      <c r="J4" s="1229"/>
      <c r="K4" s="1229"/>
      <c r="L4" s="1229"/>
      <c r="M4" s="1229"/>
      <c r="N4" s="1229"/>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941">
        <v>2023</v>
      </c>
      <c r="B13" s="942">
        <v>17818.25</v>
      </c>
      <c r="C13" s="943">
        <v>17775.46</v>
      </c>
      <c r="D13" s="943">
        <v>18124</v>
      </c>
      <c r="E13" s="943">
        <v>18175.38</v>
      </c>
      <c r="F13" s="943">
        <v>17869.03</v>
      </c>
      <c r="G13" s="943">
        <v>17426.900000000001</v>
      </c>
      <c r="H13" s="943">
        <v>16496.03</v>
      </c>
      <c r="I13" s="943">
        <v>16998.900000000001</v>
      </c>
      <c r="J13" s="944">
        <v>16736.45</v>
      </c>
      <c r="K13" s="943">
        <v>16748.13</v>
      </c>
      <c r="L13" s="943">
        <v>16691</v>
      </c>
      <c r="M13" s="945">
        <v>16230</v>
      </c>
    </row>
    <row r="14" spans="1:20" ht="16" thickBot="1">
      <c r="A14" s="132">
        <v>2024</v>
      </c>
      <c r="B14" s="252">
        <v>16814.48</v>
      </c>
      <c r="C14" s="142"/>
      <c r="D14" s="142"/>
      <c r="E14" s="142"/>
      <c r="F14" s="142"/>
      <c r="G14" s="142"/>
      <c r="H14" s="142"/>
      <c r="I14" s="142"/>
      <c r="J14" s="143"/>
      <c r="K14" s="142"/>
      <c r="L14" s="142"/>
      <c r="M14" s="144"/>
    </row>
    <row r="15" spans="1:20" ht="18.5">
      <c r="A15" s="128" t="s">
        <v>265</v>
      </c>
      <c r="B15" s="129"/>
      <c r="C15" s="129"/>
      <c r="D15" s="129"/>
      <c r="E15" s="129"/>
      <c r="F15" s="129"/>
      <c r="G15" s="129"/>
      <c r="H15" s="129"/>
      <c r="I15" s="129"/>
      <c r="J15" s="129"/>
      <c r="K15" s="129"/>
      <c r="L15" s="129"/>
      <c r="M15" s="130"/>
      <c r="O15" s="806"/>
      <c r="P15" s="806"/>
      <c r="Q15" s="806"/>
      <c r="R15" s="806"/>
      <c r="S15" s="806"/>
      <c r="T15" s="360"/>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941">
        <v>2023</v>
      </c>
      <c r="B20" s="946">
        <v>21326.672999999999</v>
      </c>
      <c r="C20" s="943">
        <v>21353.59</v>
      </c>
      <c r="D20" s="943">
        <v>21623.65</v>
      </c>
      <c r="E20" s="943">
        <v>21692.9</v>
      </c>
      <c r="F20" s="943">
        <v>21005.360000000001</v>
      </c>
      <c r="G20" s="943">
        <v>20409.580000000002</v>
      </c>
      <c r="H20" s="943">
        <v>18891.330000000002</v>
      </c>
      <c r="I20" s="943">
        <v>20390.22</v>
      </c>
      <c r="J20" s="944">
        <v>20342.43</v>
      </c>
      <c r="K20" s="943">
        <v>20609.07</v>
      </c>
      <c r="L20" s="943">
        <v>20384</v>
      </c>
      <c r="M20" s="945">
        <v>20235</v>
      </c>
    </row>
    <row r="21" spans="1:20" ht="16" thickBot="1">
      <c r="A21" s="132">
        <v>2024</v>
      </c>
      <c r="B21" s="252">
        <v>20425.79</v>
      </c>
      <c r="C21" s="142"/>
      <c r="D21" s="142"/>
      <c r="E21" s="142"/>
      <c r="F21" s="142"/>
      <c r="G21" s="142"/>
      <c r="H21" s="142"/>
      <c r="I21" s="142"/>
      <c r="J21" s="143"/>
      <c r="K21" s="142"/>
      <c r="L21" s="142"/>
      <c r="M21" s="144"/>
    </row>
    <row r="23" spans="1:20" ht="15">
      <c r="A23" s="1229" t="s">
        <v>315</v>
      </c>
      <c r="B23" s="1229"/>
      <c r="C23" s="1229"/>
      <c r="D23" s="1229"/>
      <c r="E23" s="1229"/>
      <c r="F23" s="1229"/>
      <c r="G23" s="1229"/>
      <c r="H23" s="1229"/>
      <c r="I23" s="1229"/>
      <c r="J23" s="1229"/>
      <c r="K23" s="1229"/>
      <c r="L23" s="1229"/>
      <c r="M23" s="1229"/>
      <c r="N23" s="1229"/>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806"/>
      <c r="P31" s="806"/>
      <c r="Q31" s="806"/>
      <c r="R31" s="806"/>
      <c r="S31" s="806"/>
      <c r="T31" s="360"/>
    </row>
    <row r="32" spans="1:20" ht="16" thickBot="1">
      <c r="A32" s="132">
        <v>2024</v>
      </c>
      <c r="B32" s="252">
        <v>40042.53</v>
      </c>
      <c r="C32" s="142"/>
      <c r="D32" s="142"/>
      <c r="E32" s="142"/>
      <c r="F32" s="142"/>
      <c r="G32" s="142"/>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941">
        <v>2023</v>
      </c>
      <c r="B38" s="946">
        <v>35216.26</v>
      </c>
      <c r="C38" s="943">
        <v>35142.31</v>
      </c>
      <c r="D38" s="943">
        <v>34996.07</v>
      </c>
      <c r="E38" s="943">
        <v>35809.93</v>
      </c>
      <c r="F38" s="943">
        <v>35165.19</v>
      </c>
      <c r="G38" s="943">
        <v>33595.82</v>
      </c>
      <c r="H38" s="943">
        <v>30237.81</v>
      </c>
      <c r="I38" s="943">
        <v>33117.1</v>
      </c>
      <c r="J38" s="944">
        <v>33257.89</v>
      </c>
      <c r="K38" s="943">
        <v>33807.910000000003</v>
      </c>
      <c r="L38" s="943">
        <v>33965</v>
      </c>
      <c r="M38" s="945">
        <v>35347</v>
      </c>
    </row>
    <row r="39" spans="1:13" ht="16" thickBot="1">
      <c r="A39" s="132">
        <v>2024</v>
      </c>
      <c r="B39" s="252">
        <v>34693.67</v>
      </c>
      <c r="C39" s="142"/>
      <c r="D39" s="142"/>
      <c r="E39" s="142"/>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FFFF99"/>
  </sheetPr>
  <dimension ref="A9:AB46"/>
  <sheetViews>
    <sheetView showGridLines="0" workbookViewId="0">
      <selection activeCell="Z25" sqref="Z25"/>
    </sheetView>
  </sheetViews>
  <sheetFormatPr defaultColWidth="9.1796875" defaultRowHeight="12.5"/>
  <sheetData>
    <row r="9" spans="24:26" ht="18">
      <c r="X9" s="487"/>
      <c r="Y9" s="487"/>
      <c r="Z9" s="487"/>
    </row>
    <row r="15" spans="24:26" ht="18.5">
      <c r="X15" s="805"/>
      <c r="Y15" s="367"/>
    </row>
    <row r="21" spans="24:28" ht="18.5">
      <c r="X21" s="367"/>
      <c r="Y21" s="367"/>
      <c r="Z21" s="367"/>
      <c r="AA21" s="367"/>
      <c r="AB21" s="367"/>
    </row>
    <row r="22" spans="24:28" ht="12" customHeight="1"/>
    <row r="23" spans="24:28" ht="12" customHeight="1"/>
    <row r="24" spans="24:28" ht="12" customHeight="1"/>
    <row r="42" spans="1:1" ht="27"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FFFF99"/>
  </sheetPr>
  <dimension ref="A1:M37"/>
  <sheetViews>
    <sheetView showGridLines="0" zoomScale="90" zoomScaleNormal="90" workbookViewId="0">
      <selection activeCell="A2" sqref="A2:J29"/>
    </sheetView>
  </sheetViews>
  <sheetFormatPr defaultColWidth="9.1796875" defaultRowHeight="14.5"/>
  <cols>
    <col min="1" max="1" width="20.453125" style="456" customWidth="1"/>
    <col min="2" max="2" width="11.54296875" style="456" customWidth="1"/>
    <col min="3" max="3" width="13" style="456" customWidth="1"/>
    <col min="4" max="4" width="12.1796875" style="456" customWidth="1"/>
    <col min="5" max="5" width="8.7265625" style="456" customWidth="1"/>
    <col min="6" max="6" width="12.7265625" style="456" customWidth="1"/>
    <col min="7" max="7" width="9.26953125" style="456" customWidth="1"/>
    <col min="8" max="8" width="12" style="456" customWidth="1"/>
    <col min="9" max="9" width="11.7265625" style="456" customWidth="1"/>
    <col min="10" max="10" width="11.54296875" style="456" bestFit="1" customWidth="1"/>
    <col min="11" max="11" width="12.453125" style="456" customWidth="1"/>
    <col min="12" max="16384" width="9.1796875" style="456"/>
  </cols>
  <sheetData>
    <row r="1" spans="1:13" ht="31.5" customHeight="1" thickBot="1">
      <c r="A1" s="1073" t="s">
        <v>63</v>
      </c>
      <c r="B1" s="1073"/>
      <c r="C1" s="1073"/>
      <c r="D1" s="1073"/>
      <c r="E1" s="1073"/>
      <c r="F1" s="1073"/>
      <c r="G1" s="1073"/>
      <c r="H1" s="1073"/>
      <c r="I1" s="1073"/>
      <c r="J1" s="1073"/>
      <c r="K1" s="608"/>
    </row>
    <row r="2" spans="1:13" ht="16" thickBot="1">
      <c r="A2" s="1087" t="s">
        <v>236</v>
      </c>
      <c r="B2" s="1088"/>
      <c r="C2" s="1088"/>
      <c r="D2" s="1088"/>
      <c r="E2" s="1088"/>
      <c r="F2" s="1088"/>
      <c r="G2" s="1088"/>
      <c r="H2" s="1088"/>
      <c r="I2" s="1088"/>
      <c r="J2" s="1089"/>
    </row>
    <row r="3" spans="1:13" ht="29.5" thickBot="1">
      <c r="A3" s="609"/>
      <c r="B3" s="610"/>
      <c r="C3" s="611" t="s">
        <v>476</v>
      </c>
      <c r="D3" s="612"/>
      <c r="E3" s="613"/>
      <c r="F3" s="614" t="s">
        <v>225</v>
      </c>
      <c r="G3" s="615" t="s">
        <v>226</v>
      </c>
      <c r="H3" s="616" t="s">
        <v>66</v>
      </c>
      <c r="I3" s="614" t="s">
        <v>227</v>
      </c>
      <c r="J3" s="615" t="s">
        <v>228</v>
      </c>
    </row>
    <row r="4" spans="1:13" ht="29">
      <c r="A4" s="617" t="s">
        <v>53</v>
      </c>
      <c r="B4" s="609" t="s">
        <v>60</v>
      </c>
      <c r="C4" s="618" t="s">
        <v>61</v>
      </c>
      <c r="D4" s="619" t="s">
        <v>62</v>
      </c>
      <c r="E4" s="620" t="s">
        <v>67</v>
      </c>
      <c r="F4" s="621" t="s">
        <v>55</v>
      </c>
      <c r="G4" s="622" t="s">
        <v>49</v>
      </c>
      <c r="H4" s="623" t="s">
        <v>68</v>
      </c>
      <c r="I4" s="624" t="s">
        <v>50</v>
      </c>
      <c r="J4" s="625" t="s">
        <v>67</v>
      </c>
    </row>
    <row r="5" spans="1:13" ht="15" thickBot="1">
      <c r="A5" s="626"/>
      <c r="B5" s="599" t="s">
        <v>522</v>
      </c>
      <c r="C5" s="627" t="s">
        <v>522</v>
      </c>
      <c r="D5" s="627" t="s">
        <v>522</v>
      </c>
      <c r="E5" s="628" t="s">
        <v>50</v>
      </c>
      <c r="F5" s="598" t="s">
        <v>522</v>
      </c>
      <c r="G5" s="629" t="s">
        <v>69</v>
      </c>
      <c r="H5" s="630" t="s">
        <v>65</v>
      </c>
      <c r="I5" s="598" t="s">
        <v>522</v>
      </c>
      <c r="J5" s="631" t="s">
        <v>57</v>
      </c>
    </row>
    <row r="6" spans="1:13" ht="15" thickBot="1">
      <c r="A6" s="632" t="s">
        <v>231</v>
      </c>
      <c r="B6" s="633"/>
      <c r="C6" s="633"/>
      <c r="D6" s="633"/>
      <c r="E6" s="633"/>
      <c r="F6" s="633"/>
      <c r="G6" s="633"/>
      <c r="H6" s="633"/>
      <c r="I6" s="634"/>
      <c r="J6" s="635"/>
    </row>
    <row r="7" spans="1:13" ht="15" thickBot="1">
      <c r="A7" s="636" t="s">
        <v>18</v>
      </c>
      <c r="B7" s="637">
        <v>9.9802822473325001</v>
      </c>
      <c r="C7" s="638">
        <v>19266.954145429536</v>
      </c>
      <c r="D7" s="639">
        <v>19652.293228338127</v>
      </c>
      <c r="E7" s="640">
        <v>0.10526452215517042</v>
      </c>
      <c r="F7" s="641">
        <v>320.93870556352624</v>
      </c>
      <c r="G7" s="640">
        <v>0.55336471164234613</v>
      </c>
      <c r="H7" s="640">
        <v>-12.265734265734265</v>
      </c>
      <c r="I7" s="640">
        <v>100</v>
      </c>
      <c r="J7" s="642" t="s">
        <v>19</v>
      </c>
    </row>
    <row r="8" spans="1:13">
      <c r="A8" s="643" t="s">
        <v>74</v>
      </c>
      <c r="B8" s="644">
        <v>11.305088442438363</v>
      </c>
      <c r="C8" s="645">
        <v>20974.190060182489</v>
      </c>
      <c r="D8" s="646">
        <v>21393.673861386138</v>
      </c>
      <c r="E8" s="647">
        <v>8.3344629637061409</v>
      </c>
      <c r="F8" s="648">
        <v>288.57142857142856</v>
      </c>
      <c r="G8" s="649">
        <v>6.863914431918726</v>
      </c>
      <c r="H8" s="649">
        <v>-36.363636363636367</v>
      </c>
      <c r="I8" s="650">
        <v>0.11158935118762953</v>
      </c>
      <c r="J8" s="651">
        <v>-4.2256802658524328E-2</v>
      </c>
    </row>
    <row r="9" spans="1:13">
      <c r="A9" s="652" t="s">
        <v>75</v>
      </c>
      <c r="B9" s="653">
        <v>10.84209756144525</v>
      </c>
      <c r="C9" s="602">
        <v>20341.646456745311</v>
      </c>
      <c r="D9" s="654">
        <v>20748.479385880219</v>
      </c>
      <c r="E9" s="655">
        <v>-0.15574048995780637</v>
      </c>
      <c r="F9" s="656">
        <v>357.38801128349792</v>
      </c>
      <c r="G9" s="657">
        <v>1.1068281885298297</v>
      </c>
      <c r="H9" s="657">
        <v>-8.7907375643224697</v>
      </c>
      <c r="I9" s="657">
        <v>33.907221425155427</v>
      </c>
      <c r="J9" s="658">
        <v>1.2918368097708139</v>
      </c>
    </row>
    <row r="10" spans="1:13">
      <c r="A10" s="652" t="s">
        <v>76</v>
      </c>
      <c r="B10" s="653">
        <v>10.721517388413092</v>
      </c>
      <c r="C10" s="602">
        <v>20115.417239048955</v>
      </c>
      <c r="D10" s="654">
        <v>20517.725583829935</v>
      </c>
      <c r="E10" s="655">
        <v>-2.9665804514107375E-2</v>
      </c>
      <c r="F10" s="656">
        <v>393.10541958041955</v>
      </c>
      <c r="G10" s="657">
        <v>-0.2968404158994673</v>
      </c>
      <c r="H10" s="657">
        <v>-13.984962406015036</v>
      </c>
      <c r="I10" s="657">
        <v>9.1184441256177262</v>
      </c>
      <c r="J10" s="658">
        <v>-0.18225517508157552</v>
      </c>
    </row>
    <row r="11" spans="1:13">
      <c r="A11" s="652" t="s">
        <v>77</v>
      </c>
      <c r="B11" s="659" t="s">
        <v>72</v>
      </c>
      <c r="C11" s="602" t="s">
        <v>72</v>
      </c>
      <c r="D11" s="654" t="s">
        <v>72</v>
      </c>
      <c r="E11" s="655" t="s">
        <v>72</v>
      </c>
      <c r="F11" s="656" t="s">
        <v>72</v>
      </c>
      <c r="G11" s="657" t="s">
        <v>72</v>
      </c>
      <c r="H11" s="657" t="s">
        <v>72</v>
      </c>
      <c r="I11" s="657" t="s">
        <v>72</v>
      </c>
      <c r="J11" s="658" t="s">
        <v>72</v>
      </c>
    </row>
    <row r="12" spans="1:13">
      <c r="A12" s="652" t="s">
        <v>71</v>
      </c>
      <c r="B12" s="653">
        <v>8.1905778166045007</v>
      </c>
      <c r="C12" s="602">
        <v>16818.43494169302</v>
      </c>
      <c r="D12" s="654">
        <v>17154.803640526879</v>
      </c>
      <c r="E12" s="655">
        <v>-3.9263525529822506E-2</v>
      </c>
      <c r="F12" s="656">
        <v>279.66211327939084</v>
      </c>
      <c r="G12" s="657">
        <v>-0.57453769162204693</v>
      </c>
      <c r="H12" s="657">
        <v>-13.432220848784507</v>
      </c>
      <c r="I12" s="657">
        <v>33.492746692172801</v>
      </c>
      <c r="J12" s="658">
        <v>-0.45130925188314563</v>
      </c>
    </row>
    <row r="13" spans="1:13" ht="15" thickBot="1">
      <c r="A13" s="660" t="s">
        <v>78</v>
      </c>
      <c r="B13" s="661">
        <v>10.485195551856517</v>
      </c>
      <c r="C13" s="603">
        <v>20241.690254549259</v>
      </c>
      <c r="D13" s="662">
        <v>20646.524059640244</v>
      </c>
      <c r="E13" s="663">
        <v>0.12233747772570597</v>
      </c>
      <c r="F13" s="664">
        <v>299.20723055934519</v>
      </c>
      <c r="G13" s="665">
        <v>0.62515646740303943</v>
      </c>
      <c r="H13" s="665">
        <v>-14.518950437317784</v>
      </c>
      <c r="I13" s="665">
        <v>23.369998405866411</v>
      </c>
      <c r="J13" s="666">
        <v>-0.61601558014757174</v>
      </c>
    </row>
    <row r="14" spans="1:13" ht="19" thickBot="1">
      <c r="A14" s="632" t="s">
        <v>229</v>
      </c>
      <c r="B14" s="633"/>
      <c r="C14" s="633"/>
      <c r="D14" s="667"/>
      <c r="E14" s="633"/>
      <c r="F14" s="633"/>
      <c r="G14" s="633"/>
      <c r="H14" s="633"/>
      <c r="I14" s="634"/>
      <c r="J14" s="635"/>
      <c r="L14" s="805"/>
      <c r="M14" s="367"/>
    </row>
    <row r="15" spans="1:13" ht="15" thickBot="1">
      <c r="A15" s="636" t="s">
        <v>18</v>
      </c>
      <c r="B15" s="668">
        <v>9.8733088136081673</v>
      </c>
      <c r="C15" s="669">
        <v>19060.441725112294</v>
      </c>
      <c r="D15" s="670">
        <v>19441.65055961454</v>
      </c>
      <c r="E15" s="640">
        <v>-0.79008678930557896</v>
      </c>
      <c r="F15" s="640">
        <v>315.16866844835721</v>
      </c>
      <c r="G15" s="640">
        <v>0.23933980639697411</v>
      </c>
      <c r="H15" s="640">
        <v>-7.4763636363636365</v>
      </c>
      <c r="I15" s="640">
        <v>100</v>
      </c>
      <c r="J15" s="642" t="s">
        <v>19</v>
      </c>
    </row>
    <row r="16" spans="1:13">
      <c r="A16" s="643" t="s">
        <v>74</v>
      </c>
      <c r="B16" s="671">
        <v>9.9169621376664274</v>
      </c>
      <c r="C16" s="645">
        <v>18398.816581941421</v>
      </c>
      <c r="D16" s="646">
        <v>18766.792913580248</v>
      </c>
      <c r="E16" s="647">
        <v>-0.3316487972509165</v>
      </c>
      <c r="F16" s="648">
        <v>231.42857142857142</v>
      </c>
      <c r="G16" s="649">
        <v>4.4751685443423961</v>
      </c>
      <c r="H16" s="649">
        <v>-46.153846153846153</v>
      </c>
      <c r="I16" s="650">
        <v>0.11004559031598807</v>
      </c>
      <c r="J16" s="651">
        <v>-7.904531877492102E-2</v>
      </c>
    </row>
    <row r="17" spans="1:10">
      <c r="A17" s="652" t="s">
        <v>75</v>
      </c>
      <c r="B17" s="653">
        <v>10.877994591216959</v>
      </c>
      <c r="C17" s="602">
        <v>20408.995480707239</v>
      </c>
      <c r="D17" s="654">
        <v>20817.175390321383</v>
      </c>
      <c r="E17" s="655">
        <v>0.28058772735785886</v>
      </c>
      <c r="F17" s="656">
        <v>356.02412002308137</v>
      </c>
      <c r="G17" s="657">
        <v>1.5045040734488841</v>
      </c>
      <c r="H17" s="657">
        <v>-16.682692307692307</v>
      </c>
      <c r="I17" s="657">
        <v>27.244144002515331</v>
      </c>
      <c r="J17" s="658">
        <v>-3.010401452030127</v>
      </c>
    </row>
    <row r="18" spans="1:10">
      <c r="A18" s="652" t="s">
        <v>76</v>
      </c>
      <c r="B18" s="653">
        <v>10.89270055872233</v>
      </c>
      <c r="C18" s="602">
        <v>20436.58641411319</v>
      </c>
      <c r="D18" s="654">
        <v>20845.318142395452</v>
      </c>
      <c r="E18" s="655">
        <v>0.33222316357906462</v>
      </c>
      <c r="F18" s="656">
        <v>405.01361256544504</v>
      </c>
      <c r="G18" s="657">
        <v>1.3472459358018032</v>
      </c>
      <c r="H18" s="657">
        <v>12.023460410557185</v>
      </c>
      <c r="I18" s="657">
        <v>6.0053450715296339</v>
      </c>
      <c r="J18" s="658">
        <v>1.045345071529634</v>
      </c>
    </row>
    <row r="19" spans="1:10">
      <c r="A19" s="652" t="s">
        <v>77</v>
      </c>
      <c r="B19" s="659" t="s">
        <v>72</v>
      </c>
      <c r="C19" s="602" t="s">
        <v>514</v>
      </c>
      <c r="D19" s="654" t="s">
        <v>514</v>
      </c>
      <c r="E19" s="655" t="s">
        <v>72</v>
      </c>
      <c r="F19" s="656" t="s">
        <v>514</v>
      </c>
      <c r="G19" s="657" t="s">
        <v>72</v>
      </c>
      <c r="H19" s="657" t="s">
        <v>72</v>
      </c>
      <c r="I19" s="657" t="s">
        <v>72</v>
      </c>
      <c r="J19" s="658" t="s">
        <v>72</v>
      </c>
    </row>
    <row r="20" spans="1:10">
      <c r="A20" s="652" t="s">
        <v>71</v>
      </c>
      <c r="B20" s="653">
        <v>8.1148111968364329</v>
      </c>
      <c r="C20" s="602">
        <v>16662.856667015265</v>
      </c>
      <c r="D20" s="654">
        <v>16996.113800355572</v>
      </c>
      <c r="E20" s="655">
        <v>0.63283029912577893</v>
      </c>
      <c r="F20" s="656">
        <v>293.26123686337917</v>
      </c>
      <c r="G20" s="657">
        <v>-0.52508051954512569</v>
      </c>
      <c r="H20" s="657">
        <v>8.6517347386912604</v>
      </c>
      <c r="I20" s="657">
        <v>38.893255777393492</v>
      </c>
      <c r="J20" s="658">
        <v>5.7732557773934943</v>
      </c>
    </row>
    <row r="21" spans="1:10" ht="15" thickBot="1">
      <c r="A21" s="660" t="s">
        <v>78</v>
      </c>
      <c r="B21" s="661">
        <v>10.58782786822016</v>
      </c>
      <c r="C21" s="603">
        <v>20439.822139421158</v>
      </c>
      <c r="D21" s="662">
        <v>20848.618582209579</v>
      </c>
      <c r="E21" s="663">
        <v>-0.2787341271925286</v>
      </c>
      <c r="F21" s="664">
        <v>283.95944218477632</v>
      </c>
      <c r="G21" s="665">
        <v>-0.57127501285504245</v>
      </c>
      <c r="H21" s="665">
        <v>-18.897266729500473</v>
      </c>
      <c r="I21" s="665">
        <v>27.055494419116492</v>
      </c>
      <c r="J21" s="666">
        <v>-3.8099601263380549</v>
      </c>
    </row>
    <row r="22" spans="1:10" ht="15" thickBot="1">
      <c r="A22" s="632" t="s">
        <v>232</v>
      </c>
      <c r="B22" s="633"/>
      <c r="C22" s="633"/>
      <c r="D22" s="667"/>
      <c r="E22" s="633"/>
      <c r="F22" s="633"/>
      <c r="G22" s="633"/>
      <c r="H22" s="633"/>
      <c r="I22" s="634"/>
      <c r="J22" s="635"/>
    </row>
    <row r="23" spans="1:10" ht="15" thickBot="1">
      <c r="A23" s="636" t="s">
        <v>18</v>
      </c>
      <c r="B23" s="668">
        <v>9.707174948810037</v>
      </c>
      <c r="C23" s="669">
        <v>18739.719978397756</v>
      </c>
      <c r="D23" s="670">
        <v>19114.514377965712</v>
      </c>
      <c r="E23" s="640">
        <v>-1.5855978052607758</v>
      </c>
      <c r="F23" s="640">
        <v>311.58908489525908</v>
      </c>
      <c r="G23" s="640">
        <v>-1.8215962535113706</v>
      </c>
      <c r="H23" s="640">
        <v>-10.772257747171668</v>
      </c>
      <c r="I23" s="640">
        <v>100</v>
      </c>
      <c r="J23" s="642" t="s">
        <v>19</v>
      </c>
    </row>
    <row r="24" spans="1:10">
      <c r="A24" s="643" t="s">
        <v>74</v>
      </c>
      <c r="B24" s="644" t="s">
        <v>72</v>
      </c>
      <c r="C24" s="645" t="s">
        <v>72</v>
      </c>
      <c r="D24" s="646" t="s">
        <v>72</v>
      </c>
      <c r="E24" s="647" t="s">
        <v>72</v>
      </c>
      <c r="F24" s="648" t="s">
        <v>72</v>
      </c>
      <c r="G24" s="649" t="s">
        <v>72</v>
      </c>
      <c r="H24" s="650" t="s">
        <v>72</v>
      </c>
      <c r="I24" s="650" t="s">
        <v>72</v>
      </c>
      <c r="J24" s="672" t="s">
        <v>72</v>
      </c>
    </row>
    <row r="25" spans="1:10">
      <c r="A25" s="652" t="s">
        <v>75</v>
      </c>
      <c r="B25" s="659">
        <v>10.994548345929456</v>
      </c>
      <c r="C25" s="602">
        <v>20627.670442644379</v>
      </c>
      <c r="D25" s="654">
        <v>21040.223851497267</v>
      </c>
      <c r="E25" s="655">
        <v>-1.0627915822063789</v>
      </c>
      <c r="F25" s="656">
        <v>356.21076923076924</v>
      </c>
      <c r="G25" s="657">
        <v>-1.927884254600482</v>
      </c>
      <c r="H25" s="657">
        <v>-30.973451327433626</v>
      </c>
      <c r="I25" s="673">
        <v>21.499448732083792</v>
      </c>
      <c r="J25" s="674">
        <v>-6.2919924877883169</v>
      </c>
    </row>
    <row r="26" spans="1:10">
      <c r="A26" s="652" t="s">
        <v>76</v>
      </c>
      <c r="B26" s="653">
        <v>10.571937292340358</v>
      </c>
      <c r="C26" s="602">
        <v>19834.779160113241</v>
      </c>
      <c r="D26" s="654">
        <v>20231.474743315506</v>
      </c>
      <c r="E26" s="655">
        <v>-0.33451668573216214</v>
      </c>
      <c r="F26" s="656">
        <v>407.56923076923078</v>
      </c>
      <c r="G26" s="657">
        <v>1.0688732761299014</v>
      </c>
      <c r="H26" s="657">
        <v>6.8493150684931505</v>
      </c>
      <c r="I26" s="657">
        <v>4.2998897464167589</v>
      </c>
      <c r="J26" s="658">
        <v>0.70913716402620297</v>
      </c>
    </row>
    <row r="27" spans="1:10">
      <c r="A27" s="652" t="s">
        <v>77</v>
      </c>
      <c r="B27" s="659" t="s">
        <v>72</v>
      </c>
      <c r="C27" s="602" t="s">
        <v>72</v>
      </c>
      <c r="D27" s="654" t="s">
        <v>72</v>
      </c>
      <c r="E27" s="655" t="s">
        <v>72</v>
      </c>
      <c r="F27" s="656" t="s">
        <v>72</v>
      </c>
      <c r="G27" s="657" t="s">
        <v>72</v>
      </c>
      <c r="H27" s="657" t="s">
        <v>72</v>
      </c>
      <c r="I27" s="657" t="s">
        <v>72</v>
      </c>
      <c r="J27" s="658" t="s">
        <v>72</v>
      </c>
    </row>
    <row r="28" spans="1:10">
      <c r="A28" s="652" t="s">
        <v>71</v>
      </c>
      <c r="B28" s="659">
        <v>8.4984591139518137</v>
      </c>
      <c r="C28" s="602">
        <v>17450.634730907215</v>
      </c>
      <c r="D28" s="654">
        <v>17799.64742552536</v>
      </c>
      <c r="E28" s="655">
        <v>1.0219538061935838</v>
      </c>
      <c r="F28" s="656">
        <v>287.02642436149313</v>
      </c>
      <c r="G28" s="657">
        <v>-1.4646364655812028</v>
      </c>
      <c r="H28" s="657">
        <v>6.1522419186652764</v>
      </c>
      <c r="I28" s="657">
        <v>56.119073869900774</v>
      </c>
      <c r="J28" s="658">
        <v>8.9474063834275839</v>
      </c>
    </row>
    <row r="29" spans="1:10" ht="15" thickBot="1">
      <c r="A29" s="660" t="s">
        <v>78</v>
      </c>
      <c r="B29" s="661">
        <v>10.109945857577918</v>
      </c>
      <c r="C29" s="603">
        <v>19517.269995324164</v>
      </c>
      <c r="D29" s="662">
        <v>19907.615395230649</v>
      </c>
      <c r="E29" s="663">
        <v>-1.3215005356569001</v>
      </c>
      <c r="F29" s="664">
        <v>311.94237804878048</v>
      </c>
      <c r="G29" s="665">
        <v>3.7179610376001282</v>
      </c>
      <c r="H29" s="665">
        <v>-24.597701149425287</v>
      </c>
      <c r="I29" s="665">
        <v>18.081587651598678</v>
      </c>
      <c r="J29" s="666">
        <v>-3.3153626681258679</v>
      </c>
    </row>
    <row r="30" spans="1:10">
      <c r="A30" s="675" t="s">
        <v>313</v>
      </c>
    </row>
    <row r="31" spans="1:10">
      <c r="A31" s="468" t="s">
        <v>509</v>
      </c>
    </row>
    <row r="32" spans="1:10" ht="15" thickBot="1">
      <c r="A32" s="676" t="s">
        <v>508</v>
      </c>
      <c r="B32" s="677"/>
    </row>
    <row r="33" spans="1:8" ht="15" thickBot="1">
      <c r="A33" s="678" t="s">
        <v>39</v>
      </c>
      <c r="B33" s="1075" t="s">
        <v>40</v>
      </c>
      <c r="C33" s="1076"/>
      <c r="D33" s="1076"/>
      <c r="E33" s="1076"/>
      <c r="F33" s="1076"/>
      <c r="G33" s="1076"/>
      <c r="H33" s="1077"/>
    </row>
    <row r="34" spans="1:8">
      <c r="A34" s="679" t="s">
        <v>43</v>
      </c>
      <c r="B34" s="1081" t="s">
        <v>44</v>
      </c>
      <c r="C34" s="1082"/>
      <c r="D34" s="1082"/>
      <c r="E34" s="1082"/>
      <c r="F34" s="1082"/>
      <c r="G34" s="1082"/>
      <c r="H34" s="1083"/>
    </row>
    <row r="35" spans="1:8">
      <c r="A35" s="680" t="s">
        <v>45</v>
      </c>
      <c r="B35" s="1078" t="s">
        <v>46</v>
      </c>
      <c r="C35" s="1079"/>
      <c r="D35" s="1079"/>
      <c r="E35" s="1079"/>
      <c r="F35" s="1079"/>
      <c r="G35" s="1079"/>
      <c r="H35" s="1080"/>
    </row>
    <row r="36" spans="1:8" ht="15" thickBot="1">
      <c r="A36" s="681" t="s">
        <v>47</v>
      </c>
      <c r="B36" s="1084" t="s">
        <v>42</v>
      </c>
      <c r="C36" s="1085"/>
      <c r="D36" s="1085"/>
      <c r="E36" s="1085"/>
      <c r="F36" s="1085"/>
      <c r="G36" s="1085"/>
      <c r="H36" s="1086"/>
    </row>
    <row r="37" spans="1:8">
      <c r="A37" s="1074"/>
      <c r="B37" s="107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FFFF99"/>
  </sheetPr>
  <dimension ref="A1:L297"/>
  <sheetViews>
    <sheetView showGridLines="0" zoomScaleNormal="100" workbookViewId="0">
      <selection activeCell="O7" sqref="O7"/>
    </sheetView>
  </sheetViews>
  <sheetFormatPr defaultColWidth="10" defaultRowHeight="14.5"/>
  <cols>
    <col min="1" max="1" width="10" style="456" customWidth="1"/>
    <col min="2" max="16384" width="10" style="456"/>
  </cols>
  <sheetData>
    <row r="1" spans="1:12" ht="19.5">
      <c r="A1" s="1230" t="s">
        <v>484</v>
      </c>
      <c r="B1" s="1230"/>
      <c r="C1" s="1231"/>
      <c r="D1" s="1231"/>
      <c r="E1" s="1232" t="s">
        <v>526</v>
      </c>
      <c r="F1" s="358"/>
      <c r="G1" s="1233"/>
      <c r="H1" s="1231"/>
      <c r="I1" s="1231"/>
      <c r="J1" s="1231"/>
      <c r="K1" s="1231"/>
      <c r="L1" s="358"/>
    </row>
    <row r="2" spans="1:12" ht="15" customHeight="1" thickBot="1">
      <c r="A2" s="1234" t="s">
        <v>235</v>
      </c>
      <c r="B2" s="1234"/>
      <c r="C2" s="1231"/>
      <c r="D2" s="1231"/>
      <c r="E2" s="1231"/>
      <c r="F2" s="1233"/>
      <c r="G2" s="1231"/>
      <c r="H2" s="1231"/>
      <c r="I2" s="1231"/>
      <c r="J2" s="1231"/>
      <c r="K2" s="1231"/>
      <c r="L2" s="358"/>
    </row>
    <row r="3" spans="1:12" ht="21.5" thickBot="1">
      <c r="A3" s="1235" t="s">
        <v>4</v>
      </c>
      <c r="B3" s="1236"/>
      <c r="C3" s="1236"/>
      <c r="D3" s="1236"/>
      <c r="E3" s="1236"/>
      <c r="F3" s="1236"/>
      <c r="G3" s="1236"/>
      <c r="H3" s="1236"/>
      <c r="I3" s="1236"/>
      <c r="J3" s="1236"/>
      <c r="K3" s="1236"/>
      <c r="L3" s="1237"/>
    </row>
    <row r="4" spans="1:12">
      <c r="A4" s="1238"/>
      <c r="B4" s="1239"/>
      <c r="C4" s="1240" t="s">
        <v>5</v>
      </c>
      <c r="D4" s="1240"/>
      <c r="E4" s="1240"/>
      <c r="F4" s="1240"/>
      <c r="G4" s="1241"/>
      <c r="H4" s="1242" t="s">
        <v>6</v>
      </c>
      <c r="I4" s="1243"/>
      <c r="J4" s="1244" t="s">
        <v>7</v>
      </c>
      <c r="K4" s="1245" t="s">
        <v>8</v>
      </c>
      <c r="L4" s="1246"/>
    </row>
    <row r="5" spans="1:12" ht="15.5">
      <c r="A5" s="1247" t="s">
        <v>9</v>
      </c>
      <c r="B5" s="1248" t="s">
        <v>10</v>
      </c>
      <c r="C5" s="1249" t="s">
        <v>36</v>
      </c>
      <c r="D5" s="1249"/>
      <c r="E5" s="1250" t="s">
        <v>37</v>
      </c>
      <c r="F5" s="1251"/>
      <c r="G5" s="1252"/>
      <c r="H5" s="1253" t="s">
        <v>11</v>
      </c>
      <c r="I5" s="1254"/>
      <c r="J5" s="1255" t="s">
        <v>12</v>
      </c>
      <c r="K5" s="1256" t="s">
        <v>13</v>
      </c>
      <c r="L5" s="1257"/>
    </row>
    <row r="6" spans="1:12" ht="26.5" thickBot="1">
      <c r="A6" s="1258" t="s">
        <v>14</v>
      </c>
      <c r="B6" s="1259" t="s">
        <v>15</v>
      </c>
      <c r="C6" s="1260" t="s">
        <v>522</v>
      </c>
      <c r="D6" s="1261" t="s">
        <v>513</v>
      </c>
      <c r="E6" s="1262" t="s">
        <v>522</v>
      </c>
      <c r="F6" s="1263" t="s">
        <v>513</v>
      </c>
      <c r="G6" s="1264" t="s">
        <v>16</v>
      </c>
      <c r="H6" s="1265" t="s">
        <v>522</v>
      </c>
      <c r="I6" s="1266" t="s">
        <v>16</v>
      </c>
      <c r="J6" s="1267" t="s">
        <v>16</v>
      </c>
      <c r="K6" s="1260" t="s">
        <v>522</v>
      </c>
      <c r="L6" s="1268" t="s">
        <v>17</v>
      </c>
    </row>
    <row r="7" spans="1:12" ht="15" thickBot="1">
      <c r="A7" s="1269" t="s">
        <v>18</v>
      </c>
      <c r="B7" s="1270" t="s">
        <v>19</v>
      </c>
      <c r="C7" s="1271">
        <v>19128.891046501813</v>
      </c>
      <c r="D7" s="1271">
        <v>19218.175803285663</v>
      </c>
      <c r="E7" s="1272">
        <v>19511.46886743185</v>
      </c>
      <c r="F7" s="1273">
        <v>19602.539319351377</v>
      </c>
      <c r="G7" s="1274">
        <v>-0.46458497256844811</v>
      </c>
      <c r="H7" s="1275">
        <v>317.26847008488022</v>
      </c>
      <c r="I7" s="1275">
        <v>0.12661790853460389</v>
      </c>
      <c r="J7" s="1276">
        <v>-9.9042526734643133</v>
      </c>
      <c r="K7" s="1275">
        <v>100</v>
      </c>
      <c r="L7" s="1277" t="s">
        <v>19</v>
      </c>
    </row>
    <row r="8" spans="1:12" ht="15" thickBot="1">
      <c r="A8" s="1278"/>
      <c r="B8" s="633"/>
      <c r="C8" s="1279"/>
      <c r="D8" s="1279"/>
      <c r="E8" s="1279"/>
      <c r="F8" s="1279"/>
      <c r="G8" s="1280"/>
      <c r="H8" s="1276"/>
      <c r="I8" s="1276"/>
      <c r="J8" s="1276"/>
      <c r="K8" s="1276"/>
      <c r="L8" s="1281"/>
    </row>
    <row r="9" spans="1:12">
      <c r="A9" s="1282" t="s">
        <v>79</v>
      </c>
      <c r="B9" s="1283" t="s">
        <v>19</v>
      </c>
      <c r="C9" s="1284">
        <v>19828.007377181646</v>
      </c>
      <c r="D9" s="1284">
        <v>18917.241251885371</v>
      </c>
      <c r="E9" s="1285">
        <v>20224.56752472528</v>
      </c>
      <c r="F9" s="1285">
        <v>19295.586076923079</v>
      </c>
      <c r="G9" s="1286">
        <v>4.8144764512399787</v>
      </c>
      <c r="H9" s="1287">
        <v>260</v>
      </c>
      <c r="I9" s="1287">
        <v>6.6575506366977137</v>
      </c>
      <c r="J9" s="1287">
        <v>-41.666666666666671</v>
      </c>
      <c r="K9" s="1287">
        <v>9.6611690014491755E-2</v>
      </c>
      <c r="L9" s="1288">
        <v>-5.260492276839808E-2</v>
      </c>
    </row>
    <row r="10" spans="1:12">
      <c r="A10" s="600" t="s">
        <v>80</v>
      </c>
      <c r="B10" s="1289" t="s">
        <v>19</v>
      </c>
      <c r="C10" s="1290">
        <v>20395.262682472076</v>
      </c>
      <c r="D10" s="1290">
        <v>20419.98285021546</v>
      </c>
      <c r="E10" s="1291">
        <v>20803.167936121517</v>
      </c>
      <c r="F10" s="1291">
        <v>20828.382507219769</v>
      </c>
      <c r="G10" s="1292">
        <v>-0.12105870962140802</v>
      </c>
      <c r="H10" s="1293">
        <v>356.74289411764704</v>
      </c>
      <c r="I10" s="1293">
        <v>0.92658035231228086</v>
      </c>
      <c r="J10" s="1293">
        <v>-14.607193088205747</v>
      </c>
      <c r="K10" s="1293">
        <v>29.328548754399282</v>
      </c>
      <c r="L10" s="1294">
        <v>-1.6152463214524957</v>
      </c>
    </row>
    <row r="11" spans="1:12">
      <c r="A11" s="601" t="s">
        <v>81</v>
      </c>
      <c r="B11" s="1295" t="s">
        <v>19</v>
      </c>
      <c r="C11" s="1296">
        <v>20214.518963686216</v>
      </c>
      <c r="D11" s="1296">
        <v>20185.080711217906</v>
      </c>
      <c r="E11" s="1297">
        <v>20618.809342959939</v>
      </c>
      <c r="F11" s="1297">
        <v>20588.782325442266</v>
      </c>
      <c r="G11" s="1298">
        <v>0.14584163863138422</v>
      </c>
      <c r="H11" s="1299">
        <v>398.56627906976746</v>
      </c>
      <c r="I11" s="1299">
        <v>0.50698708931401193</v>
      </c>
      <c r="J11" s="1299">
        <v>-4.3558850787766454</v>
      </c>
      <c r="K11" s="1299">
        <v>7.1216617210682491</v>
      </c>
      <c r="L11" s="1300">
        <v>0.41313150470416016</v>
      </c>
    </row>
    <row r="12" spans="1:12">
      <c r="A12" s="601" t="s">
        <v>82</v>
      </c>
      <c r="B12" s="1295" t="s">
        <v>19</v>
      </c>
      <c r="C12" s="1296" t="s">
        <v>514</v>
      </c>
      <c r="D12" s="1296" t="s">
        <v>514</v>
      </c>
      <c r="E12" s="1297" t="s">
        <v>514</v>
      </c>
      <c r="F12" s="1297" t="s">
        <v>514</v>
      </c>
      <c r="G12" s="1298" t="s">
        <v>72</v>
      </c>
      <c r="H12" s="1299" t="s">
        <v>514</v>
      </c>
      <c r="I12" s="1299" t="s">
        <v>72</v>
      </c>
      <c r="J12" s="1299" t="s">
        <v>72</v>
      </c>
      <c r="K12" s="1299">
        <v>0.30363674004554553</v>
      </c>
      <c r="L12" s="1300" t="s">
        <v>72</v>
      </c>
    </row>
    <row r="13" spans="1:12">
      <c r="A13" s="601" t="s">
        <v>71</v>
      </c>
      <c r="B13" s="1295" t="s">
        <v>19</v>
      </c>
      <c r="C13" s="1296">
        <v>16863.178557113955</v>
      </c>
      <c r="D13" s="1296">
        <v>16792.126461734351</v>
      </c>
      <c r="E13" s="1297">
        <v>17200.442128256236</v>
      </c>
      <c r="F13" s="1297">
        <v>17127.968990969039</v>
      </c>
      <c r="G13" s="1298">
        <v>0.42312744333791086</v>
      </c>
      <c r="H13" s="1299">
        <v>287.0426783479349</v>
      </c>
      <c r="I13" s="1299">
        <v>-0.47523940655568775</v>
      </c>
      <c r="J13" s="1299">
        <v>-1.2360939431396787</v>
      </c>
      <c r="K13" s="1299">
        <v>38.596370160789455</v>
      </c>
      <c r="L13" s="1300">
        <v>3.3874669028934079</v>
      </c>
    </row>
    <row r="14" spans="1:12" ht="15" thickBot="1">
      <c r="A14" s="1301" t="s">
        <v>83</v>
      </c>
      <c r="B14" s="1302" t="s">
        <v>19</v>
      </c>
      <c r="C14" s="1303">
        <v>20324.27147891769</v>
      </c>
      <c r="D14" s="1303">
        <v>20349.740794533016</v>
      </c>
      <c r="E14" s="1304">
        <v>20730.756908496045</v>
      </c>
      <c r="F14" s="1304">
        <v>20756.735610423675</v>
      </c>
      <c r="G14" s="1305">
        <v>-0.1251579362729078</v>
      </c>
      <c r="H14" s="1306">
        <v>293.35289488476667</v>
      </c>
      <c r="I14" s="1306">
        <v>0.52177423420005131</v>
      </c>
      <c r="J14" s="1306">
        <v>-17.2173103769195</v>
      </c>
      <c r="K14" s="1306">
        <v>24.553170933682974</v>
      </c>
      <c r="L14" s="1307">
        <v>-2.1690374721862113</v>
      </c>
    </row>
    <row r="15" spans="1:12" ht="15" thickBot="1">
      <c r="A15" s="1278"/>
      <c r="B15" s="1308"/>
      <c r="C15" s="1279"/>
      <c r="D15" s="1279"/>
      <c r="E15" s="1279"/>
      <c r="F15" s="1279"/>
      <c r="G15" s="1280"/>
      <c r="H15" s="1276"/>
      <c r="I15" s="1276"/>
      <c r="J15" s="1276"/>
      <c r="K15" s="1276"/>
      <c r="L15" s="1281"/>
    </row>
    <row r="16" spans="1:12">
      <c r="A16" s="604" t="s">
        <v>84</v>
      </c>
      <c r="B16" s="1309" t="s">
        <v>21</v>
      </c>
      <c r="C16" s="1310" t="s">
        <v>72</v>
      </c>
      <c r="D16" s="1310" t="s">
        <v>72</v>
      </c>
      <c r="E16" s="1311" t="s">
        <v>72</v>
      </c>
      <c r="F16" s="1311" t="s">
        <v>72</v>
      </c>
      <c r="G16" s="1312" t="s">
        <v>72</v>
      </c>
      <c r="H16" s="1313" t="s">
        <v>72</v>
      </c>
      <c r="I16" s="1313" t="s">
        <v>72</v>
      </c>
      <c r="J16" s="1314" t="s">
        <v>72</v>
      </c>
      <c r="K16" s="1314" t="s">
        <v>72</v>
      </c>
      <c r="L16" s="1315" t="s">
        <v>72</v>
      </c>
    </row>
    <row r="17" spans="1:12">
      <c r="A17" s="600" t="s">
        <v>84</v>
      </c>
      <c r="B17" s="1316" t="s">
        <v>22</v>
      </c>
      <c r="C17" s="1296" t="s">
        <v>72</v>
      </c>
      <c r="D17" s="1296" t="s">
        <v>72</v>
      </c>
      <c r="E17" s="1297" t="s">
        <v>72</v>
      </c>
      <c r="F17" s="1297" t="s">
        <v>72</v>
      </c>
      <c r="G17" s="1298" t="s">
        <v>72</v>
      </c>
      <c r="H17" s="1299" t="s">
        <v>72</v>
      </c>
      <c r="I17" s="1299" t="s">
        <v>72</v>
      </c>
      <c r="J17" s="1317" t="s">
        <v>72</v>
      </c>
      <c r="K17" s="1317" t="s">
        <v>72</v>
      </c>
      <c r="L17" s="1318" t="s">
        <v>72</v>
      </c>
    </row>
    <row r="18" spans="1:12">
      <c r="A18" s="600" t="s">
        <v>84</v>
      </c>
      <c r="B18" s="1316" t="s">
        <v>23</v>
      </c>
      <c r="C18" s="1296" t="s">
        <v>72</v>
      </c>
      <c r="D18" s="1296" t="s">
        <v>72</v>
      </c>
      <c r="E18" s="1297" t="s">
        <v>72</v>
      </c>
      <c r="F18" s="1297" t="s">
        <v>72</v>
      </c>
      <c r="G18" s="1298" t="s">
        <v>72</v>
      </c>
      <c r="H18" s="1299" t="s">
        <v>72</v>
      </c>
      <c r="I18" s="1299" t="s">
        <v>72</v>
      </c>
      <c r="J18" s="1317" t="s">
        <v>72</v>
      </c>
      <c r="K18" s="1317" t="s">
        <v>72</v>
      </c>
      <c r="L18" s="1318" t="s">
        <v>72</v>
      </c>
    </row>
    <row r="19" spans="1:12">
      <c r="A19" s="604" t="s">
        <v>84</v>
      </c>
      <c r="B19" s="1319" t="s">
        <v>24</v>
      </c>
      <c r="C19" s="1320" t="s">
        <v>514</v>
      </c>
      <c r="D19" s="1320">
        <v>20594.03823529412</v>
      </c>
      <c r="E19" s="1321" t="s">
        <v>514</v>
      </c>
      <c r="F19" s="1321">
        <v>21005.919000000002</v>
      </c>
      <c r="G19" s="1322" t="s">
        <v>72</v>
      </c>
      <c r="H19" s="1323" t="s">
        <v>514</v>
      </c>
      <c r="I19" s="1323" t="s">
        <v>72</v>
      </c>
      <c r="J19" s="1324" t="s">
        <v>72</v>
      </c>
      <c r="K19" s="1324">
        <v>4.1405010006210753E-2</v>
      </c>
      <c r="L19" s="1325" t="s">
        <v>72</v>
      </c>
    </row>
    <row r="20" spans="1:12">
      <c r="A20" s="600" t="s">
        <v>84</v>
      </c>
      <c r="B20" s="1316" t="s">
        <v>25</v>
      </c>
      <c r="C20" s="1296" t="s">
        <v>514</v>
      </c>
      <c r="D20" s="1296">
        <v>20594.03823529412</v>
      </c>
      <c r="E20" s="1297" t="s">
        <v>514</v>
      </c>
      <c r="F20" s="1297">
        <v>21005.919000000002</v>
      </c>
      <c r="G20" s="1298" t="s">
        <v>72</v>
      </c>
      <c r="H20" s="1299" t="s">
        <v>514</v>
      </c>
      <c r="I20" s="1299" t="s">
        <v>72</v>
      </c>
      <c r="J20" s="1317" t="s">
        <v>72</v>
      </c>
      <c r="K20" s="1317">
        <v>4.1405010006210753E-2</v>
      </c>
      <c r="L20" s="1318" t="s">
        <v>72</v>
      </c>
    </row>
    <row r="21" spans="1:12">
      <c r="A21" s="600" t="s">
        <v>84</v>
      </c>
      <c r="B21" s="1316" t="s">
        <v>26</v>
      </c>
      <c r="C21" s="1296" t="s">
        <v>72</v>
      </c>
      <c r="D21" s="1296" t="s">
        <v>72</v>
      </c>
      <c r="E21" s="1297" t="s">
        <v>72</v>
      </c>
      <c r="F21" s="1297" t="s">
        <v>72</v>
      </c>
      <c r="G21" s="1298" t="s">
        <v>72</v>
      </c>
      <c r="H21" s="1299" t="s">
        <v>72</v>
      </c>
      <c r="I21" s="1299" t="s">
        <v>72</v>
      </c>
      <c r="J21" s="1317" t="s">
        <v>72</v>
      </c>
      <c r="K21" s="1317" t="s">
        <v>72</v>
      </c>
      <c r="L21" s="1318" t="s">
        <v>72</v>
      </c>
    </row>
    <row r="22" spans="1:12">
      <c r="A22" s="604" t="s">
        <v>84</v>
      </c>
      <c r="B22" s="1319" t="s">
        <v>27</v>
      </c>
      <c r="C22" s="1320" t="s">
        <v>514</v>
      </c>
      <c r="D22" s="1320">
        <v>18567.331137579</v>
      </c>
      <c r="E22" s="1321" t="s">
        <v>514</v>
      </c>
      <c r="F22" s="1321">
        <v>18938.677760330582</v>
      </c>
      <c r="G22" s="1322" t="s">
        <v>72</v>
      </c>
      <c r="H22" s="1323" t="s">
        <v>514</v>
      </c>
      <c r="I22" s="1323" t="s">
        <v>72</v>
      </c>
      <c r="J22" s="1324" t="s">
        <v>72</v>
      </c>
      <c r="K22" s="1324">
        <v>5.5206680008281002E-2</v>
      </c>
      <c r="L22" s="1325" t="s">
        <v>72</v>
      </c>
    </row>
    <row r="23" spans="1:12">
      <c r="A23" s="600" t="s">
        <v>84</v>
      </c>
      <c r="B23" s="1316" t="s">
        <v>28</v>
      </c>
      <c r="C23" s="1296" t="s">
        <v>514</v>
      </c>
      <c r="D23" s="1296">
        <v>18295.641176470588</v>
      </c>
      <c r="E23" s="1297" t="s">
        <v>514</v>
      </c>
      <c r="F23" s="1297">
        <v>18661.554</v>
      </c>
      <c r="G23" s="1298" t="s">
        <v>72</v>
      </c>
      <c r="H23" s="1299" t="s">
        <v>514</v>
      </c>
      <c r="I23" s="1299" t="s">
        <v>72</v>
      </c>
      <c r="J23" s="1317" t="s">
        <v>72</v>
      </c>
      <c r="K23" s="1317">
        <v>1.380167000207025E-2</v>
      </c>
      <c r="L23" s="1318" t="s">
        <v>72</v>
      </c>
    </row>
    <row r="24" spans="1:12" ht="15" thickBot="1">
      <c r="A24" s="1326" t="s">
        <v>84</v>
      </c>
      <c r="B24" s="1327" t="s">
        <v>29</v>
      </c>
      <c r="C24" s="1328">
        <v>18554.840196078432</v>
      </c>
      <c r="D24" s="1328" t="s">
        <v>514</v>
      </c>
      <c r="E24" s="1329">
        <v>18925.937000000002</v>
      </c>
      <c r="F24" s="1329" t="s">
        <v>514</v>
      </c>
      <c r="G24" s="1330" t="s">
        <v>72</v>
      </c>
      <c r="H24" s="1317">
        <v>245</v>
      </c>
      <c r="I24" s="1317" t="s">
        <v>72</v>
      </c>
      <c r="J24" s="1317" t="s">
        <v>72</v>
      </c>
      <c r="K24" s="1317">
        <v>4.1405010006210753E-2</v>
      </c>
      <c r="L24" s="1318" t="s">
        <v>72</v>
      </c>
    </row>
    <row r="25" spans="1:12" ht="15" thickBot="1">
      <c r="A25" s="1278"/>
      <c r="B25" s="1308"/>
      <c r="C25" s="1279"/>
      <c r="D25" s="1279"/>
      <c r="E25" s="1279"/>
      <c r="F25" s="1279"/>
      <c r="G25" s="1280"/>
      <c r="H25" s="1276"/>
      <c r="I25" s="1276"/>
      <c r="J25" s="1276"/>
      <c r="K25" s="1276"/>
      <c r="L25" s="1281"/>
    </row>
    <row r="26" spans="1:12">
      <c r="A26" s="604" t="s">
        <v>85</v>
      </c>
      <c r="B26" s="1309" t="s">
        <v>21</v>
      </c>
      <c r="C26" s="1310">
        <v>21337.860834081202</v>
      </c>
      <c r="D26" s="1310">
        <v>21398.32758817813</v>
      </c>
      <c r="E26" s="1311">
        <v>21764.618050762827</v>
      </c>
      <c r="F26" s="1311">
        <v>21826.294139941692</v>
      </c>
      <c r="G26" s="1312">
        <v>-0.28257700910389238</v>
      </c>
      <c r="H26" s="1313">
        <v>423.25557729941295</v>
      </c>
      <c r="I26" s="1313">
        <v>2.9998271619913544</v>
      </c>
      <c r="J26" s="1314">
        <v>-18.370607028753994</v>
      </c>
      <c r="K26" s="1314">
        <v>3.5263266855289492</v>
      </c>
      <c r="L26" s="1315">
        <v>-0.36573996455809343</v>
      </c>
    </row>
    <row r="27" spans="1:12">
      <c r="A27" s="600" t="s">
        <v>85</v>
      </c>
      <c r="B27" s="1316" t="s">
        <v>22</v>
      </c>
      <c r="C27" s="1296">
        <v>21656.316666666666</v>
      </c>
      <c r="D27" s="1296">
        <v>21553.127450980392</v>
      </c>
      <c r="E27" s="1297">
        <v>22089.442999999999</v>
      </c>
      <c r="F27" s="1297">
        <v>21984.19</v>
      </c>
      <c r="G27" s="1298">
        <v>0.47876678649520688</v>
      </c>
      <c r="H27" s="1299">
        <v>417.6</v>
      </c>
      <c r="I27" s="1299">
        <v>3.5200793257312957</v>
      </c>
      <c r="J27" s="1317">
        <v>-3.125</v>
      </c>
      <c r="K27" s="1317">
        <v>2.3531847353529778</v>
      </c>
      <c r="L27" s="1318">
        <v>0.16467441453726028</v>
      </c>
    </row>
    <row r="28" spans="1:12">
      <c r="A28" s="600" t="s">
        <v>85</v>
      </c>
      <c r="B28" s="1316" t="s">
        <v>23</v>
      </c>
      <c r="C28" s="1296">
        <v>20724.093137254902</v>
      </c>
      <c r="D28" s="1296">
        <v>21207.598039215685</v>
      </c>
      <c r="E28" s="1297">
        <v>21138.575000000001</v>
      </c>
      <c r="F28" s="1297">
        <v>21631.75</v>
      </c>
      <c r="G28" s="1298">
        <v>-2.2798664000832076</v>
      </c>
      <c r="H28" s="1299">
        <v>434.6</v>
      </c>
      <c r="I28" s="1299">
        <v>3.3285782215882067</v>
      </c>
      <c r="J28" s="1317">
        <v>-37.956204379562038</v>
      </c>
      <c r="K28" s="1317">
        <v>1.1731419501759714</v>
      </c>
      <c r="L28" s="1318">
        <v>-0.53041437909535416</v>
      </c>
    </row>
    <row r="29" spans="1:12">
      <c r="A29" s="604" t="s">
        <v>85</v>
      </c>
      <c r="B29" s="1319" t="s">
        <v>24</v>
      </c>
      <c r="C29" s="1320">
        <v>20746.827969957973</v>
      </c>
      <c r="D29" s="1320">
        <v>20718.651599858702</v>
      </c>
      <c r="E29" s="1321">
        <v>21161.764529357133</v>
      </c>
      <c r="F29" s="1321">
        <v>21133.024631855875</v>
      </c>
      <c r="G29" s="1322">
        <v>0.13599519236794871</v>
      </c>
      <c r="H29" s="1323">
        <v>378.05653089887642</v>
      </c>
      <c r="I29" s="1323">
        <v>1.460021604493478</v>
      </c>
      <c r="J29" s="1324">
        <v>-11.662531017369728</v>
      </c>
      <c r="K29" s="1324">
        <v>9.8267890414740187</v>
      </c>
      <c r="L29" s="1325">
        <v>-0.1955934504434147</v>
      </c>
    </row>
    <row r="30" spans="1:12">
      <c r="A30" s="600" t="s">
        <v>85</v>
      </c>
      <c r="B30" s="1316" t="s">
        <v>25</v>
      </c>
      <c r="C30" s="1296">
        <v>20854.697058823531</v>
      </c>
      <c r="D30" s="1296">
        <v>20857.510784313727</v>
      </c>
      <c r="E30" s="1297">
        <v>21271.791000000001</v>
      </c>
      <c r="F30" s="1297">
        <v>21274.661</v>
      </c>
      <c r="G30" s="1298">
        <v>-1.349022670678034E-2</v>
      </c>
      <c r="H30" s="1299">
        <v>369.2</v>
      </c>
      <c r="I30" s="1299">
        <v>1.2894375857338789</v>
      </c>
      <c r="J30" s="1317">
        <v>-8.2150101419878307</v>
      </c>
      <c r="K30" s="1317">
        <v>6.2452556759367877</v>
      </c>
      <c r="L30" s="1318">
        <v>0.11493983410639785</v>
      </c>
    </row>
    <row r="31" spans="1:12">
      <c r="A31" s="600" t="s">
        <v>85</v>
      </c>
      <c r="B31" s="1316" t="s">
        <v>26</v>
      </c>
      <c r="C31" s="1296">
        <v>20570.371568627448</v>
      </c>
      <c r="D31" s="1296">
        <v>20511.799019607843</v>
      </c>
      <c r="E31" s="1297">
        <v>20981.778999999999</v>
      </c>
      <c r="F31" s="1297">
        <v>20922.035</v>
      </c>
      <c r="G31" s="1298">
        <v>0.28555539649942646</v>
      </c>
      <c r="H31" s="1299">
        <v>393.5</v>
      </c>
      <c r="I31" s="1299">
        <v>2.101712506486773</v>
      </c>
      <c r="J31" s="1317">
        <v>-17.092651757188499</v>
      </c>
      <c r="K31" s="1317">
        <v>3.5815333655372301</v>
      </c>
      <c r="L31" s="1318">
        <v>-0.31053328454981255</v>
      </c>
    </row>
    <row r="32" spans="1:12">
      <c r="A32" s="604" t="s">
        <v>85</v>
      </c>
      <c r="B32" s="1319" t="s">
        <v>27</v>
      </c>
      <c r="C32" s="1320">
        <v>19878.964130925979</v>
      </c>
      <c r="D32" s="1320">
        <v>19941.688007054847</v>
      </c>
      <c r="E32" s="1321">
        <v>20276.543413544499</v>
      </c>
      <c r="F32" s="1321">
        <v>20340.521767195944</v>
      </c>
      <c r="G32" s="1322">
        <v>-0.31453644298655559</v>
      </c>
      <c r="H32" s="1323">
        <v>328.95084233261338</v>
      </c>
      <c r="I32" s="1323">
        <v>-3.4831827725931255E-2</v>
      </c>
      <c r="J32" s="1324">
        <v>-15.480102227090178</v>
      </c>
      <c r="K32" s="1324">
        <v>15.975433027396315</v>
      </c>
      <c r="L32" s="1325">
        <v>-1.053912906450984</v>
      </c>
    </row>
    <row r="33" spans="1:12">
      <c r="A33" s="600" t="s">
        <v>85</v>
      </c>
      <c r="B33" s="1316" t="s">
        <v>28</v>
      </c>
      <c r="C33" s="1296">
        <v>19823.307843137256</v>
      </c>
      <c r="D33" s="1296">
        <v>19932.998039215687</v>
      </c>
      <c r="E33" s="1297">
        <v>20219.774000000001</v>
      </c>
      <c r="F33" s="1297">
        <v>20331.657999999999</v>
      </c>
      <c r="G33" s="1298">
        <v>-0.55029452098790066</v>
      </c>
      <c r="H33" s="1299">
        <v>319.7</v>
      </c>
      <c r="I33" s="1299">
        <v>0.21943573667711244</v>
      </c>
      <c r="J33" s="1317">
        <v>-14.811031664964251</v>
      </c>
      <c r="K33" s="1317">
        <v>11.510592781726588</v>
      </c>
      <c r="L33" s="1318">
        <v>-0.66299587781083957</v>
      </c>
    </row>
    <row r="34" spans="1:12" ht="15" thickBot="1">
      <c r="A34" s="1326" t="s">
        <v>85</v>
      </c>
      <c r="B34" s="1327" t="s">
        <v>29</v>
      </c>
      <c r="C34" s="1328">
        <v>20008.99705882353</v>
      </c>
      <c r="D34" s="1328">
        <v>19961.304901960782</v>
      </c>
      <c r="E34" s="1329">
        <v>20409.177</v>
      </c>
      <c r="F34" s="1329">
        <v>20360.530999999999</v>
      </c>
      <c r="G34" s="1330">
        <v>0.23892304184012023</v>
      </c>
      <c r="H34" s="1317">
        <v>352.8</v>
      </c>
      <c r="I34" s="1317">
        <v>-0.42337002540220153</v>
      </c>
      <c r="J34" s="1317">
        <v>-17.157490396927017</v>
      </c>
      <c r="K34" s="1317">
        <v>4.464840245669726</v>
      </c>
      <c r="L34" s="1318">
        <v>-0.3909170286401471</v>
      </c>
    </row>
    <row r="35" spans="1:12" ht="15" thickBot="1">
      <c r="A35" s="1331"/>
      <c r="B35" s="612"/>
      <c r="C35" s="1332"/>
      <c r="D35" s="1332"/>
      <c r="E35" s="1332"/>
      <c r="F35" s="1332"/>
      <c r="G35" s="1333"/>
      <c r="H35" s="1334"/>
      <c r="I35" s="1334"/>
      <c r="J35" s="1334"/>
      <c r="K35" s="1334"/>
      <c r="L35" s="1335"/>
    </row>
    <row r="36" spans="1:12">
      <c r="A36" s="600" t="s">
        <v>86</v>
      </c>
      <c r="B36" s="1336" t="s">
        <v>26</v>
      </c>
      <c r="C36" s="1337">
        <v>20425.282352941176</v>
      </c>
      <c r="D36" s="1337">
        <v>20455.974509803924</v>
      </c>
      <c r="E36" s="1338">
        <v>20833.788</v>
      </c>
      <c r="F36" s="1338">
        <v>20865.094000000001</v>
      </c>
      <c r="G36" s="1339">
        <v>-0.15004006212481236</v>
      </c>
      <c r="H36" s="1340">
        <v>417</v>
      </c>
      <c r="I36" s="1340">
        <v>1.0174418604651136</v>
      </c>
      <c r="J36" s="1340">
        <v>15.086206896551724</v>
      </c>
      <c r="K36" s="1340">
        <v>3.6850458905527574</v>
      </c>
      <c r="L36" s="1341">
        <v>0.80019137675022112</v>
      </c>
    </row>
    <row r="37" spans="1:12" ht="15" thickBot="1">
      <c r="A37" s="1326" t="s">
        <v>86</v>
      </c>
      <c r="B37" s="1327" t="s">
        <v>29</v>
      </c>
      <c r="C37" s="1328">
        <v>19965.727450980394</v>
      </c>
      <c r="D37" s="1328">
        <v>19965.564705882352</v>
      </c>
      <c r="E37" s="1329">
        <v>20365.042000000001</v>
      </c>
      <c r="F37" s="1329">
        <v>20364.876</v>
      </c>
      <c r="G37" s="1330">
        <v>8.1512895045900027E-4</v>
      </c>
      <c r="H37" s="1317">
        <v>378.8</v>
      </c>
      <c r="I37" s="1317">
        <v>-1.4311735623211033</v>
      </c>
      <c r="J37" s="1317">
        <v>-19.024390243902438</v>
      </c>
      <c r="K37" s="1317">
        <v>3.4366158305154921</v>
      </c>
      <c r="L37" s="1318">
        <v>-0.38705987204605963</v>
      </c>
    </row>
    <row r="38" spans="1:12" ht="15" thickBot="1">
      <c r="A38" s="1331"/>
      <c r="B38" s="612"/>
      <c r="C38" s="1332"/>
      <c r="D38" s="1332"/>
      <c r="E38" s="1332"/>
      <c r="F38" s="1332"/>
      <c r="G38" s="1333"/>
      <c r="H38" s="1334"/>
      <c r="I38" s="1334"/>
      <c r="J38" s="1334"/>
      <c r="K38" s="1334"/>
      <c r="L38" s="1335"/>
    </row>
    <row r="39" spans="1:12">
      <c r="A39" s="604" t="s">
        <v>87</v>
      </c>
      <c r="B39" s="1309" t="s">
        <v>21</v>
      </c>
      <c r="C39" s="1310" t="s">
        <v>514</v>
      </c>
      <c r="D39" s="1310" t="s">
        <v>514</v>
      </c>
      <c r="E39" s="1311" t="s">
        <v>514</v>
      </c>
      <c r="F39" s="1311" t="s">
        <v>514</v>
      </c>
      <c r="G39" s="1312" t="s">
        <v>72</v>
      </c>
      <c r="H39" s="1313" t="s">
        <v>514</v>
      </c>
      <c r="I39" s="1313" t="s">
        <v>72</v>
      </c>
      <c r="J39" s="1314" t="s">
        <v>72</v>
      </c>
      <c r="K39" s="1314">
        <v>2.7603340004140501E-2</v>
      </c>
      <c r="L39" s="1315" t="s">
        <v>72</v>
      </c>
    </row>
    <row r="40" spans="1:12">
      <c r="A40" s="601" t="s">
        <v>87</v>
      </c>
      <c r="B40" s="1316" t="s">
        <v>22</v>
      </c>
      <c r="C40" s="1296" t="s">
        <v>72</v>
      </c>
      <c r="D40" s="1296" t="s">
        <v>514</v>
      </c>
      <c r="E40" s="1297" t="s">
        <v>72</v>
      </c>
      <c r="F40" s="1297" t="s">
        <v>514</v>
      </c>
      <c r="G40" s="1298" t="s">
        <v>72</v>
      </c>
      <c r="H40" s="1299" t="s">
        <v>72</v>
      </c>
      <c r="I40" s="1299" t="s">
        <v>72</v>
      </c>
      <c r="J40" s="1317" t="s">
        <v>72</v>
      </c>
      <c r="K40" s="1317" t="s">
        <v>72</v>
      </c>
      <c r="L40" s="1318" t="s">
        <v>72</v>
      </c>
    </row>
    <row r="41" spans="1:12">
      <c r="A41" s="601" t="s">
        <v>87</v>
      </c>
      <c r="B41" s="1316" t="s">
        <v>23</v>
      </c>
      <c r="C41" s="1296" t="s">
        <v>514</v>
      </c>
      <c r="D41" s="1296" t="s">
        <v>72</v>
      </c>
      <c r="E41" s="1297" t="s">
        <v>514</v>
      </c>
      <c r="F41" s="1297" t="s">
        <v>72</v>
      </c>
      <c r="G41" s="1298" t="s">
        <v>72</v>
      </c>
      <c r="H41" s="1299" t="s">
        <v>514</v>
      </c>
      <c r="I41" s="1299" t="s">
        <v>72</v>
      </c>
      <c r="J41" s="1317" t="s">
        <v>72</v>
      </c>
      <c r="K41" s="1317">
        <v>6.9008350010351252E-3</v>
      </c>
      <c r="L41" s="1318" t="s">
        <v>72</v>
      </c>
    </row>
    <row r="42" spans="1:12">
      <c r="A42" s="601" t="s">
        <v>87</v>
      </c>
      <c r="B42" s="1316" t="s">
        <v>30</v>
      </c>
      <c r="C42" s="1296" t="s">
        <v>514</v>
      </c>
      <c r="D42" s="1296" t="s">
        <v>72</v>
      </c>
      <c r="E42" s="1297" t="s">
        <v>514</v>
      </c>
      <c r="F42" s="1297" t="s">
        <v>72</v>
      </c>
      <c r="G42" s="1298" t="s">
        <v>72</v>
      </c>
      <c r="H42" s="1299" t="s">
        <v>514</v>
      </c>
      <c r="I42" s="1299" t="s">
        <v>72</v>
      </c>
      <c r="J42" s="1317" t="s">
        <v>72</v>
      </c>
      <c r="K42" s="1317">
        <v>2.0702505003105377E-2</v>
      </c>
      <c r="L42" s="1318" t="s">
        <v>72</v>
      </c>
    </row>
    <row r="43" spans="1:12">
      <c r="A43" s="607" t="s">
        <v>87</v>
      </c>
      <c r="B43" s="1319" t="s">
        <v>24</v>
      </c>
      <c r="C43" s="1320" t="s">
        <v>514</v>
      </c>
      <c r="D43" s="1320" t="s">
        <v>514</v>
      </c>
      <c r="E43" s="1321" t="s">
        <v>514</v>
      </c>
      <c r="F43" s="1321" t="s">
        <v>514</v>
      </c>
      <c r="G43" s="1322" t="s">
        <v>72</v>
      </c>
      <c r="H43" s="1323" t="s">
        <v>514</v>
      </c>
      <c r="I43" s="1323" t="s">
        <v>72</v>
      </c>
      <c r="J43" s="1324" t="s">
        <v>72</v>
      </c>
      <c r="K43" s="1324">
        <v>3.4504175005175622E-2</v>
      </c>
      <c r="L43" s="1325" t="s">
        <v>72</v>
      </c>
    </row>
    <row r="44" spans="1:12">
      <c r="A44" s="601" t="s">
        <v>87</v>
      </c>
      <c r="B44" s="1316" t="s">
        <v>26</v>
      </c>
      <c r="C44" s="1296" t="s">
        <v>514</v>
      </c>
      <c r="D44" s="1296" t="s">
        <v>72</v>
      </c>
      <c r="E44" s="1297" t="s">
        <v>514</v>
      </c>
      <c r="F44" s="1297" t="s">
        <v>72</v>
      </c>
      <c r="G44" s="1298" t="s">
        <v>72</v>
      </c>
      <c r="H44" s="1299" t="s">
        <v>514</v>
      </c>
      <c r="I44" s="1299" t="s">
        <v>72</v>
      </c>
      <c r="J44" s="1317" t="s">
        <v>72</v>
      </c>
      <c r="K44" s="1317">
        <v>6.9008350010351252E-3</v>
      </c>
      <c r="L44" s="1318" t="s">
        <v>72</v>
      </c>
    </row>
    <row r="45" spans="1:12">
      <c r="A45" s="601" t="s">
        <v>87</v>
      </c>
      <c r="B45" s="1316" t="s">
        <v>31</v>
      </c>
      <c r="C45" s="1296" t="s">
        <v>514</v>
      </c>
      <c r="D45" s="1296" t="s">
        <v>514</v>
      </c>
      <c r="E45" s="1297" t="s">
        <v>514</v>
      </c>
      <c r="F45" s="1297" t="s">
        <v>514</v>
      </c>
      <c r="G45" s="1298" t="s">
        <v>72</v>
      </c>
      <c r="H45" s="1299" t="s">
        <v>514</v>
      </c>
      <c r="I45" s="1299" t="s">
        <v>72</v>
      </c>
      <c r="J45" s="1317" t="s">
        <v>72</v>
      </c>
      <c r="K45" s="1317">
        <v>2.7603340004140501E-2</v>
      </c>
      <c r="L45" s="1318" t="s">
        <v>72</v>
      </c>
    </row>
    <row r="46" spans="1:12">
      <c r="A46" s="607" t="s">
        <v>87</v>
      </c>
      <c r="B46" s="1319" t="s">
        <v>27</v>
      </c>
      <c r="C46" s="1320" t="s">
        <v>514</v>
      </c>
      <c r="D46" s="1320" t="s">
        <v>514</v>
      </c>
      <c r="E46" s="1321" t="s">
        <v>514</v>
      </c>
      <c r="F46" s="1321" t="s">
        <v>514</v>
      </c>
      <c r="G46" s="1322" t="s">
        <v>72</v>
      </c>
      <c r="H46" s="1323" t="s">
        <v>514</v>
      </c>
      <c r="I46" s="1323" t="s">
        <v>72</v>
      </c>
      <c r="J46" s="1324" t="s">
        <v>72</v>
      </c>
      <c r="K46" s="1324">
        <v>0.24152922503622937</v>
      </c>
      <c r="L46" s="1325" t="s">
        <v>72</v>
      </c>
    </row>
    <row r="47" spans="1:12">
      <c r="A47" s="601" t="s">
        <v>87</v>
      </c>
      <c r="B47" s="1316" t="s">
        <v>29</v>
      </c>
      <c r="C47" s="1296" t="s">
        <v>514</v>
      </c>
      <c r="D47" s="1296" t="s">
        <v>514</v>
      </c>
      <c r="E47" s="1297" t="s">
        <v>514</v>
      </c>
      <c r="F47" s="1297" t="s">
        <v>514</v>
      </c>
      <c r="G47" s="1298" t="s">
        <v>72</v>
      </c>
      <c r="H47" s="1299" t="s">
        <v>514</v>
      </c>
      <c r="I47" s="1299" t="s">
        <v>72</v>
      </c>
      <c r="J47" s="1317" t="s">
        <v>72</v>
      </c>
      <c r="K47" s="1317">
        <v>8.2810020012421506E-2</v>
      </c>
      <c r="L47" s="1318" t="s">
        <v>72</v>
      </c>
    </row>
    <row r="48" spans="1:12" ht="15" thickBot="1">
      <c r="A48" s="1342" t="s">
        <v>87</v>
      </c>
      <c r="B48" s="1316" t="s">
        <v>32</v>
      </c>
      <c r="C48" s="1328" t="s">
        <v>514</v>
      </c>
      <c r="D48" s="1328" t="s">
        <v>514</v>
      </c>
      <c r="E48" s="1329" t="s">
        <v>514</v>
      </c>
      <c r="F48" s="1329" t="s">
        <v>514</v>
      </c>
      <c r="G48" s="1330" t="s">
        <v>72</v>
      </c>
      <c r="H48" s="1317" t="s">
        <v>514</v>
      </c>
      <c r="I48" s="1317" t="s">
        <v>72</v>
      </c>
      <c r="J48" s="1317" t="s">
        <v>72</v>
      </c>
      <c r="K48" s="1317">
        <v>0.15871920502380787</v>
      </c>
      <c r="L48" s="1318" t="s">
        <v>72</v>
      </c>
    </row>
    <row r="49" spans="1:12" ht="15" thickBot="1">
      <c r="A49" s="1331"/>
      <c r="B49" s="612"/>
      <c r="C49" s="1332"/>
      <c r="D49" s="1332"/>
      <c r="E49" s="1332"/>
      <c r="F49" s="1332"/>
      <c r="G49" s="1333"/>
      <c r="H49" s="1334"/>
      <c r="I49" s="1334"/>
      <c r="J49" s="1334"/>
      <c r="K49" s="1334"/>
      <c r="L49" s="1335"/>
    </row>
    <row r="50" spans="1:12">
      <c r="A50" s="604" t="s">
        <v>20</v>
      </c>
      <c r="B50" s="1309" t="s">
        <v>24</v>
      </c>
      <c r="C50" s="1310">
        <v>18104.887715530655</v>
      </c>
      <c r="D50" s="1310">
        <v>18252.049987287817</v>
      </c>
      <c r="E50" s="1311">
        <v>18466.985469841267</v>
      </c>
      <c r="F50" s="1311">
        <v>18617.090987033574</v>
      </c>
      <c r="G50" s="1312">
        <v>-0.80627804471091968</v>
      </c>
      <c r="H50" s="1313">
        <v>353.45118110236223</v>
      </c>
      <c r="I50" s="1313">
        <v>-0.86826583785134093</v>
      </c>
      <c r="J50" s="1314">
        <v>-26.376811594202898</v>
      </c>
      <c r="K50" s="1314">
        <v>3.5056241805258437</v>
      </c>
      <c r="L50" s="1315">
        <v>-0.78435343698223869</v>
      </c>
    </row>
    <row r="51" spans="1:12">
      <c r="A51" s="600" t="s">
        <v>20</v>
      </c>
      <c r="B51" s="1316" t="s">
        <v>25</v>
      </c>
      <c r="C51" s="1296">
        <v>17803.344117647059</v>
      </c>
      <c r="D51" s="1296">
        <v>17610.950980392154</v>
      </c>
      <c r="E51" s="1297">
        <v>18159.411</v>
      </c>
      <c r="F51" s="1297">
        <v>17963.169999999998</v>
      </c>
      <c r="G51" s="1298">
        <v>1.092463078621434</v>
      </c>
      <c r="H51" s="1299">
        <v>320.60000000000002</v>
      </c>
      <c r="I51" s="1299">
        <v>-0.83513764305598159</v>
      </c>
      <c r="J51" s="1317">
        <v>-31.746031746031743</v>
      </c>
      <c r="K51" s="1317">
        <v>0.59347181008902083</v>
      </c>
      <c r="L51" s="1318">
        <v>-0.18991540702115084</v>
      </c>
    </row>
    <row r="52" spans="1:12">
      <c r="A52" s="600" t="s">
        <v>20</v>
      </c>
      <c r="B52" s="1316" t="s">
        <v>26</v>
      </c>
      <c r="C52" s="1296">
        <v>18114.592156862742</v>
      </c>
      <c r="D52" s="1296">
        <v>18377.087254901962</v>
      </c>
      <c r="E52" s="1297">
        <v>18476.883999999998</v>
      </c>
      <c r="F52" s="1297">
        <v>18744.629000000001</v>
      </c>
      <c r="G52" s="1298">
        <v>-1.4283824982612492</v>
      </c>
      <c r="H52" s="1299">
        <v>348.8</v>
      </c>
      <c r="I52" s="1299">
        <v>-0.71164247082265863</v>
      </c>
      <c r="J52" s="1317">
        <v>-26.608187134502927</v>
      </c>
      <c r="K52" s="1317">
        <v>1.7321095852598163</v>
      </c>
      <c r="L52" s="1318">
        <v>-0.39422714689636362</v>
      </c>
    </row>
    <row r="53" spans="1:12">
      <c r="A53" s="600" t="s">
        <v>20</v>
      </c>
      <c r="B53" s="1316" t="s">
        <v>31</v>
      </c>
      <c r="C53" s="1296">
        <v>18220.733333333334</v>
      </c>
      <c r="D53" s="1296">
        <v>18382.29117647059</v>
      </c>
      <c r="E53" s="1297">
        <v>18585.148000000001</v>
      </c>
      <c r="F53" s="1297">
        <v>18749.937000000002</v>
      </c>
      <c r="G53" s="1298">
        <v>-0.87887761969547229</v>
      </c>
      <c r="H53" s="1299">
        <v>376.8</v>
      </c>
      <c r="I53" s="1299">
        <v>-1.7470664928292017</v>
      </c>
      <c r="J53" s="1317">
        <v>-22.972972972972975</v>
      </c>
      <c r="K53" s="1317">
        <v>1.1800427851770066</v>
      </c>
      <c r="L53" s="1318">
        <v>-0.20021088306472445</v>
      </c>
    </row>
    <row r="54" spans="1:12">
      <c r="A54" s="604" t="s">
        <v>20</v>
      </c>
      <c r="B54" s="1319" t="s">
        <v>27</v>
      </c>
      <c r="C54" s="1320">
        <v>17392.797493118989</v>
      </c>
      <c r="D54" s="1320">
        <v>17224.285313146458</v>
      </c>
      <c r="E54" s="1321">
        <v>17740.653442981369</v>
      </c>
      <c r="F54" s="1321">
        <v>17568.771019409389</v>
      </c>
      <c r="G54" s="1322">
        <v>0.97834062144751266</v>
      </c>
      <c r="H54" s="1323">
        <v>304.3578445535972</v>
      </c>
      <c r="I54" s="1323">
        <v>0.60851517385179843</v>
      </c>
      <c r="J54" s="1324">
        <v>2.5785417901600471</v>
      </c>
      <c r="K54" s="1324">
        <v>23.88378993858257</v>
      </c>
      <c r="L54" s="1325">
        <v>2.9064211248546421</v>
      </c>
    </row>
    <row r="55" spans="1:12">
      <c r="A55" s="600" t="s">
        <v>20</v>
      </c>
      <c r="B55" s="1316" t="s">
        <v>28</v>
      </c>
      <c r="C55" s="1296">
        <v>16902.296078431373</v>
      </c>
      <c r="D55" s="1296">
        <v>16627.779411764706</v>
      </c>
      <c r="E55" s="1297">
        <v>17240.342000000001</v>
      </c>
      <c r="F55" s="1297">
        <v>16960.334999999999</v>
      </c>
      <c r="G55" s="1298">
        <v>1.6509520596143972</v>
      </c>
      <c r="H55" s="1299">
        <v>279.5</v>
      </c>
      <c r="I55" s="1299">
        <v>1.3415518491660581</v>
      </c>
      <c r="J55" s="1317">
        <v>1.1380880121396053</v>
      </c>
      <c r="K55" s="1317">
        <v>9.1988130563798212</v>
      </c>
      <c r="L55" s="1318">
        <v>1.0043340710527886</v>
      </c>
    </row>
    <row r="56" spans="1:12">
      <c r="A56" s="600" t="s">
        <v>20</v>
      </c>
      <c r="B56" s="1316" t="s">
        <v>29</v>
      </c>
      <c r="C56" s="1296">
        <v>17614.102941176468</v>
      </c>
      <c r="D56" s="1296">
        <v>17514.26862745098</v>
      </c>
      <c r="E56" s="1297">
        <v>17966.384999999998</v>
      </c>
      <c r="F56" s="1297">
        <v>17864.554</v>
      </c>
      <c r="G56" s="1298">
        <v>0.57001702925244202</v>
      </c>
      <c r="H56" s="1299">
        <v>312</v>
      </c>
      <c r="I56" s="1299">
        <v>-0.4467134652201587</v>
      </c>
      <c r="J56" s="1317">
        <v>-0.18061408789885611</v>
      </c>
      <c r="K56" s="1317">
        <v>11.441584431716239</v>
      </c>
      <c r="L56" s="1318">
        <v>1.1145513553670714</v>
      </c>
    </row>
    <row r="57" spans="1:12">
      <c r="A57" s="600" t="s">
        <v>20</v>
      </c>
      <c r="B57" s="1316" t="s">
        <v>32</v>
      </c>
      <c r="C57" s="1296">
        <v>17810.478431372547</v>
      </c>
      <c r="D57" s="1296">
        <v>17706.620588235295</v>
      </c>
      <c r="E57" s="1297">
        <v>18166.687999999998</v>
      </c>
      <c r="F57" s="1297">
        <v>18060.753000000001</v>
      </c>
      <c r="G57" s="1298">
        <v>0.58654808024891136</v>
      </c>
      <c r="H57" s="1299">
        <v>347.9</v>
      </c>
      <c r="I57" s="1299">
        <v>0.57820179242555658</v>
      </c>
      <c r="J57" s="1317">
        <v>18.9873417721519</v>
      </c>
      <c r="K57" s="1317">
        <v>3.243392450486509</v>
      </c>
      <c r="L57" s="1318">
        <v>0.78753569843478033</v>
      </c>
    </row>
    <row r="58" spans="1:12">
      <c r="A58" s="604" t="s">
        <v>20</v>
      </c>
      <c r="B58" s="1319" t="s">
        <v>33</v>
      </c>
      <c r="C58" s="1320">
        <v>14766.967411995267</v>
      </c>
      <c r="D58" s="1320">
        <v>14609.291853125964</v>
      </c>
      <c r="E58" s="1321">
        <v>15062.306760235173</v>
      </c>
      <c r="F58" s="1321">
        <v>14901.477690188483</v>
      </c>
      <c r="G58" s="1322">
        <v>1.0792826952496368</v>
      </c>
      <c r="H58" s="1323">
        <v>229.3682266009852</v>
      </c>
      <c r="I58" s="1323">
        <v>5.0411057757713672E-2</v>
      </c>
      <c r="J58" s="1324">
        <v>1.5634771732332706</v>
      </c>
      <c r="K58" s="1324">
        <v>11.206956041681043</v>
      </c>
      <c r="L58" s="1325">
        <v>1.2653992150210076</v>
      </c>
    </row>
    <row r="59" spans="1:12">
      <c r="A59" s="600" t="s">
        <v>20</v>
      </c>
      <c r="B59" s="1316" t="s">
        <v>73</v>
      </c>
      <c r="C59" s="1296">
        <v>14415.722549019607</v>
      </c>
      <c r="D59" s="1296">
        <v>14206.137254901962</v>
      </c>
      <c r="E59" s="1297">
        <v>14704.037</v>
      </c>
      <c r="F59" s="1297">
        <v>14490.26</v>
      </c>
      <c r="G59" s="1298">
        <v>1.4753151427234572</v>
      </c>
      <c r="H59" s="1299">
        <v>220.1</v>
      </c>
      <c r="I59" s="1299">
        <v>0.64014631915866749</v>
      </c>
      <c r="J59" s="1317">
        <v>-2.5048169556840074</v>
      </c>
      <c r="K59" s="1317">
        <v>6.9836450210475469</v>
      </c>
      <c r="L59" s="1318">
        <v>0.53002651818756163</v>
      </c>
    </row>
    <row r="60" spans="1:12">
      <c r="A60" s="600" t="s">
        <v>20</v>
      </c>
      <c r="B60" s="1316" t="s">
        <v>34</v>
      </c>
      <c r="C60" s="1296">
        <v>15019.376470588235</v>
      </c>
      <c r="D60" s="1296">
        <v>15128.398039215686</v>
      </c>
      <c r="E60" s="1297">
        <v>15319.763999999999</v>
      </c>
      <c r="F60" s="1297">
        <v>15430.966</v>
      </c>
      <c r="G60" s="1298">
        <v>-0.72064185741839581</v>
      </c>
      <c r="H60" s="1299">
        <v>237.2</v>
      </c>
      <c r="I60" s="1299">
        <v>-2.9856850715746468</v>
      </c>
      <c r="J60" s="1317">
        <v>8.0786026200873362</v>
      </c>
      <c r="K60" s="1317">
        <v>3.4159133255123866</v>
      </c>
      <c r="L60" s="1318">
        <v>0.56836296490557237</v>
      </c>
    </row>
    <row r="61" spans="1:12" ht="15" thickBot="1">
      <c r="A61" s="600" t="s">
        <v>20</v>
      </c>
      <c r="B61" s="1316" t="s">
        <v>35</v>
      </c>
      <c r="C61" s="1296">
        <v>16269.405882352943</v>
      </c>
      <c r="D61" s="1296">
        <v>15820.893137254901</v>
      </c>
      <c r="E61" s="1297">
        <v>16594.794000000002</v>
      </c>
      <c r="F61" s="1297">
        <v>16137.311</v>
      </c>
      <c r="G61" s="1298">
        <v>2.8349394765955864</v>
      </c>
      <c r="H61" s="1299">
        <v>276.39999999999998</v>
      </c>
      <c r="I61" s="1299">
        <v>3.2113517550410626</v>
      </c>
      <c r="J61" s="1317">
        <v>13.592233009708737</v>
      </c>
      <c r="K61" s="1317">
        <v>0.80739769512110959</v>
      </c>
      <c r="L61" s="1318">
        <v>0.16700973192787416</v>
      </c>
    </row>
    <row r="62" spans="1:12" ht="15" thickBot="1">
      <c r="A62" s="1331"/>
      <c r="B62" s="612"/>
      <c r="C62" s="1332"/>
      <c r="D62" s="1332"/>
      <c r="E62" s="1332"/>
      <c r="F62" s="1332"/>
      <c r="G62" s="1333"/>
      <c r="H62" s="1334"/>
      <c r="I62" s="1334"/>
      <c r="J62" s="1334"/>
      <c r="K62" s="1334"/>
      <c r="L62" s="1335"/>
    </row>
    <row r="63" spans="1:12">
      <c r="A63" s="604" t="s">
        <v>88</v>
      </c>
      <c r="B63" s="1319" t="s">
        <v>21</v>
      </c>
      <c r="C63" s="1320">
        <v>21557.756142775786</v>
      </c>
      <c r="D63" s="1320">
        <v>21411.683330909247</v>
      </c>
      <c r="E63" s="1321">
        <v>21988.911265631301</v>
      </c>
      <c r="F63" s="1321">
        <v>21839.916997527431</v>
      </c>
      <c r="G63" s="1322">
        <v>0.68221078001687574</v>
      </c>
      <c r="H63" s="1323">
        <v>339.57328767123283</v>
      </c>
      <c r="I63" s="1323">
        <v>-2.1353481749051761</v>
      </c>
      <c r="J63" s="1324">
        <v>-21.715817694369974</v>
      </c>
      <c r="K63" s="1324">
        <v>2.0150438203022567</v>
      </c>
      <c r="L63" s="1325">
        <v>-0.3040310366984893</v>
      </c>
    </row>
    <row r="64" spans="1:12">
      <c r="A64" s="600" t="s">
        <v>88</v>
      </c>
      <c r="B64" s="1316" t="s">
        <v>22</v>
      </c>
      <c r="C64" s="1296">
        <v>21983.235294117647</v>
      </c>
      <c r="D64" s="1296">
        <v>21392.976470588233</v>
      </c>
      <c r="E64" s="1297">
        <v>22422.9</v>
      </c>
      <c r="F64" s="1297">
        <v>21820.835999999999</v>
      </c>
      <c r="G64" s="1298">
        <v>2.7591243525225253</v>
      </c>
      <c r="H64" s="1299">
        <v>321</v>
      </c>
      <c r="I64" s="1299">
        <v>-2.6977872082449159</v>
      </c>
      <c r="J64" s="1317">
        <v>-30.76923076923077</v>
      </c>
      <c r="K64" s="1317">
        <v>0.4347526050652129</v>
      </c>
      <c r="L64" s="1318">
        <v>-0.13102705173657764</v>
      </c>
    </row>
    <row r="65" spans="1:12">
      <c r="A65" s="600" t="s">
        <v>88</v>
      </c>
      <c r="B65" s="1316" t="s">
        <v>23</v>
      </c>
      <c r="C65" s="1296">
        <v>21387.937254901961</v>
      </c>
      <c r="D65" s="1296">
        <v>21397.595098039215</v>
      </c>
      <c r="E65" s="1297">
        <v>21815.696</v>
      </c>
      <c r="F65" s="1297">
        <v>21825.546999999999</v>
      </c>
      <c r="G65" s="1298">
        <v>-4.5135180346218814E-2</v>
      </c>
      <c r="H65" s="1299">
        <v>341.7</v>
      </c>
      <c r="I65" s="1299">
        <v>-2.0916905444126108</v>
      </c>
      <c r="J65" s="1317">
        <v>-17.525773195876287</v>
      </c>
      <c r="K65" s="1317">
        <v>1.1041336001656199</v>
      </c>
      <c r="L65" s="1318">
        <v>-0.1020340198294063</v>
      </c>
    </row>
    <row r="66" spans="1:12">
      <c r="A66" s="600" t="s">
        <v>88</v>
      </c>
      <c r="B66" s="1316" t="s">
        <v>30</v>
      </c>
      <c r="C66" s="1296">
        <v>21585.889215686275</v>
      </c>
      <c r="D66" s="1296">
        <v>21459.486274509803</v>
      </c>
      <c r="E66" s="1297">
        <v>22017.607</v>
      </c>
      <c r="F66" s="1297">
        <v>21888.675999999999</v>
      </c>
      <c r="G66" s="1298">
        <v>0.58903060194230339</v>
      </c>
      <c r="H66" s="1299">
        <v>351.6</v>
      </c>
      <c r="I66" s="1299">
        <v>-2.387562465297048</v>
      </c>
      <c r="J66" s="1317">
        <v>-21.59090909090909</v>
      </c>
      <c r="K66" s="1317">
        <v>0.47615761507142362</v>
      </c>
      <c r="L66" s="1318">
        <v>-7.0969965132505752E-2</v>
      </c>
    </row>
    <row r="67" spans="1:12">
      <c r="A67" s="604" t="s">
        <v>88</v>
      </c>
      <c r="B67" s="1319" t="s">
        <v>24</v>
      </c>
      <c r="C67" s="1320">
        <v>21094.562235889727</v>
      </c>
      <c r="D67" s="1320">
        <v>21062.003285101091</v>
      </c>
      <c r="E67" s="1321">
        <v>21516.453480607521</v>
      </c>
      <c r="F67" s="1321">
        <v>21483.243350803114</v>
      </c>
      <c r="G67" s="1322">
        <v>0.15458620126446448</v>
      </c>
      <c r="H67" s="1323">
        <v>312.41172190784152</v>
      </c>
      <c r="I67" s="1323">
        <v>0.82972512918911023</v>
      </c>
      <c r="J67" s="1324">
        <v>-18.671926364234057</v>
      </c>
      <c r="K67" s="1324">
        <v>8.5363328962804506</v>
      </c>
      <c r="L67" s="1325">
        <v>-0.92026993883519204</v>
      </c>
    </row>
    <row r="68" spans="1:12">
      <c r="A68" s="600" t="s">
        <v>88</v>
      </c>
      <c r="B68" s="1316" t="s">
        <v>25</v>
      </c>
      <c r="C68" s="1296">
        <v>20450.892156862745</v>
      </c>
      <c r="D68" s="1296">
        <v>20653.076470588236</v>
      </c>
      <c r="E68" s="1297">
        <v>20859.91</v>
      </c>
      <c r="F68" s="1297">
        <v>21066.137999999999</v>
      </c>
      <c r="G68" s="1298">
        <v>-0.9789549465592563</v>
      </c>
      <c r="H68" s="1299">
        <v>285.7</v>
      </c>
      <c r="I68" s="1299">
        <v>4.156033539919787</v>
      </c>
      <c r="J68" s="1317">
        <v>-3.7209302325581395</v>
      </c>
      <c r="K68" s="1317">
        <v>1.4284728452142708</v>
      </c>
      <c r="L68" s="1318">
        <v>9.1740689034216061E-2</v>
      </c>
    </row>
    <row r="69" spans="1:12">
      <c r="A69" s="600" t="s">
        <v>88</v>
      </c>
      <c r="B69" s="1316" t="s">
        <v>26</v>
      </c>
      <c r="C69" s="1296">
        <v>21263.73137254902</v>
      </c>
      <c r="D69" s="1296">
        <v>21157.619607843139</v>
      </c>
      <c r="E69" s="1297">
        <v>21689.006000000001</v>
      </c>
      <c r="F69" s="1297">
        <v>21580.772000000001</v>
      </c>
      <c r="G69" s="1298">
        <v>0.50152978772029277</v>
      </c>
      <c r="H69" s="1299">
        <v>311.8</v>
      </c>
      <c r="I69" s="1299">
        <v>0.87350372047880576</v>
      </c>
      <c r="J69" s="1317">
        <v>-15.880322209436134</v>
      </c>
      <c r="K69" s="1317">
        <v>5.0445103857566762</v>
      </c>
      <c r="L69" s="1318">
        <v>-0.35837446875712597</v>
      </c>
    </row>
    <row r="70" spans="1:12">
      <c r="A70" s="600" t="s">
        <v>88</v>
      </c>
      <c r="B70" s="1316" t="s">
        <v>31</v>
      </c>
      <c r="C70" s="1296">
        <v>21089.624509803922</v>
      </c>
      <c r="D70" s="1296">
        <v>21051.077450980389</v>
      </c>
      <c r="E70" s="1297">
        <v>21511.417000000001</v>
      </c>
      <c r="F70" s="1297">
        <v>21472.098999999998</v>
      </c>
      <c r="G70" s="1298">
        <v>0.18311204694055733</v>
      </c>
      <c r="H70" s="1299">
        <v>332.4</v>
      </c>
      <c r="I70" s="1299">
        <v>1.0948905109488947</v>
      </c>
      <c r="J70" s="1317">
        <v>-31.578947368421051</v>
      </c>
      <c r="K70" s="1317">
        <v>2.0633496653095023</v>
      </c>
      <c r="L70" s="1318">
        <v>-0.65363615911228345</v>
      </c>
    </row>
    <row r="71" spans="1:12">
      <c r="A71" s="604" t="s">
        <v>88</v>
      </c>
      <c r="B71" s="1319" t="s">
        <v>27</v>
      </c>
      <c r="C71" s="1320">
        <v>19571.719181190831</v>
      </c>
      <c r="D71" s="1320">
        <v>19625.819453797587</v>
      </c>
      <c r="E71" s="1321">
        <v>19963.153564814649</v>
      </c>
      <c r="F71" s="1321">
        <v>20018.335842873537</v>
      </c>
      <c r="G71" s="1322">
        <v>-0.27565866859273869</v>
      </c>
      <c r="H71" s="1323">
        <v>275.08176441596839</v>
      </c>
      <c r="I71" s="1323">
        <v>1.1785397649928322</v>
      </c>
      <c r="J71" s="1324">
        <v>-15.59900166389351</v>
      </c>
      <c r="K71" s="1324">
        <v>14.001794217100269</v>
      </c>
      <c r="L71" s="1325">
        <v>-0.94473649665252957</v>
      </c>
    </row>
    <row r="72" spans="1:12">
      <c r="A72" s="600" t="s">
        <v>88</v>
      </c>
      <c r="B72" s="1316" t="s">
        <v>28</v>
      </c>
      <c r="C72" s="1296">
        <v>18749.421568627451</v>
      </c>
      <c r="D72" s="1296">
        <v>18768.137254901962</v>
      </c>
      <c r="E72" s="1297">
        <v>19124.41</v>
      </c>
      <c r="F72" s="1297">
        <v>19143.5</v>
      </c>
      <c r="G72" s="1298">
        <v>-9.9720531773187487E-2</v>
      </c>
      <c r="H72" s="1299">
        <v>243.9</v>
      </c>
      <c r="I72" s="1299">
        <v>0.91021928009930375</v>
      </c>
      <c r="J72" s="1317">
        <v>-19.682959048877148</v>
      </c>
      <c r="K72" s="1317">
        <v>4.1957076806293561</v>
      </c>
      <c r="L72" s="1318">
        <v>-0.51083298089762685</v>
      </c>
    </row>
    <row r="73" spans="1:12">
      <c r="A73" s="600" t="s">
        <v>88</v>
      </c>
      <c r="B73" s="1316" t="s">
        <v>29</v>
      </c>
      <c r="C73" s="1296">
        <v>19905.153921568628</v>
      </c>
      <c r="D73" s="1296">
        <v>20010.412745098038</v>
      </c>
      <c r="E73" s="1297">
        <v>20303.257000000001</v>
      </c>
      <c r="F73" s="1297">
        <v>20410.620999999999</v>
      </c>
      <c r="G73" s="1298">
        <v>-0.52602025190707213</v>
      </c>
      <c r="H73" s="1299">
        <v>283.39999999999998</v>
      </c>
      <c r="I73" s="1299">
        <v>1.2142857142857062</v>
      </c>
      <c r="J73" s="1299">
        <v>-15.797546012269938</v>
      </c>
      <c r="K73" s="1299">
        <v>7.5771168311365669</v>
      </c>
      <c r="L73" s="1300">
        <v>-0.53031913006711395</v>
      </c>
    </row>
    <row r="74" spans="1:12" ht="15" thickBot="1">
      <c r="A74" s="1343" t="s">
        <v>88</v>
      </c>
      <c r="B74" s="1344" t="s">
        <v>32</v>
      </c>
      <c r="C74" s="1303">
        <v>19756.357843137255</v>
      </c>
      <c r="D74" s="1303">
        <v>19782.176470588234</v>
      </c>
      <c r="E74" s="1304">
        <v>20151.485000000001</v>
      </c>
      <c r="F74" s="1304">
        <v>20177.82</v>
      </c>
      <c r="G74" s="1305">
        <v>-0.1305145947381785</v>
      </c>
      <c r="H74" s="1306">
        <v>305.5</v>
      </c>
      <c r="I74" s="1306">
        <v>-0.68270481144344031</v>
      </c>
      <c r="J74" s="1306">
        <v>-5.8309037900874632</v>
      </c>
      <c r="K74" s="1306">
        <v>2.2289697053343454</v>
      </c>
      <c r="L74" s="1307">
        <v>9.6415614312211684E-2</v>
      </c>
    </row>
    <row r="75" spans="1:12">
      <c r="A75" s="358"/>
      <c r="B75" s="358"/>
      <c r="C75" s="1345"/>
      <c r="D75" s="1345"/>
      <c r="E75" s="1345"/>
      <c r="F75" s="1345"/>
      <c r="G75" s="358"/>
      <c r="H75" s="358"/>
      <c r="I75" s="358"/>
      <c r="J75" s="358"/>
      <c r="K75" s="358"/>
      <c r="L75" s="358"/>
    </row>
    <row r="76" spans="1:12" ht="15" thickBot="1">
      <c r="A76" s="358"/>
      <c r="B76" s="358"/>
      <c r="C76" s="358"/>
      <c r="D76" s="358"/>
      <c r="E76" s="358"/>
      <c r="F76" s="358"/>
      <c r="G76" s="358"/>
      <c r="H76" s="358"/>
      <c r="I76" s="358"/>
      <c r="J76" s="358"/>
      <c r="K76" s="358"/>
      <c r="L76" s="1346"/>
    </row>
    <row r="77" spans="1:12" ht="21.5" thickBot="1">
      <c r="A77" s="1235" t="s">
        <v>233</v>
      </c>
      <c r="B77" s="1236"/>
      <c r="C77" s="1236"/>
      <c r="D77" s="1236"/>
      <c r="E77" s="1236"/>
      <c r="F77" s="1236"/>
      <c r="G77" s="1236"/>
      <c r="H77" s="1236"/>
      <c r="I77" s="1236"/>
      <c r="J77" s="1236"/>
      <c r="K77" s="1236"/>
      <c r="L77" s="1237"/>
    </row>
    <row r="78" spans="1:12">
      <c r="A78" s="1238"/>
      <c r="B78" s="1239"/>
      <c r="C78" s="1240" t="s">
        <v>5</v>
      </c>
      <c r="D78" s="1240" t="s">
        <v>5</v>
      </c>
      <c r="E78" s="1240"/>
      <c r="F78" s="1240"/>
      <c r="G78" s="1241"/>
      <c r="H78" s="1242" t="s">
        <v>6</v>
      </c>
      <c r="I78" s="1243"/>
      <c r="J78" s="1244" t="s">
        <v>7</v>
      </c>
      <c r="K78" s="1245" t="s">
        <v>8</v>
      </c>
      <c r="L78" s="1246"/>
    </row>
    <row r="79" spans="1:12" ht="15.5">
      <c r="A79" s="1247" t="s">
        <v>9</v>
      </c>
      <c r="B79" s="1248" t="s">
        <v>10</v>
      </c>
      <c r="C79" s="1249" t="s">
        <v>36</v>
      </c>
      <c r="D79" s="1249" t="s">
        <v>36</v>
      </c>
      <c r="E79" s="1250" t="s">
        <v>37</v>
      </c>
      <c r="F79" s="1251"/>
      <c r="G79" s="1252"/>
      <c r="H79" s="1253" t="s">
        <v>11</v>
      </c>
      <c r="I79" s="1254"/>
      <c r="J79" s="1255" t="s">
        <v>12</v>
      </c>
      <c r="K79" s="1256" t="s">
        <v>13</v>
      </c>
      <c r="L79" s="1257"/>
    </row>
    <row r="80" spans="1:12" ht="26.5" thickBot="1">
      <c r="A80" s="1258" t="s">
        <v>14</v>
      </c>
      <c r="B80" s="1259" t="s">
        <v>15</v>
      </c>
      <c r="C80" s="1260" t="s">
        <v>522</v>
      </c>
      <c r="D80" s="1261" t="s">
        <v>513</v>
      </c>
      <c r="E80" s="1262" t="s">
        <v>522</v>
      </c>
      <c r="F80" s="1263" t="s">
        <v>513</v>
      </c>
      <c r="G80" s="1264" t="s">
        <v>16</v>
      </c>
      <c r="H80" s="1265" t="s">
        <v>522</v>
      </c>
      <c r="I80" s="1266" t="s">
        <v>16</v>
      </c>
      <c r="J80" s="1267" t="s">
        <v>16</v>
      </c>
      <c r="K80" s="1260" t="s">
        <v>522</v>
      </c>
      <c r="L80" s="1268" t="s">
        <v>17</v>
      </c>
    </row>
    <row r="81" spans="1:12" ht="15" thickBot="1">
      <c r="A81" s="1269" t="s">
        <v>18</v>
      </c>
      <c r="B81" s="1270" t="s">
        <v>19</v>
      </c>
      <c r="C81" s="1271">
        <v>19266.954145429536</v>
      </c>
      <c r="D81" s="1271">
        <v>19246.694204744246</v>
      </c>
      <c r="E81" s="1272">
        <v>19652.293228338127</v>
      </c>
      <c r="F81" s="1273">
        <v>19631.62808883913</v>
      </c>
      <c r="G81" s="1274">
        <v>0.10526452215517042</v>
      </c>
      <c r="H81" s="1275">
        <v>320.93870556352624</v>
      </c>
      <c r="I81" s="1275">
        <v>0.55336471164234613</v>
      </c>
      <c r="J81" s="1276">
        <v>-12.265734265734265</v>
      </c>
      <c r="K81" s="1275">
        <v>100</v>
      </c>
      <c r="L81" s="1277" t="s">
        <v>19</v>
      </c>
    </row>
    <row r="82" spans="1:12" ht="15" thickBot="1">
      <c r="A82" s="1278"/>
      <c r="B82" s="633"/>
      <c r="C82" s="1279"/>
      <c r="D82" s="1279"/>
      <c r="E82" s="1279"/>
      <c r="F82" s="1279"/>
      <c r="G82" s="1280"/>
      <c r="H82" s="1276"/>
      <c r="I82" s="1276"/>
      <c r="J82" s="1276"/>
      <c r="K82" s="1276"/>
      <c r="L82" s="1281"/>
    </row>
    <row r="83" spans="1:12">
      <c r="A83" s="1282" t="s">
        <v>79</v>
      </c>
      <c r="B83" s="1283" t="s">
        <v>19</v>
      </c>
      <c r="C83" s="1284">
        <v>20974.190060182489</v>
      </c>
      <c r="D83" s="1284">
        <v>19360.588945005609</v>
      </c>
      <c r="E83" s="1285">
        <v>21393.673861386138</v>
      </c>
      <c r="F83" s="1285">
        <v>19747.800723905722</v>
      </c>
      <c r="G83" s="1286">
        <v>8.3344629637061409</v>
      </c>
      <c r="H83" s="1287">
        <v>288.57142857142856</v>
      </c>
      <c r="I83" s="1287">
        <v>6.863914431918726</v>
      </c>
      <c r="J83" s="1287">
        <v>-36.363636363636367</v>
      </c>
      <c r="K83" s="1287">
        <v>0.11158935118762953</v>
      </c>
      <c r="L83" s="1288">
        <v>-4.2256802658524328E-2</v>
      </c>
    </row>
    <row r="84" spans="1:12">
      <c r="A84" s="600" t="s">
        <v>80</v>
      </c>
      <c r="B84" s="1289" t="s">
        <v>19</v>
      </c>
      <c r="C84" s="1290">
        <v>20341.646456745311</v>
      </c>
      <c r="D84" s="1290">
        <v>20373.376052430314</v>
      </c>
      <c r="E84" s="1291">
        <v>20748.479385880219</v>
      </c>
      <c r="F84" s="1291">
        <v>20780.84357347892</v>
      </c>
      <c r="G84" s="1292">
        <v>-0.15574048995780637</v>
      </c>
      <c r="H84" s="1293">
        <v>357.38801128349792</v>
      </c>
      <c r="I84" s="1293">
        <v>1.1068281885298297</v>
      </c>
      <c r="J84" s="1293">
        <v>-8.7907375643224697</v>
      </c>
      <c r="K84" s="1293">
        <v>33.907221425155427</v>
      </c>
      <c r="L84" s="1294">
        <v>1.2918368097708139</v>
      </c>
    </row>
    <row r="85" spans="1:12">
      <c r="A85" s="601" t="s">
        <v>81</v>
      </c>
      <c r="B85" s="1295" t="s">
        <v>19</v>
      </c>
      <c r="C85" s="1296">
        <v>20115.417239048955</v>
      </c>
      <c r="D85" s="1296">
        <v>20121.386410206935</v>
      </c>
      <c r="E85" s="1297">
        <v>20517.725583829935</v>
      </c>
      <c r="F85" s="1297">
        <v>20523.814138411075</v>
      </c>
      <c r="G85" s="1298">
        <v>-2.9665804514107375E-2</v>
      </c>
      <c r="H85" s="1299">
        <v>393.10541958041955</v>
      </c>
      <c r="I85" s="1299">
        <v>-0.2968404158994673</v>
      </c>
      <c r="J85" s="1299">
        <v>-13.984962406015036</v>
      </c>
      <c r="K85" s="1299">
        <v>9.1184441256177262</v>
      </c>
      <c r="L85" s="1300">
        <v>-0.18225517508157552</v>
      </c>
    </row>
    <row r="86" spans="1:12">
      <c r="A86" s="601" t="s">
        <v>82</v>
      </c>
      <c r="B86" s="1295" t="s">
        <v>19</v>
      </c>
      <c r="C86" s="1296" t="s">
        <v>72</v>
      </c>
      <c r="D86" s="1296" t="s">
        <v>72</v>
      </c>
      <c r="E86" s="1297" t="s">
        <v>72</v>
      </c>
      <c r="F86" s="1297" t="s">
        <v>72</v>
      </c>
      <c r="G86" s="1298" t="s">
        <v>72</v>
      </c>
      <c r="H86" s="1299" t="s">
        <v>72</v>
      </c>
      <c r="I86" s="1299" t="s">
        <v>72</v>
      </c>
      <c r="J86" s="1299" t="s">
        <v>72</v>
      </c>
      <c r="K86" s="1299" t="s">
        <v>72</v>
      </c>
      <c r="L86" s="1300" t="s">
        <v>72</v>
      </c>
    </row>
    <row r="87" spans="1:12">
      <c r="A87" s="601" t="s">
        <v>71</v>
      </c>
      <c r="B87" s="1295" t="s">
        <v>19</v>
      </c>
      <c r="C87" s="1296">
        <v>16818.43494169302</v>
      </c>
      <c r="D87" s="1296">
        <v>16825.041045979509</v>
      </c>
      <c r="E87" s="1297">
        <v>17154.803640526879</v>
      </c>
      <c r="F87" s="1297">
        <v>17161.541866899101</v>
      </c>
      <c r="G87" s="1298">
        <v>-3.9263525529822506E-2</v>
      </c>
      <c r="H87" s="1299">
        <v>279.66211327939084</v>
      </c>
      <c r="I87" s="1299">
        <v>-0.57453769162204693</v>
      </c>
      <c r="J87" s="1299">
        <v>-13.432220848784507</v>
      </c>
      <c r="K87" s="1299">
        <v>33.492746692172801</v>
      </c>
      <c r="L87" s="1300">
        <v>-0.45130925188314563</v>
      </c>
    </row>
    <row r="88" spans="1:12" ht="15" thickBot="1">
      <c r="A88" s="1301" t="s">
        <v>83</v>
      </c>
      <c r="B88" s="1302" t="s">
        <v>19</v>
      </c>
      <c r="C88" s="1303">
        <v>20241.690254549259</v>
      </c>
      <c r="D88" s="1303">
        <v>20216.957338868004</v>
      </c>
      <c r="E88" s="1304">
        <v>20646.524059640244</v>
      </c>
      <c r="F88" s="1304">
        <v>20621.296485645365</v>
      </c>
      <c r="G88" s="1305">
        <v>0.12233747772570597</v>
      </c>
      <c r="H88" s="1306">
        <v>299.20723055934519</v>
      </c>
      <c r="I88" s="1306">
        <v>0.62515646740303943</v>
      </c>
      <c r="J88" s="1306">
        <v>-14.518950437317784</v>
      </c>
      <c r="K88" s="1306">
        <v>23.369998405866411</v>
      </c>
      <c r="L88" s="1307">
        <v>-0.61601558014757174</v>
      </c>
    </row>
    <row r="89" spans="1:12" ht="15" thickBot="1">
      <c r="A89" s="1278"/>
      <c r="B89" s="1308"/>
      <c r="C89" s="1279"/>
      <c r="D89" s="1279"/>
      <c r="E89" s="1279"/>
      <c r="F89" s="1279"/>
      <c r="G89" s="1280"/>
      <c r="H89" s="1276"/>
      <c r="I89" s="1276"/>
      <c r="J89" s="1276"/>
      <c r="K89" s="1276"/>
      <c r="L89" s="1281"/>
    </row>
    <row r="90" spans="1:12">
      <c r="A90" s="604" t="s">
        <v>84</v>
      </c>
      <c r="B90" s="1309" t="s">
        <v>21</v>
      </c>
      <c r="C90" s="1310" t="s">
        <v>72</v>
      </c>
      <c r="D90" s="1310" t="s">
        <v>72</v>
      </c>
      <c r="E90" s="1311" t="s">
        <v>72</v>
      </c>
      <c r="F90" s="1311" t="s">
        <v>72</v>
      </c>
      <c r="G90" s="1312" t="s">
        <v>72</v>
      </c>
      <c r="H90" s="1313" t="s">
        <v>72</v>
      </c>
      <c r="I90" s="1313" t="s">
        <v>72</v>
      </c>
      <c r="J90" s="1314" t="s">
        <v>72</v>
      </c>
      <c r="K90" s="1314" t="s">
        <v>72</v>
      </c>
      <c r="L90" s="1315" t="s">
        <v>72</v>
      </c>
    </row>
    <row r="91" spans="1:12">
      <c r="A91" s="600" t="s">
        <v>84</v>
      </c>
      <c r="B91" s="1316" t="s">
        <v>22</v>
      </c>
      <c r="C91" s="1296" t="s">
        <v>72</v>
      </c>
      <c r="D91" s="1296" t="s">
        <v>72</v>
      </c>
      <c r="E91" s="1297" t="s">
        <v>72</v>
      </c>
      <c r="F91" s="1297" t="s">
        <v>72</v>
      </c>
      <c r="G91" s="1298" t="s">
        <v>72</v>
      </c>
      <c r="H91" s="1299" t="s">
        <v>72</v>
      </c>
      <c r="I91" s="1299" t="s">
        <v>72</v>
      </c>
      <c r="J91" s="1317" t="s">
        <v>72</v>
      </c>
      <c r="K91" s="1317" t="s">
        <v>72</v>
      </c>
      <c r="L91" s="1318" t="s">
        <v>72</v>
      </c>
    </row>
    <row r="92" spans="1:12">
      <c r="A92" s="600" t="s">
        <v>84</v>
      </c>
      <c r="B92" s="1316" t="s">
        <v>23</v>
      </c>
      <c r="C92" s="1296" t="s">
        <v>72</v>
      </c>
      <c r="D92" s="1296" t="s">
        <v>72</v>
      </c>
      <c r="E92" s="1297" t="s">
        <v>72</v>
      </c>
      <c r="F92" s="1297" t="s">
        <v>72</v>
      </c>
      <c r="G92" s="1298" t="s">
        <v>72</v>
      </c>
      <c r="H92" s="1299" t="s">
        <v>72</v>
      </c>
      <c r="I92" s="1299" t="s">
        <v>72</v>
      </c>
      <c r="J92" s="1317" t="s">
        <v>72</v>
      </c>
      <c r="K92" s="1317" t="s">
        <v>72</v>
      </c>
      <c r="L92" s="1318" t="s">
        <v>72</v>
      </c>
    </row>
    <row r="93" spans="1:12">
      <c r="A93" s="604" t="s">
        <v>84</v>
      </c>
      <c r="B93" s="1319" t="s">
        <v>24</v>
      </c>
      <c r="C93" s="1320" t="s">
        <v>514</v>
      </c>
      <c r="D93" s="1320" t="s">
        <v>514</v>
      </c>
      <c r="E93" s="1321" t="s">
        <v>514</v>
      </c>
      <c r="F93" s="1321" t="s">
        <v>514</v>
      </c>
      <c r="G93" s="1322" t="s">
        <v>72</v>
      </c>
      <c r="H93" s="1323" t="s">
        <v>514</v>
      </c>
      <c r="I93" s="1323" t="s">
        <v>72</v>
      </c>
      <c r="J93" s="1324" t="s">
        <v>72</v>
      </c>
      <c r="K93" s="1324">
        <v>9.5648015303682457E-2</v>
      </c>
      <c r="L93" s="1325" t="s">
        <v>72</v>
      </c>
    </row>
    <row r="94" spans="1:12">
      <c r="A94" s="600" t="s">
        <v>84</v>
      </c>
      <c r="B94" s="1316" t="s">
        <v>25</v>
      </c>
      <c r="C94" s="1296" t="s">
        <v>514</v>
      </c>
      <c r="D94" s="1296" t="s">
        <v>514</v>
      </c>
      <c r="E94" s="1297" t="s">
        <v>514</v>
      </c>
      <c r="F94" s="1297" t="s">
        <v>514</v>
      </c>
      <c r="G94" s="1298" t="s">
        <v>72</v>
      </c>
      <c r="H94" s="1299" t="s">
        <v>514</v>
      </c>
      <c r="I94" s="1299" t="s">
        <v>72</v>
      </c>
      <c r="J94" s="1317" t="s">
        <v>72</v>
      </c>
      <c r="K94" s="1317">
        <v>9.5648015303682457E-2</v>
      </c>
      <c r="L94" s="1318" t="s">
        <v>72</v>
      </c>
    </row>
    <row r="95" spans="1:12">
      <c r="A95" s="600" t="s">
        <v>84</v>
      </c>
      <c r="B95" s="1316" t="s">
        <v>26</v>
      </c>
      <c r="C95" s="1296" t="s">
        <v>72</v>
      </c>
      <c r="D95" s="1296" t="s">
        <v>72</v>
      </c>
      <c r="E95" s="1297" t="s">
        <v>72</v>
      </c>
      <c r="F95" s="1297" t="s">
        <v>72</v>
      </c>
      <c r="G95" s="1298" t="s">
        <v>72</v>
      </c>
      <c r="H95" s="1299" t="s">
        <v>72</v>
      </c>
      <c r="I95" s="1299" t="s">
        <v>72</v>
      </c>
      <c r="J95" s="1317" t="s">
        <v>72</v>
      </c>
      <c r="K95" s="1317" t="s">
        <v>72</v>
      </c>
      <c r="L95" s="1318" t="s">
        <v>72</v>
      </c>
    </row>
    <row r="96" spans="1:12">
      <c r="A96" s="604" t="s">
        <v>84</v>
      </c>
      <c r="B96" s="1319" t="s">
        <v>27</v>
      </c>
      <c r="C96" s="1320" t="s">
        <v>514</v>
      </c>
      <c r="D96" s="1320">
        <v>19227.5251045271</v>
      </c>
      <c r="E96" s="1321" t="s">
        <v>514</v>
      </c>
      <c r="F96" s="1321">
        <v>19612.075606617644</v>
      </c>
      <c r="G96" s="1322" t="s">
        <v>72</v>
      </c>
      <c r="H96" s="1323" t="s">
        <v>514</v>
      </c>
      <c r="I96" s="1323" t="s">
        <v>72</v>
      </c>
      <c r="J96" s="1324" t="s">
        <v>72</v>
      </c>
      <c r="K96" s="1324">
        <v>1.5941335883947073E-2</v>
      </c>
      <c r="L96" s="1325" t="s">
        <v>72</v>
      </c>
    </row>
    <row r="97" spans="1:12">
      <c r="A97" s="600" t="s">
        <v>84</v>
      </c>
      <c r="B97" s="1316" t="s">
        <v>28</v>
      </c>
      <c r="C97" s="1296" t="s">
        <v>72</v>
      </c>
      <c r="D97" s="1296">
        <v>19153.21862745098</v>
      </c>
      <c r="E97" s="1297" t="s">
        <v>72</v>
      </c>
      <c r="F97" s="1297">
        <v>19536.282999999999</v>
      </c>
      <c r="G97" s="1298" t="s">
        <v>72</v>
      </c>
      <c r="H97" s="1299" t="s">
        <v>72</v>
      </c>
      <c r="I97" s="1299" t="s">
        <v>72</v>
      </c>
      <c r="J97" s="1317" t="s">
        <v>72</v>
      </c>
      <c r="K97" s="1317" t="s">
        <v>72</v>
      </c>
      <c r="L97" s="1318" t="s">
        <v>72</v>
      </c>
    </row>
    <row r="98" spans="1:12" ht="15" thickBot="1">
      <c r="A98" s="1326" t="s">
        <v>84</v>
      </c>
      <c r="B98" s="1327" t="s">
        <v>29</v>
      </c>
      <c r="C98" s="1328" t="s">
        <v>514</v>
      </c>
      <c r="D98" s="1328" t="s">
        <v>514</v>
      </c>
      <c r="E98" s="1329" t="s">
        <v>514</v>
      </c>
      <c r="F98" s="1329" t="s">
        <v>514</v>
      </c>
      <c r="G98" s="1330" t="s">
        <v>72</v>
      </c>
      <c r="H98" s="1317" t="s">
        <v>514</v>
      </c>
      <c r="I98" s="1317" t="s">
        <v>72</v>
      </c>
      <c r="J98" s="1317" t="s">
        <v>72</v>
      </c>
      <c r="K98" s="1317">
        <v>1.5941335883947073E-2</v>
      </c>
      <c r="L98" s="1318" t="s">
        <v>72</v>
      </c>
    </row>
    <row r="99" spans="1:12" ht="15" thickBot="1">
      <c r="A99" s="1278"/>
      <c r="B99" s="1308"/>
      <c r="C99" s="1279"/>
      <c r="D99" s="1279"/>
      <c r="E99" s="1279"/>
      <c r="F99" s="1279"/>
      <c r="G99" s="1280"/>
      <c r="H99" s="1276"/>
      <c r="I99" s="1276"/>
      <c r="J99" s="1276"/>
      <c r="K99" s="1276"/>
      <c r="L99" s="1281"/>
    </row>
    <row r="100" spans="1:12">
      <c r="A100" s="604" t="s">
        <v>85</v>
      </c>
      <c r="B100" s="1309" t="s">
        <v>21</v>
      </c>
      <c r="C100" s="1310">
        <v>21048.741904045844</v>
      </c>
      <c r="D100" s="1310">
        <v>20918.764935668456</v>
      </c>
      <c r="E100" s="1311">
        <v>21469.716742126762</v>
      </c>
      <c r="F100" s="1311">
        <v>21337.140234381826</v>
      </c>
      <c r="G100" s="1312">
        <v>0.62134150260355603</v>
      </c>
      <c r="H100" s="1313">
        <v>419.26464088397785</v>
      </c>
      <c r="I100" s="1313">
        <v>3.4888922817089232</v>
      </c>
      <c r="J100" s="1314">
        <v>-19.911504424778762</v>
      </c>
      <c r="K100" s="1314">
        <v>2.8853817949944207</v>
      </c>
      <c r="L100" s="1315">
        <v>-0.27545736584474012</v>
      </c>
    </row>
    <row r="101" spans="1:12">
      <c r="A101" s="600" t="s">
        <v>85</v>
      </c>
      <c r="B101" s="1316" t="s">
        <v>22</v>
      </c>
      <c r="C101" s="1296">
        <v>21442.190196078431</v>
      </c>
      <c r="D101" s="1296">
        <v>20749.367647058822</v>
      </c>
      <c r="E101" s="1297">
        <v>21871.034</v>
      </c>
      <c r="F101" s="1297">
        <v>21164.355</v>
      </c>
      <c r="G101" s="1298">
        <v>3.3390056063603173</v>
      </c>
      <c r="H101" s="1299">
        <v>415</v>
      </c>
      <c r="I101" s="1299">
        <v>5.0898961762471568</v>
      </c>
      <c r="J101" s="1317">
        <v>8.8888888888888893</v>
      </c>
      <c r="K101" s="1317">
        <v>1.5622509166268133</v>
      </c>
      <c r="L101" s="1318">
        <v>0.30350965788555451</v>
      </c>
    </row>
    <row r="102" spans="1:12">
      <c r="A102" s="600" t="s">
        <v>85</v>
      </c>
      <c r="B102" s="1316" t="s">
        <v>23</v>
      </c>
      <c r="C102" s="1296">
        <v>20594.410784313724</v>
      </c>
      <c r="D102" s="1296">
        <v>21026.233333333334</v>
      </c>
      <c r="E102" s="1297">
        <v>21006.298999999999</v>
      </c>
      <c r="F102" s="1297">
        <v>21446.758000000002</v>
      </c>
      <c r="G102" s="1298">
        <v>-2.053732317024338</v>
      </c>
      <c r="H102" s="1299">
        <v>424.3</v>
      </c>
      <c r="I102" s="1299">
        <v>3.0104394270454078</v>
      </c>
      <c r="J102" s="1317">
        <v>-38.970588235294116</v>
      </c>
      <c r="K102" s="1317">
        <v>1.3231308783676072</v>
      </c>
      <c r="L102" s="1318">
        <v>-0.57896702373029485</v>
      </c>
    </row>
    <row r="103" spans="1:12">
      <c r="A103" s="604" t="s">
        <v>85</v>
      </c>
      <c r="B103" s="1319" t="s">
        <v>24</v>
      </c>
      <c r="C103" s="1320">
        <v>20780.035175615976</v>
      </c>
      <c r="D103" s="1320">
        <v>20792.567045974025</v>
      </c>
      <c r="E103" s="1321">
        <v>21195.635879128295</v>
      </c>
      <c r="F103" s="1321">
        <v>21208.418386893507</v>
      </c>
      <c r="G103" s="1322">
        <v>-6.0270914747286207E-2</v>
      </c>
      <c r="H103" s="1323">
        <v>380.97429305912596</v>
      </c>
      <c r="I103" s="1323">
        <v>2.0216803270316714</v>
      </c>
      <c r="J103" s="1324">
        <v>1.6993464052287581</v>
      </c>
      <c r="K103" s="1324">
        <v>12.402359317710825</v>
      </c>
      <c r="L103" s="1325">
        <v>1.7030586184101253</v>
      </c>
    </row>
    <row r="104" spans="1:12">
      <c r="A104" s="600" t="s">
        <v>85</v>
      </c>
      <c r="B104" s="1316" t="s">
        <v>25</v>
      </c>
      <c r="C104" s="1296">
        <v>20912.869607843139</v>
      </c>
      <c r="D104" s="1296">
        <v>20978.027450980393</v>
      </c>
      <c r="E104" s="1297">
        <v>21331.127</v>
      </c>
      <c r="F104" s="1297">
        <v>21397.588</v>
      </c>
      <c r="G104" s="1298">
        <v>-0.31060042842211621</v>
      </c>
      <c r="H104" s="1299">
        <v>375</v>
      </c>
      <c r="I104" s="1299">
        <v>2.2355507088331485</v>
      </c>
      <c r="J104" s="1317">
        <v>2.6804123711340204</v>
      </c>
      <c r="K104" s="1317">
        <v>7.9387852702056438</v>
      </c>
      <c r="L104" s="1318">
        <v>1.1555684869888605</v>
      </c>
    </row>
    <row r="105" spans="1:12">
      <c r="A105" s="600" t="s">
        <v>85</v>
      </c>
      <c r="B105" s="1316" t="s">
        <v>26</v>
      </c>
      <c r="C105" s="1296">
        <v>20553.795098039216</v>
      </c>
      <c r="D105" s="1296">
        <v>20486.392156862745</v>
      </c>
      <c r="E105" s="1297">
        <v>20964.870999999999</v>
      </c>
      <c r="F105" s="1297">
        <v>20896.12</v>
      </c>
      <c r="G105" s="1298">
        <v>0.3290132330786778</v>
      </c>
      <c r="H105" s="1299">
        <v>391.6</v>
      </c>
      <c r="I105" s="1299">
        <v>1.7407118732138336</v>
      </c>
      <c r="J105" s="1317">
        <v>0</v>
      </c>
      <c r="K105" s="1317">
        <v>4.4635740475051815</v>
      </c>
      <c r="L105" s="1318">
        <v>0.54749013142126524</v>
      </c>
    </row>
    <row r="106" spans="1:12">
      <c r="A106" s="604" t="s">
        <v>85</v>
      </c>
      <c r="B106" s="1319" t="s">
        <v>27</v>
      </c>
      <c r="C106" s="1320">
        <v>19868.282767476532</v>
      </c>
      <c r="D106" s="1320">
        <v>19993.799949338842</v>
      </c>
      <c r="E106" s="1321">
        <v>20265.648422826063</v>
      </c>
      <c r="F106" s="1321">
        <v>20393.675948325617</v>
      </c>
      <c r="G106" s="1322">
        <v>-0.62778052286383157</v>
      </c>
      <c r="H106" s="1323">
        <v>332.08852739726024</v>
      </c>
      <c r="I106" s="1323">
        <v>-0.39033308451810683</v>
      </c>
      <c r="J106" s="1324">
        <v>-12.900820283370617</v>
      </c>
      <c r="K106" s="1324">
        <v>18.619480312450186</v>
      </c>
      <c r="L106" s="1325">
        <v>-0.13576444279456723</v>
      </c>
    </row>
    <row r="107" spans="1:12">
      <c r="A107" s="600" t="s">
        <v>85</v>
      </c>
      <c r="B107" s="1316" t="s">
        <v>28</v>
      </c>
      <c r="C107" s="1296">
        <v>19780.308823529413</v>
      </c>
      <c r="D107" s="1296">
        <v>20006.465686274511</v>
      </c>
      <c r="E107" s="1297">
        <v>20175.915000000001</v>
      </c>
      <c r="F107" s="1297">
        <v>20406.595000000001</v>
      </c>
      <c r="G107" s="1298">
        <v>-1.130418867037839</v>
      </c>
      <c r="H107" s="1299">
        <v>321.89999999999998</v>
      </c>
      <c r="I107" s="1299">
        <v>3.1075201988802328E-2</v>
      </c>
      <c r="J107" s="1317">
        <v>-9.5733610822060342</v>
      </c>
      <c r="K107" s="1317">
        <v>13.853020883150007</v>
      </c>
      <c r="L107" s="1318">
        <v>0.41246144259056727</v>
      </c>
    </row>
    <row r="108" spans="1:12" ht="15" thickBot="1">
      <c r="A108" s="1326" t="s">
        <v>85</v>
      </c>
      <c r="B108" s="1327" t="s">
        <v>29</v>
      </c>
      <c r="C108" s="1328">
        <v>20095.864705882352</v>
      </c>
      <c r="D108" s="1328">
        <v>19965.380392156861</v>
      </c>
      <c r="E108" s="1329">
        <v>20497.781999999999</v>
      </c>
      <c r="F108" s="1329">
        <v>20364.687999999998</v>
      </c>
      <c r="G108" s="1330">
        <v>0.65355285580609412</v>
      </c>
      <c r="H108" s="1317">
        <v>361.7</v>
      </c>
      <c r="I108" s="1317">
        <v>-0.27570995312930796</v>
      </c>
      <c r="J108" s="1317">
        <v>-21.315789473684209</v>
      </c>
      <c r="K108" s="1317">
        <v>4.7664594293001752</v>
      </c>
      <c r="L108" s="1318">
        <v>-0.54822588538513983</v>
      </c>
    </row>
    <row r="109" spans="1:12" ht="15" thickBot="1">
      <c r="A109" s="1331"/>
      <c r="B109" s="612"/>
      <c r="C109" s="1332"/>
      <c r="D109" s="1332"/>
      <c r="E109" s="1332"/>
      <c r="F109" s="1332"/>
      <c r="G109" s="1333"/>
      <c r="H109" s="1334"/>
      <c r="I109" s="1334"/>
      <c r="J109" s="1334"/>
      <c r="K109" s="1334"/>
      <c r="L109" s="1335"/>
    </row>
    <row r="110" spans="1:12">
      <c r="A110" s="600" t="s">
        <v>86</v>
      </c>
      <c r="B110" s="1336" t="s">
        <v>26</v>
      </c>
      <c r="C110" s="1337">
        <v>20238.369607843135</v>
      </c>
      <c r="D110" s="1337">
        <v>20328.49117647059</v>
      </c>
      <c r="E110" s="1338">
        <v>20643.136999999999</v>
      </c>
      <c r="F110" s="1338">
        <v>20735.061000000002</v>
      </c>
      <c r="G110" s="1339">
        <v>-0.4433264025603913</v>
      </c>
      <c r="H110" s="1340">
        <v>408.3</v>
      </c>
      <c r="I110" s="1340">
        <v>-0.94614264919941227</v>
      </c>
      <c r="J110" s="1340">
        <v>11.870503597122301</v>
      </c>
      <c r="K110" s="1340">
        <v>4.9577554599075402</v>
      </c>
      <c r="L110" s="1341">
        <v>1.0696435717956523</v>
      </c>
    </row>
    <row r="111" spans="1:12" ht="15" thickBot="1">
      <c r="A111" s="1326" t="s">
        <v>86</v>
      </c>
      <c r="B111" s="1327" t="s">
        <v>29</v>
      </c>
      <c r="C111" s="1328">
        <v>19955.910784313724</v>
      </c>
      <c r="D111" s="1328">
        <v>19960.624509803922</v>
      </c>
      <c r="E111" s="1329">
        <v>20355.028999999999</v>
      </c>
      <c r="F111" s="1329">
        <v>20359.837</v>
      </c>
      <c r="G111" s="1330">
        <v>-2.3615120297873222E-2</v>
      </c>
      <c r="H111" s="1317">
        <v>375</v>
      </c>
      <c r="I111" s="1317">
        <v>-1.6780283167278389</v>
      </c>
      <c r="J111" s="1317">
        <v>-32.558139534883722</v>
      </c>
      <c r="K111" s="1317">
        <v>4.160688665710186</v>
      </c>
      <c r="L111" s="1318">
        <v>-1.2518987468772265</v>
      </c>
    </row>
    <row r="112" spans="1:12" ht="15" thickBot="1">
      <c r="A112" s="1331"/>
      <c r="B112" s="612"/>
      <c r="C112" s="1332"/>
      <c r="D112" s="1332"/>
      <c r="E112" s="1332"/>
      <c r="F112" s="1332"/>
      <c r="G112" s="1333"/>
      <c r="H112" s="1334"/>
      <c r="I112" s="1334"/>
      <c r="J112" s="1334"/>
      <c r="K112" s="1334"/>
      <c r="L112" s="1335"/>
    </row>
    <row r="113" spans="1:12">
      <c r="A113" s="604" t="s">
        <v>87</v>
      </c>
      <c r="B113" s="1309" t="s">
        <v>21</v>
      </c>
      <c r="C113" s="1310" t="s">
        <v>72</v>
      </c>
      <c r="D113" s="1310" t="s">
        <v>72</v>
      </c>
      <c r="E113" s="1311" t="s">
        <v>72</v>
      </c>
      <c r="F113" s="1311" t="s">
        <v>72</v>
      </c>
      <c r="G113" s="1312" t="s">
        <v>72</v>
      </c>
      <c r="H113" s="1313" t="s">
        <v>72</v>
      </c>
      <c r="I113" s="1313" t="s">
        <v>72</v>
      </c>
      <c r="J113" s="1314" t="s">
        <v>72</v>
      </c>
      <c r="K113" s="1314" t="s">
        <v>72</v>
      </c>
      <c r="L113" s="1315" t="s">
        <v>72</v>
      </c>
    </row>
    <row r="114" spans="1:12">
      <c r="A114" s="601" t="s">
        <v>87</v>
      </c>
      <c r="B114" s="1316" t="s">
        <v>22</v>
      </c>
      <c r="C114" s="1296" t="s">
        <v>72</v>
      </c>
      <c r="D114" s="1296" t="s">
        <v>72</v>
      </c>
      <c r="E114" s="1297" t="s">
        <v>72</v>
      </c>
      <c r="F114" s="1297" t="s">
        <v>72</v>
      </c>
      <c r="G114" s="1298" t="s">
        <v>72</v>
      </c>
      <c r="H114" s="1299" t="s">
        <v>72</v>
      </c>
      <c r="I114" s="1299" t="s">
        <v>72</v>
      </c>
      <c r="J114" s="1317" t="s">
        <v>72</v>
      </c>
      <c r="K114" s="1317" t="s">
        <v>72</v>
      </c>
      <c r="L114" s="1318" t="s">
        <v>72</v>
      </c>
    </row>
    <row r="115" spans="1:12">
      <c r="A115" s="601" t="s">
        <v>87</v>
      </c>
      <c r="B115" s="1316" t="s">
        <v>23</v>
      </c>
      <c r="C115" s="1296" t="s">
        <v>72</v>
      </c>
      <c r="D115" s="1296" t="s">
        <v>72</v>
      </c>
      <c r="E115" s="1297" t="s">
        <v>72</v>
      </c>
      <c r="F115" s="1297" t="s">
        <v>72</v>
      </c>
      <c r="G115" s="1298" t="s">
        <v>72</v>
      </c>
      <c r="H115" s="1299" t="s">
        <v>72</v>
      </c>
      <c r="I115" s="1299" t="s">
        <v>72</v>
      </c>
      <c r="J115" s="1317" t="s">
        <v>72</v>
      </c>
      <c r="K115" s="1317" t="s">
        <v>72</v>
      </c>
      <c r="L115" s="1318" t="s">
        <v>72</v>
      </c>
    </row>
    <row r="116" spans="1:12">
      <c r="A116" s="601" t="s">
        <v>87</v>
      </c>
      <c r="B116" s="1316" t="s">
        <v>30</v>
      </c>
      <c r="C116" s="1296" t="s">
        <v>72</v>
      </c>
      <c r="D116" s="1296" t="s">
        <v>72</v>
      </c>
      <c r="E116" s="1297" t="s">
        <v>72</v>
      </c>
      <c r="F116" s="1297" t="s">
        <v>72</v>
      </c>
      <c r="G116" s="1298" t="s">
        <v>72</v>
      </c>
      <c r="H116" s="1299" t="s">
        <v>72</v>
      </c>
      <c r="I116" s="1299" t="s">
        <v>72</v>
      </c>
      <c r="J116" s="1317" t="s">
        <v>72</v>
      </c>
      <c r="K116" s="1317" t="s">
        <v>72</v>
      </c>
      <c r="L116" s="1318" t="s">
        <v>72</v>
      </c>
    </row>
    <row r="117" spans="1:12">
      <c r="A117" s="607" t="s">
        <v>87</v>
      </c>
      <c r="B117" s="1319" t="s">
        <v>24</v>
      </c>
      <c r="C117" s="1320" t="s">
        <v>72</v>
      </c>
      <c r="D117" s="1320" t="s">
        <v>72</v>
      </c>
      <c r="E117" s="1321" t="s">
        <v>72</v>
      </c>
      <c r="F117" s="1321" t="s">
        <v>72</v>
      </c>
      <c r="G117" s="1322" t="s">
        <v>72</v>
      </c>
      <c r="H117" s="1323" t="s">
        <v>72</v>
      </c>
      <c r="I117" s="1323" t="s">
        <v>72</v>
      </c>
      <c r="J117" s="1324" t="s">
        <v>72</v>
      </c>
      <c r="K117" s="1324" t="s">
        <v>72</v>
      </c>
      <c r="L117" s="1325" t="s">
        <v>72</v>
      </c>
    </row>
    <row r="118" spans="1:12">
      <c r="A118" s="601" t="s">
        <v>87</v>
      </c>
      <c r="B118" s="1316" t="s">
        <v>26</v>
      </c>
      <c r="C118" s="1296" t="s">
        <v>72</v>
      </c>
      <c r="D118" s="1296" t="s">
        <v>72</v>
      </c>
      <c r="E118" s="1297" t="s">
        <v>72</v>
      </c>
      <c r="F118" s="1297" t="s">
        <v>72</v>
      </c>
      <c r="G118" s="1298" t="s">
        <v>72</v>
      </c>
      <c r="H118" s="1299" t="s">
        <v>72</v>
      </c>
      <c r="I118" s="1299" t="s">
        <v>72</v>
      </c>
      <c r="J118" s="1317" t="s">
        <v>72</v>
      </c>
      <c r="K118" s="1317" t="s">
        <v>72</v>
      </c>
      <c r="L118" s="1318" t="s">
        <v>72</v>
      </c>
    </row>
    <row r="119" spans="1:12">
      <c r="A119" s="601" t="s">
        <v>87</v>
      </c>
      <c r="B119" s="1316" t="s">
        <v>31</v>
      </c>
      <c r="C119" s="1296" t="s">
        <v>72</v>
      </c>
      <c r="D119" s="1296" t="s">
        <v>72</v>
      </c>
      <c r="E119" s="1297" t="s">
        <v>72</v>
      </c>
      <c r="F119" s="1297" t="s">
        <v>72</v>
      </c>
      <c r="G119" s="1298" t="s">
        <v>72</v>
      </c>
      <c r="H119" s="1299" t="s">
        <v>72</v>
      </c>
      <c r="I119" s="1299" t="s">
        <v>72</v>
      </c>
      <c r="J119" s="1317" t="s">
        <v>72</v>
      </c>
      <c r="K119" s="1317" t="s">
        <v>72</v>
      </c>
      <c r="L119" s="1318" t="s">
        <v>72</v>
      </c>
    </row>
    <row r="120" spans="1:12">
      <c r="A120" s="607" t="s">
        <v>87</v>
      </c>
      <c r="B120" s="1319" t="s">
        <v>27</v>
      </c>
      <c r="C120" s="1320" t="s">
        <v>72</v>
      </c>
      <c r="D120" s="1320" t="s">
        <v>72</v>
      </c>
      <c r="E120" s="1321" t="s">
        <v>72</v>
      </c>
      <c r="F120" s="1321" t="s">
        <v>72</v>
      </c>
      <c r="G120" s="1322" t="s">
        <v>72</v>
      </c>
      <c r="H120" s="1323" t="s">
        <v>72</v>
      </c>
      <c r="I120" s="1323" t="s">
        <v>72</v>
      </c>
      <c r="J120" s="1324" t="s">
        <v>72</v>
      </c>
      <c r="K120" s="1324" t="s">
        <v>72</v>
      </c>
      <c r="L120" s="1325" t="s">
        <v>72</v>
      </c>
    </row>
    <row r="121" spans="1:12">
      <c r="A121" s="601" t="s">
        <v>87</v>
      </c>
      <c r="B121" s="1316" t="s">
        <v>29</v>
      </c>
      <c r="C121" s="1296" t="s">
        <v>72</v>
      </c>
      <c r="D121" s="1296" t="s">
        <v>72</v>
      </c>
      <c r="E121" s="1297" t="s">
        <v>72</v>
      </c>
      <c r="F121" s="1297" t="s">
        <v>72</v>
      </c>
      <c r="G121" s="1298" t="s">
        <v>72</v>
      </c>
      <c r="H121" s="1299" t="s">
        <v>72</v>
      </c>
      <c r="I121" s="1299" t="s">
        <v>72</v>
      </c>
      <c r="J121" s="1317" t="s">
        <v>72</v>
      </c>
      <c r="K121" s="1317" t="s">
        <v>72</v>
      </c>
      <c r="L121" s="1318" t="s">
        <v>72</v>
      </c>
    </row>
    <row r="122" spans="1:12" ht="15" thickBot="1">
      <c r="A122" s="1342" t="s">
        <v>87</v>
      </c>
      <c r="B122" s="1316" t="s">
        <v>32</v>
      </c>
      <c r="C122" s="1328" t="s">
        <v>72</v>
      </c>
      <c r="D122" s="1328" t="s">
        <v>72</v>
      </c>
      <c r="E122" s="1329" t="s">
        <v>72</v>
      </c>
      <c r="F122" s="1329" t="s">
        <v>72</v>
      </c>
      <c r="G122" s="1330" t="s">
        <v>72</v>
      </c>
      <c r="H122" s="1317" t="s">
        <v>72</v>
      </c>
      <c r="I122" s="1317" t="s">
        <v>72</v>
      </c>
      <c r="J122" s="1317" t="s">
        <v>72</v>
      </c>
      <c r="K122" s="1317" t="s">
        <v>72</v>
      </c>
      <c r="L122" s="1318" t="s">
        <v>72</v>
      </c>
    </row>
    <row r="123" spans="1:12" ht="15" thickBot="1">
      <c r="A123" s="1331"/>
      <c r="B123" s="612"/>
      <c r="C123" s="1332"/>
      <c r="D123" s="1332"/>
      <c r="E123" s="1332"/>
      <c r="F123" s="1332"/>
      <c r="G123" s="1333"/>
      <c r="H123" s="1334"/>
      <c r="I123" s="1334"/>
      <c r="J123" s="1334"/>
      <c r="K123" s="1334"/>
      <c r="L123" s="1335"/>
    </row>
    <row r="124" spans="1:12">
      <c r="A124" s="604" t="s">
        <v>20</v>
      </c>
      <c r="B124" s="1309" t="s">
        <v>24</v>
      </c>
      <c r="C124" s="1310">
        <v>18366.684483796893</v>
      </c>
      <c r="D124" s="1310">
        <v>18814.480083686864</v>
      </c>
      <c r="E124" s="1311">
        <v>18734.018173472832</v>
      </c>
      <c r="F124" s="1311">
        <v>19190.769685360599</v>
      </c>
      <c r="G124" s="1312">
        <v>-2.3800583268746829</v>
      </c>
      <c r="H124" s="1313">
        <v>348.63117647058823</v>
      </c>
      <c r="I124" s="1313">
        <v>0.57206196885270522</v>
      </c>
      <c r="J124" s="1314">
        <v>-36.567164179104481</v>
      </c>
      <c r="K124" s="1314">
        <v>2.7100271002710028</v>
      </c>
      <c r="L124" s="1315">
        <v>-1.0382246479807455</v>
      </c>
    </row>
    <row r="125" spans="1:12">
      <c r="A125" s="600" t="s">
        <v>20</v>
      </c>
      <c r="B125" s="1316" t="s">
        <v>25</v>
      </c>
      <c r="C125" s="1296">
        <v>18562.598039215685</v>
      </c>
      <c r="D125" s="1296">
        <v>18530.942156862748</v>
      </c>
      <c r="E125" s="1297">
        <v>18933.849999999999</v>
      </c>
      <c r="F125" s="1297">
        <v>18901.561000000002</v>
      </c>
      <c r="G125" s="1298">
        <v>0.17082716078315982</v>
      </c>
      <c r="H125" s="1299">
        <v>313.60000000000002</v>
      </c>
      <c r="I125" s="1299">
        <v>-0.94756790903348065</v>
      </c>
      <c r="J125" s="1317">
        <v>-54.838709677419352</v>
      </c>
      <c r="K125" s="1317">
        <v>0.44635740475051811</v>
      </c>
      <c r="L125" s="1318">
        <v>-0.42077546238234909</v>
      </c>
    </row>
    <row r="126" spans="1:12">
      <c r="A126" s="600" t="s">
        <v>20</v>
      </c>
      <c r="B126" s="1316" t="s">
        <v>26</v>
      </c>
      <c r="C126" s="1296">
        <v>18405.860784313725</v>
      </c>
      <c r="D126" s="1296">
        <v>18996.421568627447</v>
      </c>
      <c r="E126" s="1297">
        <v>18773.977999999999</v>
      </c>
      <c r="F126" s="1297">
        <v>19376.349999999999</v>
      </c>
      <c r="G126" s="1298">
        <v>-3.1088001610210356</v>
      </c>
      <c r="H126" s="1299">
        <v>345</v>
      </c>
      <c r="I126" s="1299">
        <v>-0.63364055299538846</v>
      </c>
      <c r="J126" s="1317">
        <v>-35.668789808917197</v>
      </c>
      <c r="K126" s="1317">
        <v>1.6100749242786545</v>
      </c>
      <c r="L126" s="1318">
        <v>-0.58572927152554133</v>
      </c>
    </row>
    <row r="127" spans="1:12">
      <c r="A127" s="600" t="s">
        <v>20</v>
      </c>
      <c r="B127" s="1316" t="s">
        <v>31</v>
      </c>
      <c r="C127" s="1296">
        <v>18169.432352941178</v>
      </c>
      <c r="D127" s="1296">
        <v>18582.50882352941</v>
      </c>
      <c r="E127" s="1297">
        <v>18532.821</v>
      </c>
      <c r="F127" s="1297">
        <v>18954.159</v>
      </c>
      <c r="G127" s="1298">
        <v>-2.2229316531532723</v>
      </c>
      <c r="H127" s="1299">
        <v>381.5</v>
      </c>
      <c r="I127" s="1299">
        <v>-0.36563071297988442</v>
      </c>
      <c r="J127" s="1317">
        <v>-16.326530612244898</v>
      </c>
      <c r="K127" s="1317">
        <v>0.65359477124183007</v>
      </c>
      <c r="L127" s="1318">
        <v>-3.1719914072855238E-2</v>
      </c>
    </row>
    <row r="128" spans="1:12">
      <c r="A128" s="604" t="s">
        <v>20</v>
      </c>
      <c r="B128" s="1319" t="s">
        <v>27</v>
      </c>
      <c r="C128" s="1320">
        <v>17225.281541622484</v>
      </c>
      <c r="D128" s="1320">
        <v>17138.334304603657</v>
      </c>
      <c r="E128" s="1321">
        <v>17569.787172454933</v>
      </c>
      <c r="F128" s="1321">
        <v>17481.10099069573</v>
      </c>
      <c r="G128" s="1322">
        <v>0.50732606491093701</v>
      </c>
      <c r="H128" s="1323">
        <v>297.24456437933696</v>
      </c>
      <c r="I128" s="1323">
        <v>-0.23549845991565813</v>
      </c>
      <c r="J128" s="1324">
        <v>-10.117810117810118</v>
      </c>
      <c r="K128" s="1324">
        <v>20.675912641479353</v>
      </c>
      <c r="L128" s="1325">
        <v>0.4940944596611736</v>
      </c>
    </row>
    <row r="129" spans="1:12">
      <c r="A129" s="600" t="s">
        <v>20</v>
      </c>
      <c r="B129" s="1316" t="s">
        <v>28</v>
      </c>
      <c r="C129" s="1296">
        <v>16569.325490196079</v>
      </c>
      <c r="D129" s="1296">
        <v>16738.328431372549</v>
      </c>
      <c r="E129" s="1297">
        <v>16900.712</v>
      </c>
      <c r="F129" s="1297">
        <v>17073.095000000001</v>
      </c>
      <c r="G129" s="1298">
        <v>-1.0096763357786132</v>
      </c>
      <c r="H129" s="1299">
        <v>271.60000000000002</v>
      </c>
      <c r="I129" s="1299">
        <v>-0.91207588471360812</v>
      </c>
      <c r="J129" s="1317">
        <v>-21.029411764705884</v>
      </c>
      <c r="K129" s="1317">
        <v>8.5604973696795792</v>
      </c>
      <c r="L129" s="1318">
        <v>-0.94999214080993077</v>
      </c>
    </row>
    <row r="130" spans="1:12">
      <c r="A130" s="600" t="s">
        <v>20</v>
      </c>
      <c r="B130" s="1316" t="s">
        <v>29</v>
      </c>
      <c r="C130" s="1296">
        <v>17624.290196078433</v>
      </c>
      <c r="D130" s="1296">
        <v>17422.105882352938</v>
      </c>
      <c r="E130" s="1297">
        <v>17976.776000000002</v>
      </c>
      <c r="F130" s="1297">
        <v>17770.547999999999</v>
      </c>
      <c r="G130" s="1298">
        <v>1.1605044481464659</v>
      </c>
      <c r="H130" s="1299">
        <v>312.7</v>
      </c>
      <c r="I130" s="1299">
        <v>-1.1068943706514864</v>
      </c>
      <c r="J130" s="1317">
        <v>1.2838801711840229</v>
      </c>
      <c r="K130" s="1317">
        <v>11.318348477602424</v>
      </c>
      <c r="L130" s="1318">
        <v>1.5141526734066186</v>
      </c>
    </row>
    <row r="131" spans="1:12">
      <c r="A131" s="600" t="s">
        <v>20</v>
      </c>
      <c r="B131" s="1316" t="s">
        <v>32</v>
      </c>
      <c r="C131" s="1296">
        <v>17625.324509803919</v>
      </c>
      <c r="D131" s="1296">
        <v>17670.592156862745</v>
      </c>
      <c r="E131" s="1297">
        <v>17977.830999999998</v>
      </c>
      <c r="F131" s="1297">
        <v>18024.004000000001</v>
      </c>
      <c r="G131" s="1298">
        <v>-0.25617504301487343</v>
      </c>
      <c r="H131" s="1299">
        <v>353.2</v>
      </c>
      <c r="I131" s="1299">
        <v>2.8320589068242957E-2</v>
      </c>
      <c r="J131" s="1317">
        <v>-19.35483870967742</v>
      </c>
      <c r="K131" s="1317">
        <v>0.79706679419735382</v>
      </c>
      <c r="L131" s="1318">
        <v>-7.0066072935513368E-2</v>
      </c>
    </row>
    <row r="132" spans="1:12">
      <c r="A132" s="604" t="s">
        <v>20</v>
      </c>
      <c r="B132" s="1319" t="s">
        <v>33</v>
      </c>
      <c r="C132" s="1320">
        <v>15077.475736735871</v>
      </c>
      <c r="D132" s="1320">
        <v>14825.999618099133</v>
      </c>
      <c r="E132" s="1321">
        <v>15379.025251470588</v>
      </c>
      <c r="F132" s="1321">
        <v>15122.519610461115</v>
      </c>
      <c r="G132" s="1322">
        <v>1.6961832261869467</v>
      </c>
      <c r="H132" s="1323">
        <v>225.19968454258677</v>
      </c>
      <c r="I132" s="1323">
        <v>0.88783545180456291</v>
      </c>
      <c r="J132" s="1324">
        <v>-11.452513966480447</v>
      </c>
      <c r="K132" s="1324">
        <v>10.106806950422445</v>
      </c>
      <c r="L132" s="1325">
        <v>9.2820936436432078E-2</v>
      </c>
    </row>
    <row r="133" spans="1:12">
      <c r="A133" s="600" t="s">
        <v>20</v>
      </c>
      <c r="B133" s="1316" t="s">
        <v>73</v>
      </c>
      <c r="C133" s="1296">
        <v>14648.246078431372</v>
      </c>
      <c r="D133" s="1296">
        <v>14339.730392156862</v>
      </c>
      <c r="E133" s="1297">
        <v>14941.210999999999</v>
      </c>
      <c r="F133" s="1297">
        <v>14626.525</v>
      </c>
      <c r="G133" s="1298">
        <v>2.1514748034820279</v>
      </c>
      <c r="H133" s="1299">
        <v>210.7</v>
      </c>
      <c r="I133" s="1299">
        <v>-0.80037664783428297</v>
      </c>
      <c r="J133" s="1317">
        <v>-26.358148893360163</v>
      </c>
      <c r="K133" s="1317">
        <v>5.8345289335246289</v>
      </c>
      <c r="L133" s="1318">
        <v>-1.116520017524322</v>
      </c>
    </row>
    <row r="134" spans="1:12">
      <c r="A134" s="600" t="s">
        <v>20</v>
      </c>
      <c r="B134" s="1316" t="s">
        <v>34</v>
      </c>
      <c r="C134" s="1296">
        <v>15033.561764705883</v>
      </c>
      <c r="D134" s="1296">
        <v>15453.562745098039</v>
      </c>
      <c r="E134" s="1297">
        <v>15334.233</v>
      </c>
      <c r="F134" s="1297">
        <v>15762.634</v>
      </c>
      <c r="G134" s="1298">
        <v>-2.7178262211759776</v>
      </c>
      <c r="H134" s="1299">
        <v>233.3</v>
      </c>
      <c r="I134" s="1299">
        <v>-2.6293823038397259</v>
      </c>
      <c r="J134" s="1317">
        <v>18.562874251497004</v>
      </c>
      <c r="K134" s="1317">
        <v>3.1563845050215207</v>
      </c>
      <c r="L134" s="1318">
        <v>0.82072016935718484</v>
      </c>
    </row>
    <row r="135" spans="1:12" ht="15" thickBot="1">
      <c r="A135" s="600" t="s">
        <v>20</v>
      </c>
      <c r="B135" s="1316" t="s">
        <v>35</v>
      </c>
      <c r="C135" s="1296">
        <v>16882.062745098039</v>
      </c>
      <c r="D135" s="1296">
        <v>16666.465686274507</v>
      </c>
      <c r="E135" s="1297">
        <v>17219.704000000002</v>
      </c>
      <c r="F135" s="1297">
        <v>16999.794999999998</v>
      </c>
      <c r="G135" s="1298">
        <v>1.2935979522106198</v>
      </c>
      <c r="H135" s="1299">
        <v>278.10000000000002</v>
      </c>
      <c r="I135" s="1299">
        <v>1.4963503649635119</v>
      </c>
      <c r="J135" s="1317">
        <v>34.615384615384613</v>
      </c>
      <c r="K135" s="1317">
        <v>1.1158935118762954</v>
      </c>
      <c r="L135" s="1318">
        <v>0.38862078460356808</v>
      </c>
    </row>
    <row r="136" spans="1:12" ht="15" thickBot="1">
      <c r="A136" s="1331"/>
      <c r="B136" s="612"/>
      <c r="C136" s="1332"/>
      <c r="D136" s="1332"/>
      <c r="E136" s="1332"/>
      <c r="F136" s="1332"/>
      <c r="G136" s="1333"/>
      <c r="H136" s="1334"/>
      <c r="I136" s="1334"/>
      <c r="J136" s="1334"/>
      <c r="K136" s="1334"/>
      <c r="L136" s="1335"/>
    </row>
    <row r="137" spans="1:12">
      <c r="A137" s="604" t="s">
        <v>88</v>
      </c>
      <c r="B137" s="1319" t="s">
        <v>21</v>
      </c>
      <c r="C137" s="1320">
        <v>21133.502573330359</v>
      </c>
      <c r="D137" s="1320">
        <v>21198.31016331018</v>
      </c>
      <c r="E137" s="1321">
        <v>21556.172624796967</v>
      </c>
      <c r="F137" s="1321">
        <v>21622.276366576385</v>
      </c>
      <c r="G137" s="1322">
        <v>-0.30572054791419012</v>
      </c>
      <c r="H137" s="1323">
        <v>345.26261682242995</v>
      </c>
      <c r="I137" s="1323">
        <v>-0.99507737054733958</v>
      </c>
      <c r="J137" s="1324">
        <v>-40.555555555555557</v>
      </c>
      <c r="K137" s="1324">
        <v>1.705722939582337</v>
      </c>
      <c r="L137" s="1325">
        <v>-0.8117595779001805</v>
      </c>
    </row>
    <row r="138" spans="1:12">
      <c r="A138" s="600" t="s">
        <v>88</v>
      </c>
      <c r="B138" s="1316" t="s">
        <v>22</v>
      </c>
      <c r="C138" s="1296">
        <v>21673.375490196078</v>
      </c>
      <c r="D138" s="1296">
        <v>20517.980392156864</v>
      </c>
      <c r="E138" s="1297">
        <v>22106.843000000001</v>
      </c>
      <c r="F138" s="1297">
        <v>20928.34</v>
      </c>
      <c r="G138" s="1298">
        <v>5.6311346241507954</v>
      </c>
      <c r="H138" s="1299">
        <v>338.5</v>
      </c>
      <c r="I138" s="1299">
        <v>1.0146225007460392</v>
      </c>
      <c r="J138" s="1317">
        <v>-68.292682926829272</v>
      </c>
      <c r="K138" s="1317">
        <v>0.20723736649131194</v>
      </c>
      <c r="L138" s="1318">
        <v>-0.36618920693526147</v>
      </c>
    </row>
    <row r="139" spans="1:12">
      <c r="A139" s="600" t="s">
        <v>88</v>
      </c>
      <c r="B139" s="1316" t="s">
        <v>23</v>
      </c>
      <c r="C139" s="1296">
        <v>20903.445098039214</v>
      </c>
      <c r="D139" s="1296">
        <v>21286.448039215684</v>
      </c>
      <c r="E139" s="1297">
        <v>21321.513999999999</v>
      </c>
      <c r="F139" s="1297">
        <v>21712.177</v>
      </c>
      <c r="G139" s="1298">
        <v>-1.7992806525112635</v>
      </c>
      <c r="H139" s="1299">
        <v>342.1</v>
      </c>
      <c r="I139" s="1299">
        <v>-2.5911161731207195</v>
      </c>
      <c r="J139" s="1317">
        <v>-43.689320388349515</v>
      </c>
      <c r="K139" s="1317">
        <v>0.92459748126893038</v>
      </c>
      <c r="L139" s="1318">
        <v>-0.51596195929051025</v>
      </c>
    </row>
    <row r="140" spans="1:12">
      <c r="A140" s="600" t="s">
        <v>88</v>
      </c>
      <c r="B140" s="1316" t="s">
        <v>30</v>
      </c>
      <c r="C140" s="1296">
        <v>21305.856862745095</v>
      </c>
      <c r="D140" s="1296">
        <v>21677.298039215686</v>
      </c>
      <c r="E140" s="1297">
        <v>21731.973999999998</v>
      </c>
      <c r="F140" s="1297">
        <v>22110.844000000001</v>
      </c>
      <c r="G140" s="1298">
        <v>-1.7135031118667501</v>
      </c>
      <c r="H140" s="1299">
        <v>352.8</v>
      </c>
      <c r="I140" s="1299">
        <v>-1.2318029115341482</v>
      </c>
      <c r="J140" s="1317">
        <v>0</v>
      </c>
      <c r="K140" s="1317">
        <v>0.57388809182209477</v>
      </c>
      <c r="L140" s="1318">
        <v>7.0391588325591226E-2</v>
      </c>
    </row>
    <row r="141" spans="1:12">
      <c r="A141" s="604" t="s">
        <v>88</v>
      </c>
      <c r="B141" s="1319" t="s">
        <v>24</v>
      </c>
      <c r="C141" s="1320">
        <v>20911.523946319699</v>
      </c>
      <c r="D141" s="1320">
        <v>20795.603355750227</v>
      </c>
      <c r="E141" s="1321">
        <v>21329.754425246094</v>
      </c>
      <c r="F141" s="1321">
        <v>21211.515422865232</v>
      </c>
      <c r="G141" s="1322">
        <v>0.55742835918929579</v>
      </c>
      <c r="H141" s="1323">
        <v>324.60545112781955</v>
      </c>
      <c r="I141" s="1323">
        <v>2.2667709463695331</v>
      </c>
      <c r="J141" s="1324">
        <v>-11.480865224625623</v>
      </c>
      <c r="K141" s="1324">
        <v>8.4807906902598447</v>
      </c>
      <c r="L141" s="1325">
        <v>7.5196284665437929E-2</v>
      </c>
    </row>
    <row r="142" spans="1:12">
      <c r="A142" s="600" t="s">
        <v>88</v>
      </c>
      <c r="B142" s="1316" t="s">
        <v>25</v>
      </c>
      <c r="C142" s="1296">
        <v>20350.842156862745</v>
      </c>
      <c r="D142" s="1296">
        <v>20792.386274509805</v>
      </c>
      <c r="E142" s="1297">
        <v>20757.859</v>
      </c>
      <c r="F142" s="1297">
        <v>21208.234</v>
      </c>
      <c r="G142" s="1298">
        <v>-2.1235855847309115</v>
      </c>
      <c r="H142" s="1299">
        <v>298.3</v>
      </c>
      <c r="I142" s="1299">
        <v>5.9680284191829527</v>
      </c>
      <c r="J142" s="1317">
        <v>20.27027027027027</v>
      </c>
      <c r="K142" s="1317">
        <v>1.4187788936712897</v>
      </c>
      <c r="L142" s="1318">
        <v>0.38381385870625473</v>
      </c>
    </row>
    <row r="143" spans="1:12">
      <c r="A143" s="600" t="s">
        <v>88</v>
      </c>
      <c r="B143" s="1316" t="s">
        <v>26</v>
      </c>
      <c r="C143" s="1296">
        <v>21061.585294117645</v>
      </c>
      <c r="D143" s="1296">
        <v>20737.220588235294</v>
      </c>
      <c r="E143" s="1297">
        <v>21482.816999999999</v>
      </c>
      <c r="F143" s="1297">
        <v>21151.965</v>
      </c>
      <c r="G143" s="1298">
        <v>1.5641667334453275</v>
      </c>
      <c r="H143" s="1299">
        <v>324.8</v>
      </c>
      <c r="I143" s="1299">
        <v>2.6548672566371794</v>
      </c>
      <c r="J143" s="1317">
        <v>-12.368421052631579</v>
      </c>
      <c r="K143" s="1317">
        <v>5.308464849354376</v>
      </c>
      <c r="L143" s="1318">
        <v>-6.2204653309390068E-3</v>
      </c>
    </row>
    <row r="144" spans="1:12">
      <c r="A144" s="600" t="s">
        <v>88</v>
      </c>
      <c r="B144" s="1316" t="s">
        <v>31</v>
      </c>
      <c r="C144" s="1296">
        <v>20876.083333333332</v>
      </c>
      <c r="D144" s="1296">
        <v>20938.198039215684</v>
      </c>
      <c r="E144" s="1297">
        <v>21293.605</v>
      </c>
      <c r="F144" s="1297">
        <v>21356.962</v>
      </c>
      <c r="G144" s="1298">
        <v>-0.29665736166033341</v>
      </c>
      <c r="H144" s="1299">
        <v>345.3</v>
      </c>
      <c r="I144" s="1299">
        <v>2.1295474711623745</v>
      </c>
      <c r="J144" s="1317">
        <v>-25.170068027210885</v>
      </c>
      <c r="K144" s="1317">
        <v>1.7535469472341783</v>
      </c>
      <c r="L144" s="1318">
        <v>-0.30239710870987757</v>
      </c>
    </row>
    <row r="145" spans="1:12">
      <c r="A145" s="604" t="s">
        <v>88</v>
      </c>
      <c r="B145" s="1319" t="s">
        <v>27</v>
      </c>
      <c r="C145" s="1320">
        <v>19592.649573189683</v>
      </c>
      <c r="D145" s="1320">
        <v>19546.178019714902</v>
      </c>
      <c r="E145" s="1321">
        <v>19984.502564653478</v>
      </c>
      <c r="F145" s="1321">
        <v>19937.1015801092</v>
      </c>
      <c r="G145" s="1322">
        <v>0.23775263597778321</v>
      </c>
      <c r="H145" s="1323">
        <v>276.91003627569529</v>
      </c>
      <c r="I145" s="1323">
        <v>0.86467574725970997</v>
      </c>
      <c r="J145" s="1324">
        <v>-11.45610278372591</v>
      </c>
      <c r="K145" s="1324">
        <v>13.183484776024232</v>
      </c>
      <c r="L145" s="1325">
        <v>0.12054771308716816</v>
      </c>
    </row>
    <row r="146" spans="1:12">
      <c r="A146" s="600" t="s">
        <v>88</v>
      </c>
      <c r="B146" s="1316" t="s">
        <v>28</v>
      </c>
      <c r="C146" s="1296">
        <v>19063.319607843136</v>
      </c>
      <c r="D146" s="1296">
        <v>18727.621568627448</v>
      </c>
      <c r="E146" s="1297">
        <v>19444.585999999999</v>
      </c>
      <c r="F146" s="1297">
        <v>19102.173999999999</v>
      </c>
      <c r="G146" s="1298">
        <v>1.79252895508124</v>
      </c>
      <c r="H146" s="1299">
        <v>247.9</v>
      </c>
      <c r="I146" s="1299">
        <v>0.97759674134419783</v>
      </c>
      <c r="J146" s="1317">
        <v>-13.939393939393941</v>
      </c>
      <c r="K146" s="1317">
        <v>4.5273393910409698</v>
      </c>
      <c r="L146" s="1318">
        <v>-8.8045224343646034E-2</v>
      </c>
    </row>
    <row r="147" spans="1:12">
      <c r="A147" s="600" t="s">
        <v>88</v>
      </c>
      <c r="B147" s="1316" t="s">
        <v>29</v>
      </c>
      <c r="C147" s="1296">
        <v>19902.238235294117</v>
      </c>
      <c r="D147" s="1296">
        <v>19980.833333333332</v>
      </c>
      <c r="E147" s="1297">
        <v>20300.282999999999</v>
      </c>
      <c r="F147" s="1297">
        <v>20380.45</v>
      </c>
      <c r="G147" s="1298">
        <v>-0.39335245296350807</v>
      </c>
      <c r="H147" s="1299">
        <v>289</v>
      </c>
      <c r="I147" s="1299">
        <v>0.80223229856993761</v>
      </c>
      <c r="J147" s="1299">
        <v>-13.176895306859207</v>
      </c>
      <c r="K147" s="1299">
        <v>7.6677825601785434</v>
      </c>
      <c r="L147" s="1300">
        <v>-8.0469188073204911E-2</v>
      </c>
    </row>
    <row r="148" spans="1:12" ht="15" thickBot="1">
      <c r="A148" s="1343" t="s">
        <v>88</v>
      </c>
      <c r="B148" s="1344" t="s">
        <v>32</v>
      </c>
      <c r="C148" s="1303">
        <v>19298.642156862745</v>
      </c>
      <c r="D148" s="1303">
        <v>19381.22745098039</v>
      </c>
      <c r="E148" s="1304">
        <v>19684.615000000002</v>
      </c>
      <c r="F148" s="1304">
        <v>19768.851999999999</v>
      </c>
      <c r="G148" s="1305">
        <v>-0.42610972048350282</v>
      </c>
      <c r="H148" s="1306">
        <v>316</v>
      </c>
      <c r="I148" s="1306">
        <v>-4.6469523234761549</v>
      </c>
      <c r="J148" s="1306">
        <v>24</v>
      </c>
      <c r="K148" s="1306">
        <v>0.98836282480471871</v>
      </c>
      <c r="L148" s="1307">
        <v>0.28906212550401944</v>
      </c>
    </row>
    <row r="149" spans="1:12">
      <c r="A149" s="358"/>
      <c r="B149" s="358"/>
      <c r="C149" s="358"/>
      <c r="D149" s="358"/>
      <c r="E149" s="358"/>
      <c r="F149" s="358"/>
      <c r="G149" s="358"/>
      <c r="H149" s="358"/>
      <c r="I149" s="358"/>
      <c r="J149" s="358"/>
      <c r="K149" s="358"/>
      <c r="L149" s="358"/>
    </row>
    <row r="150" spans="1:12" ht="15" thickBot="1">
      <c r="A150" s="358"/>
      <c r="B150" s="358"/>
      <c r="C150" s="358"/>
      <c r="D150" s="358"/>
      <c r="E150" s="358"/>
      <c r="F150" s="358"/>
      <c r="G150" s="358"/>
      <c r="H150" s="358"/>
      <c r="I150" s="358"/>
      <c r="J150" s="358"/>
      <c r="K150" s="358"/>
      <c r="L150" s="1346"/>
    </row>
    <row r="151" spans="1:12" ht="21.5" thickBot="1">
      <c r="A151" s="1235" t="s">
        <v>234</v>
      </c>
      <c r="B151" s="1236"/>
      <c r="C151" s="1236"/>
      <c r="D151" s="1236"/>
      <c r="E151" s="1236"/>
      <c r="F151" s="1236"/>
      <c r="G151" s="1236"/>
      <c r="H151" s="1236"/>
      <c r="I151" s="1236"/>
      <c r="J151" s="1236"/>
      <c r="K151" s="1236"/>
      <c r="L151" s="1237"/>
    </row>
    <row r="152" spans="1:12">
      <c r="A152" s="1238"/>
      <c r="B152" s="1239"/>
      <c r="C152" s="1240" t="s">
        <v>5</v>
      </c>
      <c r="D152" s="1240" t="s">
        <v>5</v>
      </c>
      <c r="E152" s="1240"/>
      <c r="F152" s="1240"/>
      <c r="G152" s="1241"/>
      <c r="H152" s="1242" t="s">
        <v>6</v>
      </c>
      <c r="I152" s="1243"/>
      <c r="J152" s="1244" t="s">
        <v>7</v>
      </c>
      <c r="K152" s="1245" t="s">
        <v>8</v>
      </c>
      <c r="L152" s="1246"/>
    </row>
    <row r="153" spans="1:12" ht="15.5">
      <c r="A153" s="1247" t="s">
        <v>9</v>
      </c>
      <c r="B153" s="1248" t="s">
        <v>10</v>
      </c>
      <c r="C153" s="1249" t="s">
        <v>36</v>
      </c>
      <c r="D153" s="1249" t="s">
        <v>36</v>
      </c>
      <c r="E153" s="1250" t="s">
        <v>37</v>
      </c>
      <c r="F153" s="1251"/>
      <c r="G153" s="1252"/>
      <c r="H153" s="1253" t="s">
        <v>11</v>
      </c>
      <c r="I153" s="1254"/>
      <c r="J153" s="1255" t="s">
        <v>12</v>
      </c>
      <c r="K153" s="1256" t="s">
        <v>13</v>
      </c>
      <c r="L153" s="1257"/>
    </row>
    <row r="154" spans="1:12" ht="26.5" thickBot="1">
      <c r="A154" s="1258" t="s">
        <v>14</v>
      </c>
      <c r="B154" s="1259" t="s">
        <v>15</v>
      </c>
      <c r="C154" s="1260" t="s">
        <v>522</v>
      </c>
      <c r="D154" s="1261" t="s">
        <v>513</v>
      </c>
      <c r="E154" s="1262" t="s">
        <v>522</v>
      </c>
      <c r="F154" s="1263" t="s">
        <v>513</v>
      </c>
      <c r="G154" s="1264" t="s">
        <v>16</v>
      </c>
      <c r="H154" s="1265" t="s">
        <v>522</v>
      </c>
      <c r="I154" s="1266" t="s">
        <v>16</v>
      </c>
      <c r="J154" s="1267" t="s">
        <v>16</v>
      </c>
      <c r="K154" s="1260" t="s">
        <v>522</v>
      </c>
      <c r="L154" s="1268" t="s">
        <v>17</v>
      </c>
    </row>
    <row r="155" spans="1:12" ht="15" thickBot="1">
      <c r="A155" s="1269" t="s">
        <v>18</v>
      </c>
      <c r="B155" s="1270" t="s">
        <v>19</v>
      </c>
      <c r="C155" s="1271">
        <v>19060.441725112294</v>
      </c>
      <c r="D155" s="1271">
        <v>19212.235056221838</v>
      </c>
      <c r="E155" s="1272">
        <v>19441.65055961454</v>
      </c>
      <c r="F155" s="1273">
        <v>19596.479757346275</v>
      </c>
      <c r="G155" s="1274">
        <v>-0.79008678930557896</v>
      </c>
      <c r="H155" s="1275">
        <v>315.16866844835721</v>
      </c>
      <c r="I155" s="1275">
        <v>0.23933980639697411</v>
      </c>
      <c r="J155" s="1276">
        <v>-7.4763636363636365</v>
      </c>
      <c r="K155" s="1275">
        <v>100</v>
      </c>
      <c r="L155" s="1277" t="s">
        <v>19</v>
      </c>
    </row>
    <row r="156" spans="1:12" ht="15" thickBot="1">
      <c r="A156" s="1278"/>
      <c r="B156" s="633"/>
      <c r="C156" s="1279"/>
      <c r="D156" s="1279"/>
      <c r="E156" s="1279"/>
      <c r="F156" s="1279"/>
      <c r="G156" s="1280"/>
      <c r="H156" s="1276"/>
      <c r="I156" s="1276"/>
      <c r="J156" s="1276"/>
      <c r="K156" s="1276"/>
      <c r="L156" s="1281"/>
    </row>
    <row r="157" spans="1:12">
      <c r="A157" s="1282" t="s">
        <v>79</v>
      </c>
      <c r="B157" s="1283" t="s">
        <v>19</v>
      </c>
      <c r="C157" s="1284">
        <v>18398.816581941421</v>
      </c>
      <c r="D157" s="1284">
        <v>18460.039079520699</v>
      </c>
      <c r="E157" s="1285">
        <v>18766.792913580248</v>
      </c>
      <c r="F157" s="1285">
        <v>18829.239861111113</v>
      </c>
      <c r="G157" s="1286">
        <v>-0.3316487972509165</v>
      </c>
      <c r="H157" s="1287">
        <v>231.42857142857142</v>
      </c>
      <c r="I157" s="1287">
        <v>4.4751685443423961</v>
      </c>
      <c r="J157" s="1287">
        <v>-46.153846153846153</v>
      </c>
      <c r="K157" s="1287">
        <v>0.11004559031598807</v>
      </c>
      <c r="L157" s="1288">
        <v>-7.904531877492102E-2</v>
      </c>
    </row>
    <row r="158" spans="1:12">
      <c r="A158" s="600" t="s">
        <v>80</v>
      </c>
      <c r="B158" s="1289" t="s">
        <v>19</v>
      </c>
      <c r="C158" s="1290">
        <v>20408.995480707239</v>
      </c>
      <c r="D158" s="1290">
        <v>20351.890573472774</v>
      </c>
      <c r="E158" s="1291">
        <v>20817.175390321383</v>
      </c>
      <c r="F158" s="1291">
        <v>20758.928384942228</v>
      </c>
      <c r="G158" s="1292">
        <v>0.28058772735785886</v>
      </c>
      <c r="H158" s="1293">
        <v>356.02412002308137</v>
      </c>
      <c r="I158" s="1293">
        <v>1.5045040734488841</v>
      </c>
      <c r="J158" s="1293">
        <v>-16.682692307692307</v>
      </c>
      <c r="K158" s="1293">
        <v>27.244144002515331</v>
      </c>
      <c r="L158" s="1294">
        <v>-3.010401452030127</v>
      </c>
    </row>
    <row r="159" spans="1:12">
      <c r="A159" s="601" t="s">
        <v>81</v>
      </c>
      <c r="B159" s="1295" t="s">
        <v>19</v>
      </c>
      <c r="C159" s="1296">
        <v>20436.58641411319</v>
      </c>
      <c r="D159" s="1296">
        <v>20368.91615647139</v>
      </c>
      <c r="E159" s="1297">
        <v>20845.318142395452</v>
      </c>
      <c r="F159" s="1297">
        <v>20776.29447960082</v>
      </c>
      <c r="G159" s="1298">
        <v>0.33222316357906462</v>
      </c>
      <c r="H159" s="1299">
        <v>405.01361256544504</v>
      </c>
      <c r="I159" s="1299">
        <v>1.3472459358018032</v>
      </c>
      <c r="J159" s="1299">
        <v>12.023460410557185</v>
      </c>
      <c r="K159" s="1299">
        <v>6.0053450715296339</v>
      </c>
      <c r="L159" s="1300">
        <v>1.045345071529634</v>
      </c>
    </row>
    <row r="160" spans="1:12">
      <c r="A160" s="601" t="s">
        <v>82</v>
      </c>
      <c r="B160" s="1295" t="s">
        <v>19</v>
      </c>
      <c r="C160" s="1296" t="s">
        <v>514</v>
      </c>
      <c r="D160" s="1296" t="s">
        <v>514</v>
      </c>
      <c r="E160" s="1297" t="s">
        <v>514</v>
      </c>
      <c r="F160" s="1297" t="s">
        <v>514</v>
      </c>
      <c r="G160" s="1298" t="s">
        <v>72</v>
      </c>
      <c r="H160" s="1299" t="s">
        <v>514</v>
      </c>
      <c r="I160" s="1299" t="s">
        <v>72</v>
      </c>
      <c r="J160" s="1299" t="s">
        <v>72</v>
      </c>
      <c r="K160" s="1299">
        <v>0.69171513912906779</v>
      </c>
      <c r="L160" s="1300" t="s">
        <v>72</v>
      </c>
    </row>
    <row r="161" spans="1:12">
      <c r="A161" s="601" t="s">
        <v>71</v>
      </c>
      <c r="B161" s="1295" t="s">
        <v>19</v>
      </c>
      <c r="C161" s="1296">
        <v>16662.856667015265</v>
      </c>
      <c r="D161" s="1296">
        <v>16558.072169376341</v>
      </c>
      <c r="E161" s="1297">
        <v>16996.113800355572</v>
      </c>
      <c r="F161" s="1297">
        <v>16889.233612763866</v>
      </c>
      <c r="G161" s="1298">
        <v>0.63283029912577893</v>
      </c>
      <c r="H161" s="1299">
        <v>293.26123686337917</v>
      </c>
      <c r="I161" s="1299">
        <v>-0.52508051954512569</v>
      </c>
      <c r="J161" s="1299">
        <v>8.6517347386912604</v>
      </c>
      <c r="K161" s="1299">
        <v>38.893255777393492</v>
      </c>
      <c r="L161" s="1300">
        <v>5.7732557773934943</v>
      </c>
    </row>
    <row r="162" spans="1:12" ht="15" thickBot="1">
      <c r="A162" s="1301" t="s">
        <v>83</v>
      </c>
      <c r="B162" s="1302" t="s">
        <v>19</v>
      </c>
      <c r="C162" s="1303">
        <v>20439.822139421158</v>
      </c>
      <c r="D162" s="1303">
        <v>20496.954145660115</v>
      </c>
      <c r="E162" s="1304">
        <v>20848.618582209579</v>
      </c>
      <c r="F162" s="1304">
        <v>20906.893228573317</v>
      </c>
      <c r="G162" s="1305">
        <v>-0.2787341271925286</v>
      </c>
      <c r="H162" s="1306">
        <v>283.95944218477632</v>
      </c>
      <c r="I162" s="1306">
        <v>-0.57127501285504245</v>
      </c>
      <c r="J162" s="1306">
        <v>-18.897266729500473</v>
      </c>
      <c r="K162" s="1306">
        <v>27.055494419116492</v>
      </c>
      <c r="L162" s="1307">
        <v>-3.8099601263380549</v>
      </c>
    </row>
    <row r="163" spans="1:12" ht="15" thickBot="1">
      <c r="A163" s="1278"/>
      <c r="B163" s="1308"/>
      <c r="C163" s="1279"/>
      <c r="D163" s="1279"/>
      <c r="E163" s="1279"/>
      <c r="F163" s="1279"/>
      <c r="G163" s="1280"/>
      <c r="H163" s="1276"/>
      <c r="I163" s="1276"/>
      <c r="J163" s="1276"/>
      <c r="K163" s="1276"/>
      <c r="L163" s="1281"/>
    </row>
    <row r="164" spans="1:12">
      <c r="A164" s="604" t="s">
        <v>84</v>
      </c>
      <c r="B164" s="1309" t="s">
        <v>21</v>
      </c>
      <c r="C164" s="1310" t="s">
        <v>72</v>
      </c>
      <c r="D164" s="1310" t="s">
        <v>72</v>
      </c>
      <c r="E164" s="1311" t="s">
        <v>72</v>
      </c>
      <c r="F164" s="1311" t="s">
        <v>72</v>
      </c>
      <c r="G164" s="1312" t="s">
        <v>72</v>
      </c>
      <c r="H164" s="1313" t="s">
        <v>72</v>
      </c>
      <c r="I164" s="1313" t="s">
        <v>72</v>
      </c>
      <c r="J164" s="1314" t="s">
        <v>72</v>
      </c>
      <c r="K164" s="1314" t="s">
        <v>72</v>
      </c>
      <c r="L164" s="1315" t="s">
        <v>72</v>
      </c>
    </row>
    <row r="165" spans="1:12">
      <c r="A165" s="600" t="s">
        <v>84</v>
      </c>
      <c r="B165" s="1316" t="s">
        <v>22</v>
      </c>
      <c r="C165" s="1296" t="s">
        <v>72</v>
      </c>
      <c r="D165" s="1296" t="s">
        <v>72</v>
      </c>
      <c r="E165" s="1297" t="s">
        <v>72</v>
      </c>
      <c r="F165" s="1297" t="s">
        <v>72</v>
      </c>
      <c r="G165" s="1298" t="s">
        <v>72</v>
      </c>
      <c r="H165" s="1299" t="s">
        <v>72</v>
      </c>
      <c r="I165" s="1299" t="s">
        <v>72</v>
      </c>
      <c r="J165" s="1317" t="s">
        <v>72</v>
      </c>
      <c r="K165" s="1317" t="s">
        <v>72</v>
      </c>
      <c r="L165" s="1318" t="s">
        <v>72</v>
      </c>
    </row>
    <row r="166" spans="1:12">
      <c r="A166" s="600" t="s">
        <v>84</v>
      </c>
      <c r="B166" s="1316" t="s">
        <v>23</v>
      </c>
      <c r="C166" s="1296" t="s">
        <v>72</v>
      </c>
      <c r="D166" s="1296" t="s">
        <v>72</v>
      </c>
      <c r="E166" s="1297" t="s">
        <v>72</v>
      </c>
      <c r="F166" s="1297" t="s">
        <v>72</v>
      </c>
      <c r="G166" s="1298" t="s">
        <v>72</v>
      </c>
      <c r="H166" s="1299" t="s">
        <v>72</v>
      </c>
      <c r="I166" s="1299" t="s">
        <v>72</v>
      </c>
      <c r="J166" s="1317" t="s">
        <v>72</v>
      </c>
      <c r="K166" s="1317" t="s">
        <v>72</v>
      </c>
      <c r="L166" s="1318" t="s">
        <v>72</v>
      </c>
    </row>
    <row r="167" spans="1:12">
      <c r="A167" s="604" t="s">
        <v>84</v>
      </c>
      <c r="B167" s="1319" t="s">
        <v>24</v>
      </c>
      <c r="C167" s="1320" t="s">
        <v>72</v>
      </c>
      <c r="D167" s="1320" t="s">
        <v>514</v>
      </c>
      <c r="E167" s="1321" t="s">
        <v>72</v>
      </c>
      <c r="F167" s="1321" t="s">
        <v>514</v>
      </c>
      <c r="G167" s="1322" t="s">
        <v>72</v>
      </c>
      <c r="H167" s="1323" t="s">
        <v>72</v>
      </c>
      <c r="I167" s="1323" t="s">
        <v>72</v>
      </c>
      <c r="J167" s="1324" t="s">
        <v>72</v>
      </c>
      <c r="K167" s="1324" t="s">
        <v>72</v>
      </c>
      <c r="L167" s="1325" t="s">
        <v>72</v>
      </c>
    </row>
    <row r="168" spans="1:12">
      <c r="A168" s="600" t="s">
        <v>84</v>
      </c>
      <c r="B168" s="1316" t="s">
        <v>25</v>
      </c>
      <c r="C168" s="1296" t="s">
        <v>72</v>
      </c>
      <c r="D168" s="1296" t="s">
        <v>514</v>
      </c>
      <c r="E168" s="1297" t="s">
        <v>72</v>
      </c>
      <c r="F168" s="1297" t="s">
        <v>514</v>
      </c>
      <c r="G168" s="1298" t="s">
        <v>72</v>
      </c>
      <c r="H168" s="1299" t="s">
        <v>72</v>
      </c>
      <c r="I168" s="1299" t="s">
        <v>72</v>
      </c>
      <c r="J168" s="1317" t="s">
        <v>72</v>
      </c>
      <c r="K168" s="1317" t="s">
        <v>72</v>
      </c>
      <c r="L168" s="1318" t="s">
        <v>72</v>
      </c>
    </row>
    <row r="169" spans="1:12">
      <c r="A169" s="600" t="s">
        <v>84</v>
      </c>
      <c r="B169" s="1316" t="s">
        <v>26</v>
      </c>
      <c r="C169" s="1296" t="s">
        <v>72</v>
      </c>
      <c r="D169" s="1296" t="s">
        <v>72</v>
      </c>
      <c r="E169" s="1297" t="s">
        <v>72</v>
      </c>
      <c r="F169" s="1297" t="s">
        <v>72</v>
      </c>
      <c r="G169" s="1298" t="s">
        <v>72</v>
      </c>
      <c r="H169" s="1299" t="s">
        <v>72</v>
      </c>
      <c r="I169" s="1299" t="s">
        <v>72</v>
      </c>
      <c r="J169" s="1317" t="s">
        <v>72</v>
      </c>
      <c r="K169" s="1317" t="s">
        <v>72</v>
      </c>
      <c r="L169" s="1318" t="s">
        <v>72</v>
      </c>
    </row>
    <row r="170" spans="1:12">
      <c r="A170" s="604" t="s">
        <v>84</v>
      </c>
      <c r="B170" s="1319" t="s">
        <v>27</v>
      </c>
      <c r="C170" s="1320" t="s">
        <v>514</v>
      </c>
      <c r="D170" s="1320">
        <v>17720.289881613022</v>
      </c>
      <c r="E170" s="1321" t="s">
        <v>514</v>
      </c>
      <c r="F170" s="1321">
        <v>18074.695679245284</v>
      </c>
      <c r="G170" s="1322" t="s">
        <v>72</v>
      </c>
      <c r="H170" s="1323" t="s">
        <v>514</v>
      </c>
      <c r="I170" s="1323" t="s">
        <v>72</v>
      </c>
      <c r="J170" s="1324" t="s">
        <v>72</v>
      </c>
      <c r="K170" s="1324">
        <v>0.11004559031598807</v>
      </c>
      <c r="L170" s="1325" t="s">
        <v>72</v>
      </c>
    </row>
    <row r="171" spans="1:12">
      <c r="A171" s="600" t="s">
        <v>84</v>
      </c>
      <c r="B171" s="1316" t="s">
        <v>28</v>
      </c>
      <c r="C171" s="1296" t="s">
        <v>514</v>
      </c>
      <c r="D171" s="1296">
        <v>16919.677450980391</v>
      </c>
      <c r="E171" s="1297" t="s">
        <v>514</v>
      </c>
      <c r="F171" s="1297">
        <v>17258.071</v>
      </c>
      <c r="G171" s="1298" t="s">
        <v>72</v>
      </c>
      <c r="H171" s="1299" t="s">
        <v>514</v>
      </c>
      <c r="I171" s="1299" t="s">
        <v>72</v>
      </c>
      <c r="J171" s="1317" t="s">
        <v>72</v>
      </c>
      <c r="K171" s="1317">
        <v>3.1441597233139447E-2</v>
      </c>
      <c r="L171" s="1318" t="s">
        <v>72</v>
      </c>
    </row>
    <row r="172" spans="1:12" ht="15" thickBot="1">
      <c r="A172" s="1326" t="s">
        <v>84</v>
      </c>
      <c r="B172" s="1327" t="s">
        <v>29</v>
      </c>
      <c r="C172" s="1328">
        <v>18142.301960784316</v>
      </c>
      <c r="D172" s="1328" t="s">
        <v>514</v>
      </c>
      <c r="E172" s="1329">
        <v>18505.148000000001</v>
      </c>
      <c r="F172" s="1329" t="s">
        <v>514</v>
      </c>
      <c r="G172" s="1330" t="s">
        <v>72</v>
      </c>
      <c r="H172" s="1317">
        <v>238</v>
      </c>
      <c r="I172" s="1317" t="s">
        <v>72</v>
      </c>
      <c r="J172" s="1317" t="s">
        <v>72</v>
      </c>
      <c r="K172" s="1317">
        <v>7.8603993082848614E-2</v>
      </c>
      <c r="L172" s="1318" t="s">
        <v>72</v>
      </c>
    </row>
    <row r="173" spans="1:12" ht="15" thickBot="1">
      <c r="A173" s="1278"/>
      <c r="B173" s="1308"/>
      <c r="C173" s="1279"/>
      <c r="D173" s="1279"/>
      <c r="E173" s="1279"/>
      <c r="F173" s="1279"/>
      <c r="G173" s="1280"/>
      <c r="H173" s="1276"/>
      <c r="I173" s="1276"/>
      <c r="J173" s="1276"/>
      <c r="K173" s="1276"/>
      <c r="L173" s="1281"/>
    </row>
    <row r="174" spans="1:12">
      <c r="A174" s="604" t="s">
        <v>85</v>
      </c>
      <c r="B174" s="1309" t="s">
        <v>21</v>
      </c>
      <c r="C174" s="1310">
        <v>21409.568224009905</v>
      </c>
      <c r="D174" s="1310">
        <v>21395.578637299666</v>
      </c>
      <c r="E174" s="1311">
        <v>21837.759588490102</v>
      </c>
      <c r="F174" s="1311">
        <v>21823.49021004566</v>
      </c>
      <c r="G174" s="1312">
        <v>6.5385409515630225E-2</v>
      </c>
      <c r="H174" s="1313">
        <v>428.4818181818182</v>
      </c>
      <c r="I174" s="1313">
        <v>3.3029413053960432</v>
      </c>
      <c r="J174" s="1314">
        <v>0</v>
      </c>
      <c r="K174" s="1314">
        <v>4.150290834774407</v>
      </c>
      <c r="L174" s="1315">
        <v>0.31029083477440711</v>
      </c>
    </row>
    <row r="175" spans="1:12">
      <c r="A175" s="600" t="s">
        <v>85</v>
      </c>
      <c r="B175" s="1316" t="s">
        <v>22</v>
      </c>
      <c r="C175" s="1296">
        <v>21685.210784313727</v>
      </c>
      <c r="D175" s="1296">
        <v>21617.49411764706</v>
      </c>
      <c r="E175" s="1297">
        <v>22118.915000000001</v>
      </c>
      <c r="F175" s="1297">
        <v>22049.844000000001</v>
      </c>
      <c r="G175" s="1298">
        <v>0.31324938171898137</v>
      </c>
      <c r="H175" s="1299">
        <v>420.4</v>
      </c>
      <c r="I175" s="1299">
        <v>3.3939990162321578</v>
      </c>
      <c r="J175" s="1317">
        <v>3.4482758620689653</v>
      </c>
      <c r="K175" s="1317">
        <v>2.82974375098255</v>
      </c>
      <c r="L175" s="1318">
        <v>0.29883466007345927</v>
      </c>
    </row>
    <row r="176" spans="1:12">
      <c r="A176" s="600" t="s">
        <v>85</v>
      </c>
      <c r="B176" s="1316" t="s">
        <v>23</v>
      </c>
      <c r="C176" s="1296">
        <v>20852.615686274512</v>
      </c>
      <c r="D176" s="1296">
        <v>20990.403921568628</v>
      </c>
      <c r="E176" s="1297">
        <v>21269.668000000001</v>
      </c>
      <c r="F176" s="1297">
        <v>21410.212</v>
      </c>
      <c r="G176" s="1298">
        <v>-0.65643441550227544</v>
      </c>
      <c r="H176" s="1299">
        <v>445.8</v>
      </c>
      <c r="I176" s="1299">
        <v>3.5299581978634436</v>
      </c>
      <c r="J176" s="1317">
        <v>-6.666666666666667</v>
      </c>
      <c r="K176" s="1317">
        <v>1.3205470837918567</v>
      </c>
      <c r="L176" s="1318">
        <v>1.1456174700947619E-2</v>
      </c>
    </row>
    <row r="177" spans="1:12">
      <c r="A177" s="604" t="s">
        <v>85</v>
      </c>
      <c r="B177" s="1319" t="s">
        <v>24</v>
      </c>
      <c r="C177" s="1320">
        <v>20759.79058851461</v>
      </c>
      <c r="D177" s="1320">
        <v>20661.914126201165</v>
      </c>
      <c r="E177" s="1321">
        <v>21174.986400284903</v>
      </c>
      <c r="F177" s="1321">
        <v>21075.152408725189</v>
      </c>
      <c r="G177" s="1322">
        <v>0.47370471929959485</v>
      </c>
      <c r="H177" s="1323">
        <v>374.38590476190473</v>
      </c>
      <c r="I177" s="1323">
        <v>0.8130072960878133</v>
      </c>
      <c r="J177" s="1324">
        <v>-21.171171171171171</v>
      </c>
      <c r="K177" s="1324">
        <v>8.2534192736991052</v>
      </c>
      <c r="L177" s="1325">
        <v>-1.4338534535736223</v>
      </c>
    </row>
    <row r="178" spans="1:12">
      <c r="A178" s="600" t="s">
        <v>85</v>
      </c>
      <c r="B178" s="1316" t="s">
        <v>25</v>
      </c>
      <c r="C178" s="1296">
        <v>20824.938235294117</v>
      </c>
      <c r="D178" s="1296">
        <v>20737.867647058822</v>
      </c>
      <c r="E178" s="1297">
        <v>21241.437000000002</v>
      </c>
      <c r="F178" s="1297">
        <v>21152.625</v>
      </c>
      <c r="G178" s="1298">
        <v>0.41986278298793517</v>
      </c>
      <c r="H178" s="1299">
        <v>364</v>
      </c>
      <c r="I178" s="1299">
        <v>0.49696300386527098</v>
      </c>
      <c r="J178" s="1317">
        <v>-16.624040920716112</v>
      </c>
      <c r="K178" s="1317">
        <v>5.1249803490017296</v>
      </c>
      <c r="L178" s="1318">
        <v>-0.56229237827099787</v>
      </c>
    </row>
    <row r="179" spans="1:12">
      <c r="A179" s="600" t="s">
        <v>85</v>
      </c>
      <c r="B179" s="1316" t="s">
        <v>26</v>
      </c>
      <c r="C179" s="1296">
        <v>20660.534313725489</v>
      </c>
      <c r="D179" s="1296">
        <v>20560.142156862745</v>
      </c>
      <c r="E179" s="1297">
        <v>21073.744999999999</v>
      </c>
      <c r="F179" s="1297">
        <v>20971.345000000001</v>
      </c>
      <c r="G179" s="1298">
        <v>0.48828532457025436</v>
      </c>
      <c r="H179" s="1299">
        <v>391.4</v>
      </c>
      <c r="I179" s="1299">
        <v>1.8210197710718004</v>
      </c>
      <c r="J179" s="1317">
        <v>-27.636363636363637</v>
      </c>
      <c r="K179" s="1317">
        <v>3.1284389246973752</v>
      </c>
      <c r="L179" s="1318">
        <v>-0.87156107530262483</v>
      </c>
    </row>
    <row r="180" spans="1:12">
      <c r="A180" s="604" t="s">
        <v>85</v>
      </c>
      <c r="B180" s="1319" t="s">
        <v>27</v>
      </c>
      <c r="C180" s="1320">
        <v>19816.390713786735</v>
      </c>
      <c r="D180" s="1320">
        <v>19839.598567127246</v>
      </c>
      <c r="E180" s="1321">
        <v>20212.718528062469</v>
      </c>
      <c r="F180" s="1321">
        <v>20236.39053846979</v>
      </c>
      <c r="G180" s="1322">
        <v>-0.11697743410476337</v>
      </c>
      <c r="H180" s="1323">
        <v>325.54872881355931</v>
      </c>
      <c r="I180" s="1323">
        <v>0.44527578389467487</v>
      </c>
      <c r="J180" s="1324">
        <v>-17.913043478260871</v>
      </c>
      <c r="K180" s="1324">
        <v>14.840433894041819</v>
      </c>
      <c r="L180" s="1325">
        <v>-1.8868388332309074</v>
      </c>
    </row>
    <row r="181" spans="1:12">
      <c r="A181" s="600" t="s">
        <v>85</v>
      </c>
      <c r="B181" s="1316" t="s">
        <v>28</v>
      </c>
      <c r="C181" s="1296">
        <v>19788.126470588235</v>
      </c>
      <c r="D181" s="1296">
        <v>19825.100980392155</v>
      </c>
      <c r="E181" s="1297">
        <v>20183.888999999999</v>
      </c>
      <c r="F181" s="1297">
        <v>20221.602999999999</v>
      </c>
      <c r="G181" s="1298">
        <v>-0.18650351309933216</v>
      </c>
      <c r="H181" s="1299">
        <v>317</v>
      </c>
      <c r="I181" s="1299">
        <v>0.41178333861261057</v>
      </c>
      <c r="J181" s="1317">
        <v>-20.099255583126553</v>
      </c>
      <c r="K181" s="1317">
        <v>10.124194309070901</v>
      </c>
      <c r="L181" s="1318">
        <v>-1.5994420545654631</v>
      </c>
    </row>
    <row r="182" spans="1:12" ht="15" thickBot="1">
      <c r="A182" s="1326" t="s">
        <v>85</v>
      </c>
      <c r="B182" s="1327" t="s">
        <v>29</v>
      </c>
      <c r="C182" s="1328">
        <v>19872.327450980392</v>
      </c>
      <c r="D182" s="1328">
        <v>19870.790196078429</v>
      </c>
      <c r="E182" s="1329">
        <v>20269.774000000001</v>
      </c>
      <c r="F182" s="1329">
        <v>20268.205999999998</v>
      </c>
      <c r="G182" s="1330">
        <v>7.7362545062100684E-3</v>
      </c>
      <c r="H182" s="1317">
        <v>343.9</v>
      </c>
      <c r="I182" s="1317">
        <v>2.9086678301328064E-2</v>
      </c>
      <c r="J182" s="1317">
        <v>-12.790697674418606</v>
      </c>
      <c r="K182" s="1317">
        <v>4.7162395849709169</v>
      </c>
      <c r="L182" s="1318">
        <v>-0.28739677866544699</v>
      </c>
    </row>
    <row r="183" spans="1:12" ht="15" thickBot="1">
      <c r="A183" s="1331"/>
      <c r="B183" s="612"/>
      <c r="C183" s="1332"/>
      <c r="D183" s="1332"/>
      <c r="E183" s="1332"/>
      <c r="F183" s="1332"/>
      <c r="G183" s="1333"/>
      <c r="H183" s="1334"/>
      <c r="I183" s="1334"/>
      <c r="J183" s="1334"/>
      <c r="K183" s="1334"/>
      <c r="L183" s="1335"/>
    </row>
    <row r="184" spans="1:12">
      <c r="A184" s="600" t="s">
        <v>86</v>
      </c>
      <c r="B184" s="1336" t="s">
        <v>26</v>
      </c>
      <c r="C184" s="1337">
        <v>20811.818627450979</v>
      </c>
      <c r="D184" s="1337">
        <v>20768.942156862744</v>
      </c>
      <c r="E184" s="1338">
        <v>21228.055</v>
      </c>
      <c r="F184" s="1338">
        <v>21184.321</v>
      </c>
      <c r="G184" s="1339">
        <v>0.20644513458798314</v>
      </c>
      <c r="H184" s="1340">
        <v>426.4</v>
      </c>
      <c r="I184" s="1340">
        <v>3.2195594287097444</v>
      </c>
      <c r="J184" s="1340">
        <v>33.783783783783782</v>
      </c>
      <c r="K184" s="1340">
        <v>3.112718126080805</v>
      </c>
      <c r="L184" s="1341">
        <v>0.95999085335353218</v>
      </c>
    </row>
    <row r="185" spans="1:12" ht="15" thickBot="1">
      <c r="A185" s="1326" t="s">
        <v>86</v>
      </c>
      <c r="B185" s="1327" t="s">
        <v>29</v>
      </c>
      <c r="C185" s="1328">
        <v>19985.805882352943</v>
      </c>
      <c r="D185" s="1328">
        <v>20043.422549019608</v>
      </c>
      <c r="E185" s="1329">
        <v>20385.522000000001</v>
      </c>
      <c r="F185" s="1329">
        <v>20444.291000000001</v>
      </c>
      <c r="G185" s="1330">
        <v>-0.28745922272384128</v>
      </c>
      <c r="H185" s="1317">
        <v>382</v>
      </c>
      <c r="I185" s="1317">
        <v>-1.8751605445671746</v>
      </c>
      <c r="J185" s="1317">
        <v>-4.6632124352331603</v>
      </c>
      <c r="K185" s="1317">
        <v>2.8926269454488289</v>
      </c>
      <c r="L185" s="1318">
        <v>8.5354218176101782E-2</v>
      </c>
    </row>
    <row r="186" spans="1:12" ht="15" thickBot="1">
      <c r="A186" s="1331"/>
      <c r="B186" s="612"/>
      <c r="C186" s="1332"/>
      <c r="D186" s="1332"/>
      <c r="E186" s="1332"/>
      <c r="F186" s="1332"/>
      <c r="G186" s="1333"/>
      <c r="H186" s="1334"/>
      <c r="I186" s="1334"/>
      <c r="J186" s="1334"/>
      <c r="K186" s="1334"/>
      <c r="L186" s="1335"/>
    </row>
    <row r="187" spans="1:12">
      <c r="A187" s="604" t="s">
        <v>87</v>
      </c>
      <c r="B187" s="1309" t="s">
        <v>21</v>
      </c>
      <c r="C187" s="1310" t="s">
        <v>514</v>
      </c>
      <c r="D187" s="1310" t="s">
        <v>72</v>
      </c>
      <c r="E187" s="1311" t="s">
        <v>514</v>
      </c>
      <c r="F187" s="1311" t="s">
        <v>72</v>
      </c>
      <c r="G187" s="1312" t="s">
        <v>72</v>
      </c>
      <c r="H187" s="1313" t="s">
        <v>514</v>
      </c>
      <c r="I187" s="1313" t="s">
        <v>72</v>
      </c>
      <c r="J187" s="1314" t="s">
        <v>72</v>
      </c>
      <c r="K187" s="1314">
        <v>6.2883194466278894E-2</v>
      </c>
      <c r="L187" s="1315" t="s">
        <v>72</v>
      </c>
    </row>
    <row r="188" spans="1:12">
      <c r="A188" s="601" t="s">
        <v>87</v>
      </c>
      <c r="B188" s="1316" t="s">
        <v>22</v>
      </c>
      <c r="C188" s="1296" t="s">
        <v>72</v>
      </c>
      <c r="D188" s="1296" t="s">
        <v>72</v>
      </c>
      <c r="E188" s="1297" t="s">
        <v>72</v>
      </c>
      <c r="F188" s="1297" t="s">
        <v>72</v>
      </c>
      <c r="G188" s="1298" t="s">
        <v>72</v>
      </c>
      <c r="H188" s="1299" t="s">
        <v>72</v>
      </c>
      <c r="I188" s="1299" t="s">
        <v>72</v>
      </c>
      <c r="J188" s="1317" t="s">
        <v>72</v>
      </c>
      <c r="K188" s="1317" t="s">
        <v>72</v>
      </c>
      <c r="L188" s="1318" t="s">
        <v>72</v>
      </c>
    </row>
    <row r="189" spans="1:12">
      <c r="A189" s="601" t="s">
        <v>87</v>
      </c>
      <c r="B189" s="1316" t="s">
        <v>23</v>
      </c>
      <c r="C189" s="1296" t="s">
        <v>514</v>
      </c>
      <c r="D189" s="1296" t="s">
        <v>72</v>
      </c>
      <c r="E189" s="1297" t="s">
        <v>514</v>
      </c>
      <c r="F189" s="1297" t="s">
        <v>72</v>
      </c>
      <c r="G189" s="1298" t="s">
        <v>72</v>
      </c>
      <c r="H189" s="1299" t="s">
        <v>514</v>
      </c>
      <c r="I189" s="1299" t="s">
        <v>72</v>
      </c>
      <c r="J189" s="1317" t="s">
        <v>72</v>
      </c>
      <c r="K189" s="1317">
        <v>1.5720798616569723E-2</v>
      </c>
      <c r="L189" s="1318" t="s">
        <v>72</v>
      </c>
    </row>
    <row r="190" spans="1:12">
      <c r="A190" s="601" t="s">
        <v>87</v>
      </c>
      <c r="B190" s="1316" t="s">
        <v>30</v>
      </c>
      <c r="C190" s="1296" t="s">
        <v>514</v>
      </c>
      <c r="D190" s="1296" t="s">
        <v>72</v>
      </c>
      <c r="E190" s="1297" t="s">
        <v>514</v>
      </c>
      <c r="F190" s="1297" t="s">
        <v>72</v>
      </c>
      <c r="G190" s="1298" t="s">
        <v>72</v>
      </c>
      <c r="H190" s="1299" t="s">
        <v>514</v>
      </c>
      <c r="I190" s="1299" t="s">
        <v>72</v>
      </c>
      <c r="J190" s="1317" t="s">
        <v>72</v>
      </c>
      <c r="K190" s="1317">
        <v>4.7162395849709167E-2</v>
      </c>
      <c r="L190" s="1318" t="s">
        <v>72</v>
      </c>
    </row>
    <row r="191" spans="1:12">
      <c r="A191" s="607" t="s">
        <v>87</v>
      </c>
      <c r="B191" s="1319" t="s">
        <v>24</v>
      </c>
      <c r="C191" s="1320" t="s">
        <v>514</v>
      </c>
      <c r="D191" s="1320" t="s">
        <v>514</v>
      </c>
      <c r="E191" s="1321" t="s">
        <v>514</v>
      </c>
      <c r="F191" s="1321" t="s">
        <v>514</v>
      </c>
      <c r="G191" s="1322" t="s">
        <v>72</v>
      </c>
      <c r="H191" s="1323" t="s">
        <v>514</v>
      </c>
      <c r="I191" s="1323" t="s">
        <v>72</v>
      </c>
      <c r="J191" s="1324" t="s">
        <v>72</v>
      </c>
      <c r="K191" s="1324">
        <v>7.8603993082848614E-2</v>
      </c>
      <c r="L191" s="1325" t="s">
        <v>72</v>
      </c>
    </row>
    <row r="192" spans="1:12">
      <c r="A192" s="601" t="s">
        <v>87</v>
      </c>
      <c r="B192" s="1316" t="s">
        <v>26</v>
      </c>
      <c r="C192" s="1296" t="s">
        <v>514</v>
      </c>
      <c r="D192" s="1296" t="s">
        <v>72</v>
      </c>
      <c r="E192" s="1297" t="s">
        <v>514</v>
      </c>
      <c r="F192" s="1297" t="s">
        <v>72</v>
      </c>
      <c r="G192" s="1298" t="s">
        <v>72</v>
      </c>
      <c r="H192" s="1299" t="s">
        <v>514</v>
      </c>
      <c r="I192" s="1299" t="s">
        <v>72</v>
      </c>
      <c r="J192" s="1317" t="s">
        <v>72</v>
      </c>
      <c r="K192" s="1317">
        <v>1.5720798616569723E-2</v>
      </c>
      <c r="L192" s="1318" t="s">
        <v>72</v>
      </c>
    </row>
    <row r="193" spans="1:12">
      <c r="A193" s="601" t="s">
        <v>87</v>
      </c>
      <c r="B193" s="1316" t="s">
        <v>31</v>
      </c>
      <c r="C193" s="1296" t="s">
        <v>514</v>
      </c>
      <c r="D193" s="1296" t="s">
        <v>514</v>
      </c>
      <c r="E193" s="1297" t="s">
        <v>514</v>
      </c>
      <c r="F193" s="1297" t="s">
        <v>514</v>
      </c>
      <c r="G193" s="1298" t="s">
        <v>72</v>
      </c>
      <c r="H193" s="1299" t="s">
        <v>514</v>
      </c>
      <c r="I193" s="1299" t="s">
        <v>72</v>
      </c>
      <c r="J193" s="1317" t="s">
        <v>72</v>
      </c>
      <c r="K193" s="1317">
        <v>6.2883194466278894E-2</v>
      </c>
      <c r="L193" s="1318" t="s">
        <v>72</v>
      </c>
    </row>
    <row r="194" spans="1:12">
      <c r="A194" s="607" t="s">
        <v>87</v>
      </c>
      <c r="B194" s="1319" t="s">
        <v>27</v>
      </c>
      <c r="C194" s="1320" t="s">
        <v>514</v>
      </c>
      <c r="D194" s="1320" t="s">
        <v>514</v>
      </c>
      <c r="E194" s="1321" t="s">
        <v>514</v>
      </c>
      <c r="F194" s="1321" t="s">
        <v>514</v>
      </c>
      <c r="G194" s="1322" t="s">
        <v>72</v>
      </c>
      <c r="H194" s="1323" t="s">
        <v>514</v>
      </c>
      <c r="I194" s="1323" t="s">
        <v>72</v>
      </c>
      <c r="J194" s="1324" t="s">
        <v>72</v>
      </c>
      <c r="K194" s="1324">
        <v>0.55022795157994031</v>
      </c>
      <c r="L194" s="1325" t="s">
        <v>72</v>
      </c>
    </row>
    <row r="195" spans="1:12">
      <c r="A195" s="601" t="s">
        <v>87</v>
      </c>
      <c r="B195" s="1316" t="s">
        <v>29</v>
      </c>
      <c r="C195" s="1296" t="s">
        <v>514</v>
      </c>
      <c r="D195" s="1296" t="s">
        <v>514</v>
      </c>
      <c r="E195" s="1297" t="s">
        <v>514</v>
      </c>
      <c r="F195" s="1297" t="s">
        <v>514</v>
      </c>
      <c r="G195" s="1298" t="s">
        <v>72</v>
      </c>
      <c r="H195" s="1299" t="s">
        <v>514</v>
      </c>
      <c r="I195" s="1299" t="s">
        <v>72</v>
      </c>
      <c r="J195" s="1317" t="s">
        <v>72</v>
      </c>
      <c r="K195" s="1317">
        <v>0.18864958339883667</v>
      </c>
      <c r="L195" s="1318" t="s">
        <v>72</v>
      </c>
    </row>
    <row r="196" spans="1:12" ht="15" thickBot="1">
      <c r="A196" s="1342" t="s">
        <v>87</v>
      </c>
      <c r="B196" s="1316" t="s">
        <v>32</v>
      </c>
      <c r="C196" s="1328" t="s">
        <v>514</v>
      </c>
      <c r="D196" s="1328" t="s">
        <v>514</v>
      </c>
      <c r="E196" s="1329" t="s">
        <v>514</v>
      </c>
      <c r="F196" s="1329" t="s">
        <v>514</v>
      </c>
      <c r="G196" s="1330" t="s">
        <v>72</v>
      </c>
      <c r="H196" s="1317" t="s">
        <v>514</v>
      </c>
      <c r="I196" s="1317" t="s">
        <v>72</v>
      </c>
      <c r="J196" s="1317" t="s">
        <v>72</v>
      </c>
      <c r="K196" s="1317">
        <v>0.36157836818110362</v>
      </c>
      <c r="L196" s="1318" t="s">
        <v>72</v>
      </c>
    </row>
    <row r="197" spans="1:12" ht="15" thickBot="1">
      <c r="A197" s="1331"/>
      <c r="B197" s="612"/>
      <c r="C197" s="1332"/>
      <c r="D197" s="1332"/>
      <c r="E197" s="1332"/>
      <c r="F197" s="1332"/>
      <c r="G197" s="1333"/>
      <c r="H197" s="1334"/>
      <c r="I197" s="1334"/>
      <c r="J197" s="1334"/>
      <c r="K197" s="1334"/>
      <c r="L197" s="1335"/>
    </row>
    <row r="198" spans="1:12">
      <c r="A198" s="604" t="s">
        <v>20</v>
      </c>
      <c r="B198" s="1309" t="s">
        <v>24</v>
      </c>
      <c r="C198" s="1310">
        <v>18075.277824118188</v>
      </c>
      <c r="D198" s="1310">
        <v>17918.665258122644</v>
      </c>
      <c r="E198" s="1311">
        <v>18436.783380600551</v>
      </c>
      <c r="F198" s="1311">
        <v>18277.038563285099</v>
      </c>
      <c r="G198" s="1312">
        <v>0.87401915120071427</v>
      </c>
      <c r="H198" s="1313">
        <v>356.64695945945948</v>
      </c>
      <c r="I198" s="1313">
        <v>-1.8866973042080699</v>
      </c>
      <c r="J198" s="1314">
        <v>-14.450867052023122</v>
      </c>
      <c r="K198" s="1314">
        <v>4.653356390504638</v>
      </c>
      <c r="L198" s="1315">
        <v>-0.37937088222263515</v>
      </c>
    </row>
    <row r="199" spans="1:12">
      <c r="A199" s="600" t="s">
        <v>20</v>
      </c>
      <c r="B199" s="1316" t="s">
        <v>25</v>
      </c>
      <c r="C199" s="1296">
        <v>17525.787254901959</v>
      </c>
      <c r="D199" s="1296">
        <v>16826.847058823529</v>
      </c>
      <c r="E199" s="1297">
        <v>17876.303</v>
      </c>
      <c r="F199" s="1297">
        <v>17163.383999999998</v>
      </c>
      <c r="G199" s="1298">
        <v>4.1537205017378964</v>
      </c>
      <c r="H199" s="1299">
        <v>327.60000000000002</v>
      </c>
      <c r="I199" s="1299">
        <v>-2.062780269058289</v>
      </c>
      <c r="J199" s="1317">
        <v>-3.7735849056603774</v>
      </c>
      <c r="K199" s="1317">
        <v>0.80176072944505594</v>
      </c>
      <c r="L199" s="1318">
        <v>3.0851638535964954E-2</v>
      </c>
    </row>
    <row r="200" spans="1:12">
      <c r="A200" s="600" t="s">
        <v>20</v>
      </c>
      <c r="B200" s="1316" t="s">
        <v>26</v>
      </c>
      <c r="C200" s="1296">
        <v>18014.894117647058</v>
      </c>
      <c r="D200" s="1296">
        <v>17932.087254901959</v>
      </c>
      <c r="E200" s="1297">
        <v>18375.191999999999</v>
      </c>
      <c r="F200" s="1297">
        <v>18290.728999999999</v>
      </c>
      <c r="G200" s="1298">
        <v>0.46178039158526563</v>
      </c>
      <c r="H200" s="1299">
        <v>351.1</v>
      </c>
      <c r="I200" s="1299">
        <v>-1.0149422046800016</v>
      </c>
      <c r="J200" s="1317">
        <v>-9.8684210526315788</v>
      </c>
      <c r="K200" s="1317">
        <v>2.1537494104700521</v>
      </c>
      <c r="L200" s="1318">
        <v>-5.7159680439038851E-2</v>
      </c>
    </row>
    <row r="201" spans="1:12">
      <c r="A201" s="600" t="s">
        <v>20</v>
      </c>
      <c r="B201" s="1316" t="s">
        <v>31</v>
      </c>
      <c r="C201" s="1296">
        <v>18371.804901960786</v>
      </c>
      <c r="D201" s="1296">
        <v>18262.914705882351</v>
      </c>
      <c r="E201" s="1297">
        <v>18739.241000000002</v>
      </c>
      <c r="F201" s="1297">
        <v>18628.172999999999</v>
      </c>
      <c r="G201" s="1298">
        <v>0.59623667871241559</v>
      </c>
      <c r="H201" s="1299">
        <v>377.4</v>
      </c>
      <c r="I201" s="1299">
        <v>-1.6931492576191718</v>
      </c>
      <c r="J201" s="1317">
        <v>-23.404255319148938</v>
      </c>
      <c r="K201" s="1317">
        <v>1.6978462505895302</v>
      </c>
      <c r="L201" s="1318">
        <v>-0.35306284031956059</v>
      </c>
    </row>
    <row r="202" spans="1:12">
      <c r="A202" s="604" t="s">
        <v>20</v>
      </c>
      <c r="B202" s="1319" t="s">
        <v>27</v>
      </c>
      <c r="C202" s="1320">
        <v>17109.7174400408</v>
      </c>
      <c r="D202" s="1320">
        <v>16960.642355065873</v>
      </c>
      <c r="E202" s="1321">
        <v>17451.911788841615</v>
      </c>
      <c r="F202" s="1321">
        <v>17299.855202167189</v>
      </c>
      <c r="G202" s="1322">
        <v>0.87894716399347117</v>
      </c>
      <c r="H202" s="1323">
        <v>307.00347490347491</v>
      </c>
      <c r="I202" s="1323">
        <v>1.4159584184530036</v>
      </c>
      <c r="J202" s="1324">
        <v>12.772133526850507</v>
      </c>
      <c r="K202" s="1324">
        <v>24.430121050149349</v>
      </c>
      <c r="L202" s="1325">
        <v>4.3864846865129863</v>
      </c>
    </row>
    <row r="203" spans="1:12">
      <c r="A203" s="600" t="s">
        <v>20</v>
      </c>
      <c r="B203" s="1316" t="s">
        <v>28</v>
      </c>
      <c r="C203" s="1296">
        <v>16487.687254901961</v>
      </c>
      <c r="D203" s="1296">
        <v>16238.316666666666</v>
      </c>
      <c r="E203" s="1297">
        <v>16817.440999999999</v>
      </c>
      <c r="F203" s="1297">
        <v>16563.082999999999</v>
      </c>
      <c r="G203" s="1298">
        <v>1.5356923587233138</v>
      </c>
      <c r="H203" s="1299">
        <v>284.5</v>
      </c>
      <c r="I203" s="1299">
        <v>2.7075812274368229</v>
      </c>
      <c r="J203" s="1317">
        <v>12.820512820512819</v>
      </c>
      <c r="K203" s="1317">
        <v>8.3005816695488139</v>
      </c>
      <c r="L203" s="1318">
        <v>1.4933089422760872</v>
      </c>
    </row>
    <row r="204" spans="1:12">
      <c r="A204" s="600" t="s">
        <v>20</v>
      </c>
      <c r="B204" s="1316" t="s">
        <v>29</v>
      </c>
      <c r="C204" s="1296">
        <v>17240.916666666668</v>
      </c>
      <c r="D204" s="1296">
        <v>17140.800000000003</v>
      </c>
      <c r="E204" s="1297">
        <v>17585.735000000001</v>
      </c>
      <c r="F204" s="1297">
        <v>17483.616000000002</v>
      </c>
      <c r="G204" s="1298">
        <v>0.58408397896635778</v>
      </c>
      <c r="H204" s="1299">
        <v>306.5</v>
      </c>
      <c r="I204" s="1299">
        <v>0.22890778286461366</v>
      </c>
      <c r="J204" s="1317">
        <v>7.1428571428571423</v>
      </c>
      <c r="K204" s="1317">
        <v>10.847351045433108</v>
      </c>
      <c r="L204" s="1318">
        <v>1.4800783181603805</v>
      </c>
    </row>
    <row r="205" spans="1:12">
      <c r="A205" s="600" t="s">
        <v>20</v>
      </c>
      <c r="B205" s="1316" t="s">
        <v>32</v>
      </c>
      <c r="C205" s="1296">
        <v>17678.901960784315</v>
      </c>
      <c r="D205" s="1296">
        <v>17602.660784313724</v>
      </c>
      <c r="E205" s="1297">
        <v>18032.48</v>
      </c>
      <c r="F205" s="1297">
        <v>17954.714</v>
      </c>
      <c r="G205" s="1298">
        <v>0.43312302273374903</v>
      </c>
      <c r="H205" s="1299">
        <v>343.4</v>
      </c>
      <c r="I205" s="1299">
        <v>0.85168869309837814</v>
      </c>
      <c r="J205" s="1317">
        <v>26.315789473684209</v>
      </c>
      <c r="K205" s="1317">
        <v>5.2821883351674268</v>
      </c>
      <c r="L205" s="1318">
        <v>1.4130974260765181</v>
      </c>
    </row>
    <row r="206" spans="1:12">
      <c r="A206" s="604" t="s">
        <v>20</v>
      </c>
      <c r="B206" s="1319" t="s">
        <v>33</v>
      </c>
      <c r="C206" s="1320">
        <v>14127.199992727161</v>
      </c>
      <c r="D206" s="1320">
        <v>13916.598966983182</v>
      </c>
      <c r="E206" s="1321">
        <v>14409.743992581705</v>
      </c>
      <c r="F206" s="1321">
        <v>14194.930946322846</v>
      </c>
      <c r="G206" s="1322">
        <v>1.5133081455003934</v>
      </c>
      <c r="H206" s="1323">
        <v>228.97019230769229</v>
      </c>
      <c r="I206" s="1323">
        <v>-1.357926743910379</v>
      </c>
      <c r="J206" s="1324">
        <v>12.839059674502712</v>
      </c>
      <c r="K206" s="1324">
        <v>9.8097783367395071</v>
      </c>
      <c r="L206" s="1325">
        <v>1.766141973103144</v>
      </c>
    </row>
    <row r="207" spans="1:12">
      <c r="A207" s="600" t="s">
        <v>20</v>
      </c>
      <c r="B207" s="1316" t="s">
        <v>73</v>
      </c>
      <c r="C207" s="1296">
        <v>13839.006862745098</v>
      </c>
      <c r="D207" s="1296">
        <v>13553.655882352939</v>
      </c>
      <c r="E207" s="1297">
        <v>14115.787</v>
      </c>
      <c r="F207" s="1297">
        <v>13824.728999999999</v>
      </c>
      <c r="G207" s="1298">
        <v>2.1053432584465197</v>
      </c>
      <c r="H207" s="1299">
        <v>223.7</v>
      </c>
      <c r="I207" s="1299">
        <v>-0.17849174475680754</v>
      </c>
      <c r="J207" s="1317">
        <v>21.038251366120221</v>
      </c>
      <c r="K207" s="1317">
        <v>6.9643137871403873</v>
      </c>
      <c r="L207" s="1318">
        <v>1.6406774235040231</v>
      </c>
    </row>
    <row r="208" spans="1:12">
      <c r="A208" s="600" t="s">
        <v>20</v>
      </c>
      <c r="B208" s="1316" t="s">
        <v>34</v>
      </c>
      <c r="C208" s="1296">
        <v>14788.127450980392</v>
      </c>
      <c r="D208" s="1296">
        <v>14621.150980392156</v>
      </c>
      <c r="E208" s="1297">
        <v>15083.89</v>
      </c>
      <c r="F208" s="1297">
        <v>14913.574000000001</v>
      </c>
      <c r="G208" s="1298">
        <v>1.1420200147865218</v>
      </c>
      <c r="H208" s="1299">
        <v>240.3</v>
      </c>
      <c r="I208" s="1299">
        <v>-2.5547445255474384</v>
      </c>
      <c r="J208" s="1317">
        <v>0</v>
      </c>
      <c r="K208" s="1317">
        <v>2.5310485772677254</v>
      </c>
      <c r="L208" s="1318">
        <v>0.18923039544954356</v>
      </c>
    </row>
    <row r="209" spans="1:12" ht="15" thickBot="1">
      <c r="A209" s="600" t="s">
        <v>20</v>
      </c>
      <c r="B209" s="1316" t="s">
        <v>35</v>
      </c>
      <c r="C209" s="1296">
        <v>14714.928431372549</v>
      </c>
      <c r="D209" s="1296">
        <v>14185.75588235294</v>
      </c>
      <c r="E209" s="1297">
        <v>15009.227000000001</v>
      </c>
      <c r="F209" s="1297">
        <v>14469.471</v>
      </c>
      <c r="G209" s="1298">
        <v>3.7303091453723582</v>
      </c>
      <c r="H209" s="1299">
        <v>254.5</v>
      </c>
      <c r="I209" s="1299">
        <v>-0.35238841033672891</v>
      </c>
      <c r="J209" s="1317">
        <v>-23.076923076923077</v>
      </c>
      <c r="K209" s="1317">
        <v>0.31441597233139446</v>
      </c>
      <c r="L209" s="1318">
        <v>-6.3765845850423719E-2</v>
      </c>
    </row>
    <row r="210" spans="1:12" ht="15" thickBot="1">
      <c r="A210" s="1331"/>
      <c r="B210" s="612"/>
      <c r="C210" s="1332"/>
      <c r="D210" s="1332"/>
      <c r="E210" s="1332"/>
      <c r="F210" s="1332"/>
      <c r="G210" s="1333"/>
      <c r="H210" s="1334"/>
      <c r="I210" s="1334"/>
      <c r="J210" s="1334"/>
      <c r="K210" s="1334"/>
      <c r="L210" s="1335"/>
    </row>
    <row r="211" spans="1:12">
      <c r="A211" s="604" t="s">
        <v>88</v>
      </c>
      <c r="B211" s="1319" t="s">
        <v>21</v>
      </c>
      <c r="C211" s="1320">
        <v>21777.947879059706</v>
      </c>
      <c r="D211" s="1320">
        <v>21653.792649092102</v>
      </c>
      <c r="E211" s="1321">
        <v>22213.5068366409</v>
      </c>
      <c r="F211" s="1321">
        <v>22086.868502073943</v>
      </c>
      <c r="G211" s="1322">
        <v>0.57336482333412375</v>
      </c>
      <c r="H211" s="1323">
        <v>330.16413793103447</v>
      </c>
      <c r="I211" s="1323">
        <v>-4.1395764493253617</v>
      </c>
      <c r="J211" s="1324">
        <v>-9.9378881987577632</v>
      </c>
      <c r="K211" s="1324">
        <v>2.2795157994026098</v>
      </c>
      <c r="L211" s="1325">
        <v>-6.2302382415571955E-2</v>
      </c>
    </row>
    <row r="212" spans="1:12">
      <c r="A212" s="600" t="s">
        <v>88</v>
      </c>
      <c r="B212" s="1316" t="s">
        <v>22</v>
      </c>
      <c r="C212" s="1296">
        <v>21984.955882352941</v>
      </c>
      <c r="D212" s="1296">
        <v>22279.486274509803</v>
      </c>
      <c r="E212" s="1297">
        <v>22424.654999999999</v>
      </c>
      <c r="F212" s="1297">
        <v>22725.076000000001</v>
      </c>
      <c r="G212" s="1298">
        <v>-1.3219801773160278</v>
      </c>
      <c r="H212" s="1299">
        <v>314.2</v>
      </c>
      <c r="I212" s="1299">
        <v>-2.9647930821494821</v>
      </c>
      <c r="J212" s="1317">
        <v>2.3809523809523809</v>
      </c>
      <c r="K212" s="1317">
        <v>0.67599434051249807</v>
      </c>
      <c r="L212" s="1318">
        <v>6.5085249603407114E-2</v>
      </c>
    </row>
    <row r="213" spans="1:12">
      <c r="A213" s="600" t="s">
        <v>88</v>
      </c>
      <c r="B213" s="1316" t="s">
        <v>23</v>
      </c>
      <c r="C213" s="1296">
        <v>21579.086274509806</v>
      </c>
      <c r="D213" s="1296">
        <v>21554.899999999998</v>
      </c>
      <c r="E213" s="1297">
        <v>22010.668000000001</v>
      </c>
      <c r="F213" s="1297">
        <v>21985.998</v>
      </c>
      <c r="G213" s="1298">
        <v>0.11220777878721672</v>
      </c>
      <c r="H213" s="1299">
        <v>330.7</v>
      </c>
      <c r="I213" s="1299">
        <v>-3.8383250945042136</v>
      </c>
      <c r="J213" s="1317">
        <v>-1.2987012987012987</v>
      </c>
      <c r="K213" s="1317">
        <v>1.1947806948592989</v>
      </c>
      <c r="L213" s="1318">
        <v>7.4780694859299057E-2</v>
      </c>
    </row>
    <row r="214" spans="1:12">
      <c r="A214" s="600" t="s">
        <v>88</v>
      </c>
      <c r="B214" s="1316" t="s">
        <v>30</v>
      </c>
      <c r="C214" s="1296">
        <v>22016.378431372548</v>
      </c>
      <c r="D214" s="1296">
        <v>21270.529411764703</v>
      </c>
      <c r="E214" s="1297">
        <v>22456.705999999998</v>
      </c>
      <c r="F214" s="1297">
        <v>21695.94</v>
      </c>
      <c r="G214" s="1298">
        <v>3.5064901543791125</v>
      </c>
      <c r="H214" s="1299">
        <v>355</v>
      </c>
      <c r="I214" s="1299">
        <v>-3.0054644808743167</v>
      </c>
      <c r="J214" s="1317">
        <v>-38.095238095238095</v>
      </c>
      <c r="K214" s="1317">
        <v>0.40874076403081283</v>
      </c>
      <c r="L214" s="1318">
        <v>-0.20216832687827813</v>
      </c>
    </row>
    <row r="215" spans="1:12">
      <c r="A215" s="604" t="s">
        <v>88</v>
      </c>
      <c r="B215" s="1319" t="s">
        <v>24</v>
      </c>
      <c r="C215" s="1320">
        <v>21372.327315817285</v>
      </c>
      <c r="D215" s="1320">
        <v>21353.342791664287</v>
      </c>
      <c r="E215" s="1321">
        <v>21799.773862133632</v>
      </c>
      <c r="F215" s="1321">
        <v>21780.409647497574</v>
      </c>
      <c r="G215" s="1322">
        <v>8.8906567642463255E-2</v>
      </c>
      <c r="H215" s="1323">
        <v>302.51183144246352</v>
      </c>
      <c r="I215" s="1323">
        <v>-0.66463616935481362</v>
      </c>
      <c r="J215" s="1324">
        <v>-17.06989247311828</v>
      </c>
      <c r="K215" s="1324">
        <v>9.6997327464235195</v>
      </c>
      <c r="L215" s="1325">
        <v>-1.1220854353946628</v>
      </c>
    </row>
    <row r="216" spans="1:12">
      <c r="A216" s="600" t="s">
        <v>88</v>
      </c>
      <c r="B216" s="1316" t="s">
        <v>25</v>
      </c>
      <c r="C216" s="1296">
        <v>20573.581372549019</v>
      </c>
      <c r="D216" s="1296">
        <v>20714.393137254901</v>
      </c>
      <c r="E216" s="1297">
        <v>20985.053</v>
      </c>
      <c r="F216" s="1297">
        <v>21128.681</v>
      </c>
      <c r="G216" s="1298">
        <v>-0.6797774077804507</v>
      </c>
      <c r="H216" s="1299">
        <v>275.39999999999998</v>
      </c>
      <c r="I216" s="1299">
        <v>1.5112421673424128</v>
      </c>
      <c r="J216" s="1317">
        <v>-14.285714285714285</v>
      </c>
      <c r="K216" s="1317">
        <v>1.6035214588901119</v>
      </c>
      <c r="L216" s="1318">
        <v>-0.12738763201897907</v>
      </c>
    </row>
    <row r="217" spans="1:12">
      <c r="A217" s="600" t="s">
        <v>88</v>
      </c>
      <c r="B217" s="1316" t="s">
        <v>26</v>
      </c>
      <c r="C217" s="1296">
        <v>21618.042156862743</v>
      </c>
      <c r="D217" s="1296">
        <v>21590.798039215686</v>
      </c>
      <c r="E217" s="1297">
        <v>22050.402999999998</v>
      </c>
      <c r="F217" s="1297">
        <v>22022.614000000001</v>
      </c>
      <c r="G217" s="1298">
        <v>0.12618393075407411</v>
      </c>
      <c r="H217" s="1299">
        <v>299.39999999999998</v>
      </c>
      <c r="I217" s="1299">
        <v>-0.53156146179402752</v>
      </c>
      <c r="J217" s="1317">
        <v>-11.25</v>
      </c>
      <c r="K217" s="1317">
        <v>5.580883508882251</v>
      </c>
      <c r="L217" s="1318">
        <v>-0.2372983092995673</v>
      </c>
    </row>
    <row r="218" spans="1:12">
      <c r="A218" s="600" t="s">
        <v>88</v>
      </c>
      <c r="B218" s="1316" t="s">
        <v>31</v>
      </c>
      <c r="C218" s="1296">
        <v>21302.01274509804</v>
      </c>
      <c r="D218" s="1296">
        <v>21245.643137254901</v>
      </c>
      <c r="E218" s="1297">
        <v>21728.053</v>
      </c>
      <c r="F218" s="1297">
        <v>21670.556</v>
      </c>
      <c r="G218" s="1298">
        <v>0.26532314168588655</v>
      </c>
      <c r="H218" s="1299">
        <v>326.7</v>
      </c>
      <c r="I218" s="1299">
        <v>-0.51766138855054467</v>
      </c>
      <c r="J218" s="1317">
        <v>-28.888888888888886</v>
      </c>
      <c r="K218" s="1317">
        <v>2.5153277786511556</v>
      </c>
      <c r="L218" s="1318">
        <v>-0.75739949407611729</v>
      </c>
    </row>
    <row r="219" spans="1:12">
      <c r="A219" s="604" t="s">
        <v>88</v>
      </c>
      <c r="B219" s="1319" t="s">
        <v>27</v>
      </c>
      <c r="C219" s="1320">
        <v>19503.162474496075</v>
      </c>
      <c r="D219" s="1320">
        <v>19700.055369688846</v>
      </c>
      <c r="E219" s="1321">
        <v>19893.225723985997</v>
      </c>
      <c r="F219" s="1321">
        <v>20094.056477082624</v>
      </c>
      <c r="G219" s="1322">
        <v>-0.99945351166736907</v>
      </c>
      <c r="H219" s="1323">
        <v>265.03712200208554</v>
      </c>
      <c r="I219" s="1323">
        <v>-0.44667720279912837</v>
      </c>
      <c r="J219" s="1324">
        <v>-21.199671322925226</v>
      </c>
      <c r="K219" s="1324">
        <v>15.076245873290365</v>
      </c>
      <c r="L219" s="1325">
        <v>-2.6255723085278184</v>
      </c>
    </row>
    <row r="220" spans="1:12">
      <c r="A220" s="600" t="s">
        <v>88</v>
      </c>
      <c r="B220" s="1316" t="s">
        <v>28</v>
      </c>
      <c r="C220" s="1296">
        <v>18506.830392156862</v>
      </c>
      <c r="D220" s="1296">
        <v>18757.302941176469</v>
      </c>
      <c r="E220" s="1297">
        <v>18876.967000000001</v>
      </c>
      <c r="F220" s="1297">
        <v>19132.449000000001</v>
      </c>
      <c r="G220" s="1298">
        <v>-1.3353334954662626</v>
      </c>
      <c r="H220" s="1299">
        <v>239.2</v>
      </c>
      <c r="I220" s="1299">
        <v>1.4849384811200679</v>
      </c>
      <c r="J220" s="1317">
        <v>-21.774193548387096</v>
      </c>
      <c r="K220" s="1317">
        <v>4.574752397421789</v>
      </c>
      <c r="L220" s="1318">
        <v>-0.83615669348730215</v>
      </c>
    </row>
    <row r="221" spans="1:12">
      <c r="A221" s="600" t="s">
        <v>88</v>
      </c>
      <c r="B221" s="1316" t="s">
        <v>29</v>
      </c>
      <c r="C221" s="1296">
        <v>19865.796078431373</v>
      </c>
      <c r="D221" s="1296">
        <v>20119.881372549018</v>
      </c>
      <c r="E221" s="1297">
        <v>20263.112000000001</v>
      </c>
      <c r="F221" s="1297">
        <v>20522.278999999999</v>
      </c>
      <c r="G221" s="1298">
        <v>-1.2628568201416503</v>
      </c>
      <c r="H221" s="1299">
        <v>268.3</v>
      </c>
      <c r="I221" s="1299">
        <v>-0.48219584569733354</v>
      </c>
      <c r="J221" s="1299">
        <v>-20.598006644518271</v>
      </c>
      <c r="K221" s="1299">
        <v>7.5145417387203279</v>
      </c>
      <c r="L221" s="1300">
        <v>-1.241821897643308</v>
      </c>
    </row>
    <row r="222" spans="1:12" ht="15" thickBot="1">
      <c r="A222" s="1343" t="s">
        <v>88</v>
      </c>
      <c r="B222" s="1344" t="s">
        <v>32</v>
      </c>
      <c r="C222" s="1303">
        <v>19909.001960784313</v>
      </c>
      <c r="D222" s="1303">
        <v>19896.312745098039</v>
      </c>
      <c r="E222" s="1304">
        <v>20307.182000000001</v>
      </c>
      <c r="F222" s="1304">
        <v>20294.239000000001</v>
      </c>
      <c r="G222" s="1305">
        <v>6.3776720082971819E-2</v>
      </c>
      <c r="H222" s="1306">
        <v>296.39999999999998</v>
      </c>
      <c r="I222" s="1306">
        <v>-2.6920551543007369</v>
      </c>
      <c r="J222" s="1306">
        <v>-21.810699588477366</v>
      </c>
      <c r="K222" s="1306">
        <v>2.9869517371482472</v>
      </c>
      <c r="L222" s="1307">
        <v>-0.54759371739720741</v>
      </c>
    </row>
    <row r="223" spans="1:12">
      <c r="A223" s="358"/>
      <c r="B223" s="358"/>
      <c r="C223" s="358"/>
      <c r="D223" s="358"/>
      <c r="E223" s="358"/>
      <c r="F223" s="358"/>
      <c r="G223" s="358"/>
      <c r="H223" s="358"/>
      <c r="I223" s="358"/>
      <c r="J223" s="358"/>
      <c r="K223" s="358"/>
      <c r="L223" s="358"/>
    </row>
    <row r="224" spans="1:12">
      <c r="A224" s="358"/>
      <c r="B224" s="358"/>
      <c r="C224" s="358"/>
      <c r="D224" s="358"/>
      <c r="E224" s="358"/>
      <c r="F224" s="358"/>
      <c r="G224" s="358"/>
      <c r="H224" s="358"/>
      <c r="I224" s="358"/>
      <c r="J224" s="358"/>
      <c r="K224" s="358"/>
      <c r="L224" s="358"/>
    </row>
    <row r="225" spans="1:12" ht="15" thickBot="1">
      <c r="A225" s="358"/>
      <c r="B225" s="358"/>
      <c r="C225" s="358"/>
      <c r="D225" s="358"/>
      <c r="E225" s="358"/>
      <c r="F225" s="358"/>
      <c r="G225" s="358"/>
      <c r="H225" s="358"/>
      <c r="I225" s="358"/>
      <c r="J225" s="358"/>
      <c r="K225" s="358"/>
      <c r="L225" s="1346"/>
    </row>
    <row r="226" spans="1:12" ht="21.5" thickBot="1">
      <c r="A226" s="1235" t="s">
        <v>223</v>
      </c>
      <c r="B226" s="1236"/>
      <c r="C226" s="1236"/>
      <c r="D226" s="1236"/>
      <c r="E226" s="1236"/>
      <c r="F226" s="1236"/>
      <c r="G226" s="1236"/>
      <c r="H226" s="1236"/>
      <c r="I226" s="1236"/>
      <c r="J226" s="1236"/>
      <c r="K226" s="1236"/>
      <c r="L226" s="1237"/>
    </row>
    <row r="227" spans="1:12">
      <c r="A227" s="1238"/>
      <c r="B227" s="1239"/>
      <c r="C227" s="1240" t="s">
        <v>5</v>
      </c>
      <c r="D227" s="1240" t="s">
        <v>5</v>
      </c>
      <c r="E227" s="1240"/>
      <c r="F227" s="1240"/>
      <c r="G227" s="1241"/>
      <c r="H227" s="1242" t="s">
        <v>6</v>
      </c>
      <c r="I227" s="1243"/>
      <c r="J227" s="1244" t="s">
        <v>7</v>
      </c>
      <c r="K227" s="1245" t="s">
        <v>8</v>
      </c>
      <c r="L227" s="1246"/>
    </row>
    <row r="228" spans="1:12" ht="15.5">
      <c r="A228" s="1247" t="s">
        <v>9</v>
      </c>
      <c r="B228" s="1248" t="s">
        <v>10</v>
      </c>
      <c r="C228" s="1249" t="s">
        <v>36</v>
      </c>
      <c r="D228" s="1249" t="s">
        <v>36</v>
      </c>
      <c r="E228" s="1250" t="s">
        <v>37</v>
      </c>
      <c r="F228" s="1251"/>
      <c r="G228" s="1252"/>
      <c r="H228" s="1253" t="s">
        <v>11</v>
      </c>
      <c r="I228" s="1254"/>
      <c r="J228" s="1255" t="s">
        <v>12</v>
      </c>
      <c r="K228" s="1256" t="s">
        <v>13</v>
      </c>
      <c r="L228" s="1257"/>
    </row>
    <row r="229" spans="1:12" ht="26.5" thickBot="1">
      <c r="A229" s="1258" t="s">
        <v>14</v>
      </c>
      <c r="B229" s="1259" t="s">
        <v>15</v>
      </c>
      <c r="C229" s="1260" t="s">
        <v>522</v>
      </c>
      <c r="D229" s="1261" t="s">
        <v>513</v>
      </c>
      <c r="E229" s="1262" t="s">
        <v>522</v>
      </c>
      <c r="F229" s="1263" t="s">
        <v>513</v>
      </c>
      <c r="G229" s="1264" t="s">
        <v>16</v>
      </c>
      <c r="H229" s="1265" t="s">
        <v>522</v>
      </c>
      <c r="I229" s="1266" t="s">
        <v>16</v>
      </c>
      <c r="J229" s="1267" t="s">
        <v>16</v>
      </c>
      <c r="K229" s="1260" t="s">
        <v>522</v>
      </c>
      <c r="L229" s="1268" t="s">
        <v>17</v>
      </c>
    </row>
    <row r="230" spans="1:12" ht="15" thickBot="1">
      <c r="A230" s="1269" t="s">
        <v>18</v>
      </c>
      <c r="B230" s="1270" t="s">
        <v>19</v>
      </c>
      <c r="C230" s="1271">
        <v>18739.719978397756</v>
      </c>
      <c r="D230" s="1271">
        <v>19026.06492708559</v>
      </c>
      <c r="E230" s="1272">
        <v>19114.514377965712</v>
      </c>
      <c r="F230" s="1273">
        <v>19422.476742928877</v>
      </c>
      <c r="G230" s="1274">
        <v>-1.5855978052607758</v>
      </c>
      <c r="H230" s="1275">
        <v>311.58908489525908</v>
      </c>
      <c r="I230" s="1275">
        <v>-1.8215962535113706</v>
      </c>
      <c r="J230" s="1276">
        <v>-10.772257747171668</v>
      </c>
      <c r="K230" s="1275">
        <v>100</v>
      </c>
      <c r="L230" s="1277" t="s">
        <v>19</v>
      </c>
    </row>
    <row r="231" spans="1:12" ht="15" thickBot="1">
      <c r="A231" s="1278"/>
      <c r="B231" s="633"/>
      <c r="C231" s="1279"/>
      <c r="D231" s="1279"/>
      <c r="E231" s="1279"/>
      <c r="F231" s="1279"/>
      <c r="G231" s="1280"/>
      <c r="H231" s="1276"/>
      <c r="I231" s="1276"/>
      <c r="J231" s="1276"/>
      <c r="K231" s="1276"/>
      <c r="L231" s="1281"/>
    </row>
    <row r="232" spans="1:12">
      <c r="A232" s="1282" t="s">
        <v>79</v>
      </c>
      <c r="B232" s="1283" t="s">
        <v>19</v>
      </c>
      <c r="C232" s="1284" t="s">
        <v>72</v>
      </c>
      <c r="D232" s="1284" t="s">
        <v>72</v>
      </c>
      <c r="E232" s="1285" t="s">
        <v>72</v>
      </c>
      <c r="F232" s="1285" t="s">
        <v>72</v>
      </c>
      <c r="G232" s="1286" t="s">
        <v>72</v>
      </c>
      <c r="H232" s="1287" t="s">
        <v>72</v>
      </c>
      <c r="I232" s="1287" t="s">
        <v>72</v>
      </c>
      <c r="J232" s="1287" t="s">
        <v>72</v>
      </c>
      <c r="K232" s="1287" t="s">
        <v>72</v>
      </c>
      <c r="L232" s="1288" t="s">
        <v>72</v>
      </c>
    </row>
    <row r="233" spans="1:12">
      <c r="A233" s="600" t="s">
        <v>80</v>
      </c>
      <c r="B233" s="1289" t="s">
        <v>19</v>
      </c>
      <c r="C233" s="1290">
        <v>20627.670442644379</v>
      </c>
      <c r="D233" s="1290">
        <v>20849.254565115203</v>
      </c>
      <c r="E233" s="1291">
        <v>21040.223851497267</v>
      </c>
      <c r="F233" s="1291">
        <v>21266.239656417507</v>
      </c>
      <c r="G233" s="1292">
        <v>-1.0627915822063789</v>
      </c>
      <c r="H233" s="1293">
        <v>356.21076923076924</v>
      </c>
      <c r="I233" s="1293">
        <v>-1.927884254600482</v>
      </c>
      <c r="J233" s="1293">
        <v>-30.973451327433626</v>
      </c>
      <c r="K233" s="1293">
        <v>21.499448732083792</v>
      </c>
      <c r="L233" s="1294">
        <v>-6.2919924877883169</v>
      </c>
    </row>
    <row r="234" spans="1:12">
      <c r="A234" s="601" t="s">
        <v>81</v>
      </c>
      <c r="B234" s="1295" t="s">
        <v>19</v>
      </c>
      <c r="C234" s="1296">
        <v>19834.779160113241</v>
      </c>
      <c r="D234" s="1296">
        <v>19901.352504928604</v>
      </c>
      <c r="E234" s="1297">
        <v>20231.474743315506</v>
      </c>
      <c r="F234" s="1297">
        <v>20299.379555027175</v>
      </c>
      <c r="G234" s="1298">
        <v>-0.33451668573216214</v>
      </c>
      <c r="H234" s="1299">
        <v>407.56923076923078</v>
      </c>
      <c r="I234" s="1299">
        <v>1.0688732761299014</v>
      </c>
      <c r="J234" s="1299">
        <v>6.8493150684931505</v>
      </c>
      <c r="K234" s="1299">
        <v>4.2998897464167589</v>
      </c>
      <c r="L234" s="1300">
        <v>0.70913716402620297</v>
      </c>
    </row>
    <row r="235" spans="1:12">
      <c r="A235" s="601" t="s">
        <v>82</v>
      </c>
      <c r="B235" s="1295" t="s">
        <v>19</v>
      </c>
      <c r="C235" s="1296" t="s">
        <v>72</v>
      </c>
      <c r="D235" s="1296" t="s">
        <v>514</v>
      </c>
      <c r="E235" s="1297" t="s">
        <v>72</v>
      </c>
      <c r="F235" s="1297" t="s">
        <v>514</v>
      </c>
      <c r="G235" s="1298" t="s">
        <v>72</v>
      </c>
      <c r="H235" s="1299" t="s">
        <v>72</v>
      </c>
      <c r="I235" s="1299" t="s">
        <v>72</v>
      </c>
      <c r="J235" s="1299" t="s">
        <v>72</v>
      </c>
      <c r="K235" s="1299" t="s">
        <v>72</v>
      </c>
      <c r="L235" s="1300" t="s">
        <v>72</v>
      </c>
    </row>
    <row r="236" spans="1:12">
      <c r="A236" s="601" t="s">
        <v>71</v>
      </c>
      <c r="B236" s="1295" t="s">
        <v>19</v>
      </c>
      <c r="C236" s="1296">
        <v>17450.634730907215</v>
      </c>
      <c r="D236" s="1296">
        <v>17274.101394223213</v>
      </c>
      <c r="E236" s="1297">
        <v>17799.64742552536</v>
      </c>
      <c r="F236" s="1297">
        <v>17619.583422107677</v>
      </c>
      <c r="G236" s="1298">
        <v>1.0219538061935838</v>
      </c>
      <c r="H236" s="1299">
        <v>287.02642436149313</v>
      </c>
      <c r="I236" s="1299">
        <v>-1.4646364655812028</v>
      </c>
      <c r="J236" s="1299">
        <v>6.1522419186652764</v>
      </c>
      <c r="K236" s="1299">
        <v>56.119073869900774</v>
      </c>
      <c r="L236" s="1300">
        <v>8.9474063834275839</v>
      </c>
    </row>
    <row r="237" spans="1:12" ht="15" thickBot="1">
      <c r="A237" s="1301" t="s">
        <v>83</v>
      </c>
      <c r="B237" s="1302" t="s">
        <v>19</v>
      </c>
      <c r="C237" s="1303">
        <v>19517.269995324164</v>
      </c>
      <c r="D237" s="1303">
        <v>19695.721331438195</v>
      </c>
      <c r="E237" s="1304">
        <v>19907.615395230649</v>
      </c>
      <c r="F237" s="1304">
        <v>20174.217791408704</v>
      </c>
      <c r="G237" s="1305">
        <v>-1.3215005356569001</v>
      </c>
      <c r="H237" s="1306">
        <v>311.94237804878048</v>
      </c>
      <c r="I237" s="1306">
        <v>3.7179610376001282</v>
      </c>
      <c r="J237" s="1306">
        <v>-24.597701149425287</v>
      </c>
      <c r="K237" s="1306">
        <v>18.081587651598678</v>
      </c>
      <c r="L237" s="1307">
        <v>-3.3153626681258679</v>
      </c>
    </row>
    <row r="238" spans="1:12" ht="15" thickBot="1">
      <c r="A238" s="1278"/>
      <c r="B238" s="1308"/>
      <c r="C238" s="1279"/>
      <c r="D238" s="1279"/>
      <c r="E238" s="1279"/>
      <c r="F238" s="1279"/>
      <c r="G238" s="1280"/>
      <c r="H238" s="1276"/>
      <c r="I238" s="1276"/>
      <c r="J238" s="1276"/>
      <c r="K238" s="1276"/>
      <c r="L238" s="1281"/>
    </row>
    <row r="239" spans="1:12">
      <c r="A239" s="604" t="s">
        <v>84</v>
      </c>
      <c r="B239" s="1309" t="s">
        <v>21</v>
      </c>
      <c r="C239" s="1310" t="s">
        <v>72</v>
      </c>
      <c r="D239" s="1310" t="s">
        <v>72</v>
      </c>
      <c r="E239" s="1311" t="s">
        <v>72</v>
      </c>
      <c r="F239" s="1311" t="s">
        <v>72</v>
      </c>
      <c r="G239" s="1312" t="s">
        <v>72</v>
      </c>
      <c r="H239" s="1313" t="s">
        <v>72</v>
      </c>
      <c r="I239" s="1313" t="s">
        <v>72</v>
      </c>
      <c r="J239" s="1314" t="s">
        <v>72</v>
      </c>
      <c r="K239" s="1314" t="s">
        <v>72</v>
      </c>
      <c r="L239" s="1315" t="s">
        <v>72</v>
      </c>
    </row>
    <row r="240" spans="1:12">
      <c r="A240" s="600" t="s">
        <v>84</v>
      </c>
      <c r="B240" s="1316" t="s">
        <v>22</v>
      </c>
      <c r="C240" s="1296" t="s">
        <v>72</v>
      </c>
      <c r="D240" s="1296" t="s">
        <v>72</v>
      </c>
      <c r="E240" s="1297" t="s">
        <v>72</v>
      </c>
      <c r="F240" s="1297" t="s">
        <v>72</v>
      </c>
      <c r="G240" s="1298" t="s">
        <v>72</v>
      </c>
      <c r="H240" s="1299" t="s">
        <v>72</v>
      </c>
      <c r="I240" s="1299" t="s">
        <v>72</v>
      </c>
      <c r="J240" s="1317" t="s">
        <v>72</v>
      </c>
      <c r="K240" s="1317" t="s">
        <v>72</v>
      </c>
      <c r="L240" s="1318" t="s">
        <v>72</v>
      </c>
    </row>
    <row r="241" spans="1:12">
      <c r="A241" s="600" t="s">
        <v>84</v>
      </c>
      <c r="B241" s="1316" t="s">
        <v>23</v>
      </c>
      <c r="C241" s="1296" t="s">
        <v>72</v>
      </c>
      <c r="D241" s="1296" t="s">
        <v>72</v>
      </c>
      <c r="E241" s="1297" t="s">
        <v>72</v>
      </c>
      <c r="F241" s="1297" t="s">
        <v>72</v>
      </c>
      <c r="G241" s="1298" t="s">
        <v>72</v>
      </c>
      <c r="H241" s="1299" t="s">
        <v>72</v>
      </c>
      <c r="I241" s="1299" t="s">
        <v>72</v>
      </c>
      <c r="J241" s="1317" t="s">
        <v>72</v>
      </c>
      <c r="K241" s="1317" t="s">
        <v>72</v>
      </c>
      <c r="L241" s="1318" t="s">
        <v>72</v>
      </c>
    </row>
    <row r="242" spans="1:12">
      <c r="A242" s="604" t="s">
        <v>84</v>
      </c>
      <c r="B242" s="1319" t="s">
        <v>24</v>
      </c>
      <c r="C242" s="1320" t="s">
        <v>72</v>
      </c>
      <c r="D242" s="1320" t="s">
        <v>72</v>
      </c>
      <c r="E242" s="1321" t="s">
        <v>72</v>
      </c>
      <c r="F242" s="1321" t="s">
        <v>72</v>
      </c>
      <c r="G242" s="1322" t="s">
        <v>72</v>
      </c>
      <c r="H242" s="1323" t="s">
        <v>72</v>
      </c>
      <c r="I242" s="1323" t="s">
        <v>72</v>
      </c>
      <c r="J242" s="1324" t="s">
        <v>72</v>
      </c>
      <c r="K242" s="1324" t="s">
        <v>72</v>
      </c>
      <c r="L242" s="1325" t="s">
        <v>72</v>
      </c>
    </row>
    <row r="243" spans="1:12">
      <c r="A243" s="600" t="s">
        <v>84</v>
      </c>
      <c r="B243" s="1316" t="s">
        <v>25</v>
      </c>
      <c r="C243" s="1296" t="s">
        <v>72</v>
      </c>
      <c r="D243" s="1296" t="s">
        <v>72</v>
      </c>
      <c r="E243" s="1297" t="s">
        <v>72</v>
      </c>
      <c r="F243" s="1297" t="s">
        <v>72</v>
      </c>
      <c r="G243" s="1298" t="s">
        <v>72</v>
      </c>
      <c r="H243" s="1299" t="s">
        <v>72</v>
      </c>
      <c r="I243" s="1299" t="s">
        <v>72</v>
      </c>
      <c r="J243" s="1317" t="s">
        <v>72</v>
      </c>
      <c r="K243" s="1317" t="s">
        <v>72</v>
      </c>
      <c r="L243" s="1318" t="s">
        <v>72</v>
      </c>
    </row>
    <row r="244" spans="1:12">
      <c r="A244" s="600" t="s">
        <v>84</v>
      </c>
      <c r="B244" s="1316" t="s">
        <v>26</v>
      </c>
      <c r="C244" s="1296" t="s">
        <v>72</v>
      </c>
      <c r="D244" s="1296" t="s">
        <v>72</v>
      </c>
      <c r="E244" s="1297" t="s">
        <v>72</v>
      </c>
      <c r="F244" s="1297" t="s">
        <v>72</v>
      </c>
      <c r="G244" s="1298" t="s">
        <v>72</v>
      </c>
      <c r="H244" s="1299" t="s">
        <v>72</v>
      </c>
      <c r="I244" s="1299" t="s">
        <v>72</v>
      </c>
      <c r="J244" s="1317" t="s">
        <v>72</v>
      </c>
      <c r="K244" s="1317" t="s">
        <v>72</v>
      </c>
      <c r="L244" s="1318" t="s">
        <v>72</v>
      </c>
    </row>
    <row r="245" spans="1:12">
      <c r="A245" s="604" t="s">
        <v>84</v>
      </c>
      <c r="B245" s="1319" t="s">
        <v>27</v>
      </c>
      <c r="C245" s="1320" t="s">
        <v>72</v>
      </c>
      <c r="D245" s="1320" t="s">
        <v>72</v>
      </c>
      <c r="E245" s="1321" t="s">
        <v>72</v>
      </c>
      <c r="F245" s="1321" t="s">
        <v>72</v>
      </c>
      <c r="G245" s="1322" t="s">
        <v>72</v>
      </c>
      <c r="H245" s="1323" t="s">
        <v>72</v>
      </c>
      <c r="I245" s="1323" t="s">
        <v>72</v>
      </c>
      <c r="J245" s="1324" t="s">
        <v>72</v>
      </c>
      <c r="K245" s="1324" t="s">
        <v>72</v>
      </c>
      <c r="L245" s="1325" t="s">
        <v>72</v>
      </c>
    </row>
    <row r="246" spans="1:12">
      <c r="A246" s="600" t="s">
        <v>84</v>
      </c>
      <c r="B246" s="1316" t="s">
        <v>28</v>
      </c>
      <c r="C246" s="1296" t="s">
        <v>72</v>
      </c>
      <c r="D246" s="1296" t="s">
        <v>72</v>
      </c>
      <c r="E246" s="1297" t="s">
        <v>72</v>
      </c>
      <c r="F246" s="1297" t="s">
        <v>72</v>
      </c>
      <c r="G246" s="1298" t="s">
        <v>72</v>
      </c>
      <c r="H246" s="1299" t="s">
        <v>72</v>
      </c>
      <c r="I246" s="1299" t="s">
        <v>72</v>
      </c>
      <c r="J246" s="1317" t="s">
        <v>72</v>
      </c>
      <c r="K246" s="1317" t="s">
        <v>72</v>
      </c>
      <c r="L246" s="1318" t="s">
        <v>72</v>
      </c>
    </row>
    <row r="247" spans="1:12" ht="15" thickBot="1">
      <c r="A247" s="1326" t="s">
        <v>84</v>
      </c>
      <c r="B247" s="1327" t="s">
        <v>29</v>
      </c>
      <c r="C247" s="1328" t="s">
        <v>72</v>
      </c>
      <c r="D247" s="1328" t="s">
        <v>72</v>
      </c>
      <c r="E247" s="1329" t="s">
        <v>72</v>
      </c>
      <c r="F247" s="1329" t="s">
        <v>72</v>
      </c>
      <c r="G247" s="1330" t="s">
        <v>72</v>
      </c>
      <c r="H247" s="1317" t="s">
        <v>72</v>
      </c>
      <c r="I247" s="1317" t="s">
        <v>72</v>
      </c>
      <c r="J247" s="1317" t="s">
        <v>72</v>
      </c>
      <c r="K247" s="1317" t="s">
        <v>72</v>
      </c>
      <c r="L247" s="1318" t="s">
        <v>72</v>
      </c>
    </row>
    <row r="248" spans="1:12" ht="15" thickBot="1">
      <c r="A248" s="1278"/>
      <c r="B248" s="1308"/>
      <c r="C248" s="1279"/>
      <c r="D248" s="1279"/>
      <c r="E248" s="1279"/>
      <c r="F248" s="1279"/>
      <c r="G248" s="1280"/>
      <c r="H248" s="1276"/>
      <c r="I248" s="1276"/>
      <c r="J248" s="1276"/>
      <c r="K248" s="1276"/>
      <c r="L248" s="1281"/>
    </row>
    <row r="249" spans="1:12">
      <c r="A249" s="604" t="s">
        <v>85</v>
      </c>
      <c r="B249" s="1309" t="s">
        <v>21</v>
      </c>
      <c r="C249" s="1310">
        <v>21844.63014355614</v>
      </c>
      <c r="D249" s="1310">
        <v>22185.116956649184</v>
      </c>
      <c r="E249" s="1311">
        <v>22281.522746427265</v>
      </c>
      <c r="F249" s="1311">
        <v>22628.81929578217</v>
      </c>
      <c r="G249" s="1312">
        <v>-1.5347532932027024</v>
      </c>
      <c r="H249" s="1313">
        <v>413.47727272727275</v>
      </c>
      <c r="I249" s="1313">
        <v>7.2802340028994078E-2</v>
      </c>
      <c r="J249" s="1314">
        <v>-51.470588235294116</v>
      </c>
      <c r="K249" s="1314">
        <v>3.6383682469680267</v>
      </c>
      <c r="L249" s="1315">
        <v>-3.0512530024171185</v>
      </c>
    </row>
    <row r="250" spans="1:12">
      <c r="A250" s="600" t="s">
        <v>85</v>
      </c>
      <c r="B250" s="1316" t="s">
        <v>22</v>
      </c>
      <c r="C250" s="1296">
        <v>21906.495098039217</v>
      </c>
      <c r="D250" s="1296">
        <v>22225.534313725489</v>
      </c>
      <c r="E250" s="1297">
        <v>22344.625</v>
      </c>
      <c r="F250" s="1297">
        <v>22670.044999999998</v>
      </c>
      <c r="G250" s="1298">
        <v>-1.4354625233430207</v>
      </c>
      <c r="H250" s="1299">
        <v>413.8</v>
      </c>
      <c r="I250" s="1299">
        <v>1.9714144898965007</v>
      </c>
      <c r="J250" s="1317">
        <v>-28.40909090909091</v>
      </c>
      <c r="K250" s="1317">
        <v>3.4729878721058434</v>
      </c>
      <c r="L250" s="1318">
        <v>-0.85559058337866301</v>
      </c>
    </row>
    <row r="251" spans="1:12">
      <c r="A251" s="600" t="s">
        <v>85</v>
      </c>
      <c r="B251" s="1316" t="s">
        <v>23</v>
      </c>
      <c r="C251" s="1296" t="s">
        <v>514</v>
      </c>
      <c r="D251" s="1296">
        <v>22114.643137254901</v>
      </c>
      <c r="E251" s="1297" t="s">
        <v>514</v>
      </c>
      <c r="F251" s="1297">
        <v>22556.936000000002</v>
      </c>
      <c r="G251" s="1347" t="s">
        <v>72</v>
      </c>
      <c r="H251" s="1299" t="s">
        <v>514</v>
      </c>
      <c r="I251" s="1299" t="s">
        <v>72</v>
      </c>
      <c r="J251" s="1317" t="s">
        <v>72</v>
      </c>
      <c r="K251" s="1317">
        <v>0.16538037486218302</v>
      </c>
      <c r="L251" s="1318" t="s">
        <v>72</v>
      </c>
    </row>
    <row r="252" spans="1:12">
      <c r="A252" s="604" t="s">
        <v>85</v>
      </c>
      <c r="B252" s="1319" t="s">
        <v>24</v>
      </c>
      <c r="C252" s="1320">
        <v>20473.771035439298</v>
      </c>
      <c r="D252" s="1320">
        <v>20613.876286955085</v>
      </c>
      <c r="E252" s="1321">
        <v>20883.246456148085</v>
      </c>
      <c r="F252" s="1321">
        <v>21026.153812694185</v>
      </c>
      <c r="G252" s="1322">
        <v>-0.67966475380686331</v>
      </c>
      <c r="H252" s="1323">
        <v>375.05867768595044</v>
      </c>
      <c r="I252" s="1323">
        <v>0.4401968115053107</v>
      </c>
      <c r="J252" s="1324">
        <v>-33.149171270718227</v>
      </c>
      <c r="K252" s="1324">
        <v>6.6703417861080485</v>
      </c>
      <c r="L252" s="1325">
        <v>-2.2327570825589458</v>
      </c>
    </row>
    <row r="253" spans="1:12">
      <c r="A253" s="600" t="s">
        <v>85</v>
      </c>
      <c r="B253" s="1316" t="s">
        <v>25</v>
      </c>
      <c r="C253" s="1296">
        <v>20599.00588235294</v>
      </c>
      <c r="D253" s="1296">
        <v>20744.632352941178</v>
      </c>
      <c r="E253" s="1297">
        <v>21010.986000000001</v>
      </c>
      <c r="F253" s="1297">
        <v>21159.525000000001</v>
      </c>
      <c r="G253" s="1298">
        <v>-0.70199590964353242</v>
      </c>
      <c r="H253" s="1299">
        <v>354.1</v>
      </c>
      <c r="I253" s="1299">
        <v>-2.1823204419889439</v>
      </c>
      <c r="J253" s="1317">
        <v>-26.36363636363636</v>
      </c>
      <c r="K253" s="1317">
        <v>4.465270121278941</v>
      </c>
      <c r="L253" s="1318">
        <v>-0.94545294807669134</v>
      </c>
    </row>
    <row r="254" spans="1:12">
      <c r="A254" s="600" t="s">
        <v>85</v>
      </c>
      <c r="B254" s="1316" t="s">
        <v>26</v>
      </c>
      <c r="C254" s="1296">
        <v>20258.697058823527</v>
      </c>
      <c r="D254" s="1296">
        <v>20426.382352941175</v>
      </c>
      <c r="E254" s="1297">
        <v>20663.870999999999</v>
      </c>
      <c r="F254" s="1297">
        <v>20834.91</v>
      </c>
      <c r="G254" s="1298">
        <v>-0.82092507239052481</v>
      </c>
      <c r="H254" s="1299">
        <v>417.5</v>
      </c>
      <c r="I254" s="1299">
        <v>6.7501917668115512</v>
      </c>
      <c r="J254" s="1317">
        <v>-43.661971830985912</v>
      </c>
      <c r="K254" s="1317">
        <v>2.2050716648291067</v>
      </c>
      <c r="L254" s="1318">
        <v>-1.2873041344822558</v>
      </c>
    </row>
    <row r="255" spans="1:12">
      <c r="A255" s="604" t="s">
        <v>85</v>
      </c>
      <c r="B255" s="1319" t="s">
        <v>27</v>
      </c>
      <c r="C255" s="1320">
        <v>20231.793082056975</v>
      </c>
      <c r="D255" s="1320">
        <v>20122.917507656301</v>
      </c>
      <c r="E255" s="1321">
        <v>20636.428943698116</v>
      </c>
      <c r="F255" s="1321">
        <v>20525.375857809428</v>
      </c>
      <c r="G255" s="1322">
        <v>0.54105262996407222</v>
      </c>
      <c r="H255" s="1323">
        <v>326.35763546798034</v>
      </c>
      <c r="I255" s="1323">
        <v>-0.6122730608727126</v>
      </c>
      <c r="J255" s="1324">
        <v>-18.14516129032258</v>
      </c>
      <c r="K255" s="1324">
        <v>11.190738699007717</v>
      </c>
      <c r="L255" s="1325">
        <v>-1.007982402812253</v>
      </c>
    </row>
    <row r="256" spans="1:12">
      <c r="A256" s="600" t="s">
        <v>85</v>
      </c>
      <c r="B256" s="1316" t="s">
        <v>28</v>
      </c>
      <c r="C256" s="1296">
        <v>20212.849019607842</v>
      </c>
      <c r="D256" s="1296">
        <v>20010.882352941175</v>
      </c>
      <c r="E256" s="1297">
        <v>20617.106</v>
      </c>
      <c r="F256" s="1297">
        <v>20411.099999999999</v>
      </c>
      <c r="G256" s="1298">
        <v>1.0092841640088053</v>
      </c>
      <c r="H256" s="1299">
        <v>318.2</v>
      </c>
      <c r="I256" s="1299">
        <v>-0.12554927809166166</v>
      </c>
      <c r="J256" s="1317">
        <v>-18.848167539267017</v>
      </c>
      <c r="K256" s="1317">
        <v>8.5446527012127884</v>
      </c>
      <c r="L256" s="1318">
        <v>-0.85033008285017253</v>
      </c>
    </row>
    <row r="257" spans="1:12" ht="15" thickBot="1">
      <c r="A257" s="1326" t="s">
        <v>85</v>
      </c>
      <c r="B257" s="1327" t="s">
        <v>29</v>
      </c>
      <c r="C257" s="1328">
        <v>20286.980392156864</v>
      </c>
      <c r="D257" s="1328">
        <v>20454.232352941177</v>
      </c>
      <c r="E257" s="1329">
        <v>20692.72</v>
      </c>
      <c r="F257" s="1329">
        <v>20863.316999999999</v>
      </c>
      <c r="G257" s="1330">
        <v>-0.81768876924027922</v>
      </c>
      <c r="H257" s="1317">
        <v>352.7</v>
      </c>
      <c r="I257" s="1317">
        <v>-2.3262254223206957</v>
      </c>
      <c r="J257" s="1317">
        <v>-15.789473684210526</v>
      </c>
      <c r="K257" s="1317">
        <v>2.6460859977949283</v>
      </c>
      <c r="L257" s="1318">
        <v>-0.15765231996208096</v>
      </c>
    </row>
    <row r="258" spans="1:12" ht="15" thickBot="1">
      <c r="A258" s="1331"/>
      <c r="B258" s="612"/>
      <c r="C258" s="1332"/>
      <c r="D258" s="1332"/>
      <c r="E258" s="1332"/>
      <c r="F258" s="1332"/>
      <c r="G258" s="1333"/>
      <c r="H258" s="1334"/>
      <c r="I258" s="1334"/>
      <c r="J258" s="1334"/>
      <c r="K258" s="1334"/>
      <c r="L258" s="1335"/>
    </row>
    <row r="259" spans="1:12">
      <c r="A259" s="600" t="s">
        <v>86</v>
      </c>
      <c r="B259" s="1336" t="s">
        <v>26</v>
      </c>
      <c r="C259" s="1337">
        <v>19636.883333333331</v>
      </c>
      <c r="D259" s="1337">
        <v>20169.771568627453</v>
      </c>
      <c r="E259" s="1338">
        <v>20029.620999999999</v>
      </c>
      <c r="F259" s="1338">
        <v>20573.167000000001</v>
      </c>
      <c r="G259" s="1339">
        <v>-2.6420142314501316</v>
      </c>
      <c r="H259" s="1340">
        <v>451.6</v>
      </c>
      <c r="I259" s="1340">
        <v>8.4794619264953184</v>
      </c>
      <c r="J259" s="1340">
        <v>-34.210526315789473</v>
      </c>
      <c r="K259" s="1340">
        <v>1.3781697905181918</v>
      </c>
      <c r="L259" s="1341">
        <v>-0.49098908798648089</v>
      </c>
    </row>
    <row r="260" spans="1:12" ht="15" thickBot="1">
      <c r="A260" s="1326" t="s">
        <v>86</v>
      </c>
      <c r="B260" s="1327" t="s">
        <v>29</v>
      </c>
      <c r="C260" s="1328">
        <v>19943.766666666666</v>
      </c>
      <c r="D260" s="1328">
        <v>19589.576470588232</v>
      </c>
      <c r="E260" s="1329">
        <v>20342.642</v>
      </c>
      <c r="F260" s="1329">
        <v>19981.367999999999</v>
      </c>
      <c r="G260" s="1330">
        <v>1.8080543834636409</v>
      </c>
      <c r="H260" s="1317">
        <v>386.8</v>
      </c>
      <c r="I260" s="1317">
        <v>-0.59110768439990014</v>
      </c>
      <c r="J260" s="1317">
        <v>51.428571428571423</v>
      </c>
      <c r="K260" s="1317">
        <v>2.9217199558985665</v>
      </c>
      <c r="L260" s="1318">
        <v>1.2001262520126834</v>
      </c>
    </row>
    <row r="261" spans="1:12" ht="15" thickBot="1">
      <c r="A261" s="1331"/>
      <c r="B261" s="612"/>
      <c r="C261" s="1332"/>
      <c r="D261" s="1332"/>
      <c r="E261" s="1332"/>
      <c r="F261" s="1332"/>
      <c r="G261" s="1333"/>
      <c r="H261" s="1334"/>
      <c r="I261" s="1334"/>
      <c r="J261" s="1334"/>
      <c r="K261" s="1334"/>
      <c r="L261" s="1335"/>
    </row>
    <row r="262" spans="1:12">
      <c r="A262" s="604" t="s">
        <v>87</v>
      </c>
      <c r="B262" s="1309" t="s">
        <v>21</v>
      </c>
      <c r="C262" s="1310" t="s">
        <v>72</v>
      </c>
      <c r="D262" s="1310" t="s">
        <v>514</v>
      </c>
      <c r="E262" s="1311" t="s">
        <v>72</v>
      </c>
      <c r="F262" s="1311" t="s">
        <v>514</v>
      </c>
      <c r="G262" s="1312" t="s">
        <v>72</v>
      </c>
      <c r="H262" s="1313" t="s">
        <v>72</v>
      </c>
      <c r="I262" s="1313" t="s">
        <v>72</v>
      </c>
      <c r="J262" s="1314" t="s">
        <v>72</v>
      </c>
      <c r="K262" s="1314" t="s">
        <v>72</v>
      </c>
      <c r="L262" s="1315" t="s">
        <v>72</v>
      </c>
    </row>
    <row r="263" spans="1:12">
      <c r="A263" s="601" t="s">
        <v>87</v>
      </c>
      <c r="B263" s="1316" t="s">
        <v>22</v>
      </c>
      <c r="C263" s="1296" t="s">
        <v>72</v>
      </c>
      <c r="D263" s="1296" t="s">
        <v>514</v>
      </c>
      <c r="E263" s="1297" t="s">
        <v>72</v>
      </c>
      <c r="F263" s="1297" t="s">
        <v>514</v>
      </c>
      <c r="G263" s="1298" t="s">
        <v>72</v>
      </c>
      <c r="H263" s="1299" t="s">
        <v>72</v>
      </c>
      <c r="I263" s="1299" t="s">
        <v>72</v>
      </c>
      <c r="J263" s="1317" t="s">
        <v>72</v>
      </c>
      <c r="K263" s="1317" t="s">
        <v>72</v>
      </c>
      <c r="L263" s="1318" t="s">
        <v>72</v>
      </c>
    </row>
    <row r="264" spans="1:12">
      <c r="A264" s="601" t="s">
        <v>87</v>
      </c>
      <c r="B264" s="1316" t="s">
        <v>23</v>
      </c>
      <c r="C264" s="1296" t="s">
        <v>72</v>
      </c>
      <c r="D264" s="1296" t="s">
        <v>72</v>
      </c>
      <c r="E264" s="1297" t="s">
        <v>72</v>
      </c>
      <c r="F264" s="1297" t="s">
        <v>72</v>
      </c>
      <c r="G264" s="1298" t="s">
        <v>72</v>
      </c>
      <c r="H264" s="1299" t="s">
        <v>72</v>
      </c>
      <c r="I264" s="1299" t="s">
        <v>72</v>
      </c>
      <c r="J264" s="1317" t="s">
        <v>72</v>
      </c>
      <c r="K264" s="1317" t="s">
        <v>72</v>
      </c>
      <c r="L264" s="1318" t="s">
        <v>72</v>
      </c>
    </row>
    <row r="265" spans="1:12">
      <c r="A265" s="601" t="s">
        <v>87</v>
      </c>
      <c r="B265" s="1316" t="s">
        <v>30</v>
      </c>
      <c r="C265" s="1296" t="s">
        <v>72</v>
      </c>
      <c r="D265" s="1296" t="s">
        <v>72</v>
      </c>
      <c r="E265" s="1297" t="s">
        <v>72</v>
      </c>
      <c r="F265" s="1297" t="s">
        <v>72</v>
      </c>
      <c r="G265" s="1298" t="s">
        <v>72</v>
      </c>
      <c r="H265" s="1299" t="s">
        <v>72</v>
      </c>
      <c r="I265" s="1299" t="s">
        <v>72</v>
      </c>
      <c r="J265" s="1317" t="s">
        <v>72</v>
      </c>
      <c r="K265" s="1317" t="s">
        <v>72</v>
      </c>
      <c r="L265" s="1318" t="s">
        <v>72</v>
      </c>
    </row>
    <row r="266" spans="1:12">
      <c r="A266" s="607" t="s">
        <v>87</v>
      </c>
      <c r="B266" s="1319" t="s">
        <v>24</v>
      </c>
      <c r="C266" s="1320" t="s">
        <v>72</v>
      </c>
      <c r="D266" s="1320" t="s">
        <v>72</v>
      </c>
      <c r="E266" s="1321" t="s">
        <v>72</v>
      </c>
      <c r="F266" s="1321" t="s">
        <v>72</v>
      </c>
      <c r="G266" s="1322" t="s">
        <v>72</v>
      </c>
      <c r="H266" s="1323" t="s">
        <v>72</v>
      </c>
      <c r="I266" s="1323" t="s">
        <v>72</v>
      </c>
      <c r="J266" s="1324" t="s">
        <v>72</v>
      </c>
      <c r="K266" s="1324" t="s">
        <v>72</v>
      </c>
      <c r="L266" s="1325" t="s">
        <v>72</v>
      </c>
    </row>
    <row r="267" spans="1:12">
      <c r="A267" s="601" t="s">
        <v>87</v>
      </c>
      <c r="B267" s="1316" t="s">
        <v>26</v>
      </c>
      <c r="C267" s="1296" t="s">
        <v>72</v>
      </c>
      <c r="D267" s="1296" t="s">
        <v>72</v>
      </c>
      <c r="E267" s="1297" t="s">
        <v>72</v>
      </c>
      <c r="F267" s="1297" t="s">
        <v>72</v>
      </c>
      <c r="G267" s="1298" t="s">
        <v>72</v>
      </c>
      <c r="H267" s="1299" t="s">
        <v>72</v>
      </c>
      <c r="I267" s="1299" t="s">
        <v>72</v>
      </c>
      <c r="J267" s="1317" t="s">
        <v>72</v>
      </c>
      <c r="K267" s="1317" t="s">
        <v>72</v>
      </c>
      <c r="L267" s="1318" t="s">
        <v>72</v>
      </c>
    </row>
    <row r="268" spans="1:12">
      <c r="A268" s="601" t="s">
        <v>87</v>
      </c>
      <c r="B268" s="1316" t="s">
        <v>31</v>
      </c>
      <c r="C268" s="1296" t="s">
        <v>72</v>
      </c>
      <c r="D268" s="1296" t="s">
        <v>72</v>
      </c>
      <c r="E268" s="1297" t="s">
        <v>72</v>
      </c>
      <c r="F268" s="1297" t="s">
        <v>72</v>
      </c>
      <c r="G268" s="1298" t="s">
        <v>72</v>
      </c>
      <c r="H268" s="1299" t="s">
        <v>72</v>
      </c>
      <c r="I268" s="1299" t="s">
        <v>72</v>
      </c>
      <c r="J268" s="1317" t="s">
        <v>72</v>
      </c>
      <c r="K268" s="1317" t="s">
        <v>72</v>
      </c>
      <c r="L268" s="1318" t="s">
        <v>72</v>
      </c>
    </row>
    <row r="269" spans="1:12">
      <c r="A269" s="607" t="s">
        <v>87</v>
      </c>
      <c r="B269" s="1319" t="s">
        <v>27</v>
      </c>
      <c r="C269" s="1320" t="s">
        <v>72</v>
      </c>
      <c r="D269" s="1320" t="s">
        <v>72</v>
      </c>
      <c r="E269" s="1321" t="s">
        <v>72</v>
      </c>
      <c r="F269" s="1321" t="s">
        <v>72</v>
      </c>
      <c r="G269" s="1322" t="s">
        <v>72</v>
      </c>
      <c r="H269" s="1323" t="s">
        <v>72</v>
      </c>
      <c r="I269" s="1323" t="s">
        <v>72</v>
      </c>
      <c r="J269" s="1324" t="s">
        <v>72</v>
      </c>
      <c r="K269" s="1324" t="s">
        <v>72</v>
      </c>
      <c r="L269" s="1325" t="s">
        <v>72</v>
      </c>
    </row>
    <row r="270" spans="1:12">
      <c r="A270" s="601" t="s">
        <v>87</v>
      </c>
      <c r="B270" s="1316" t="s">
        <v>29</v>
      </c>
      <c r="C270" s="1296" t="s">
        <v>72</v>
      </c>
      <c r="D270" s="1296" t="s">
        <v>72</v>
      </c>
      <c r="E270" s="1297" t="s">
        <v>72</v>
      </c>
      <c r="F270" s="1297" t="s">
        <v>72</v>
      </c>
      <c r="G270" s="1298" t="s">
        <v>72</v>
      </c>
      <c r="H270" s="1299" t="s">
        <v>72</v>
      </c>
      <c r="I270" s="1299" t="s">
        <v>72</v>
      </c>
      <c r="J270" s="1317" t="s">
        <v>72</v>
      </c>
      <c r="K270" s="1317" t="s">
        <v>72</v>
      </c>
      <c r="L270" s="1318" t="s">
        <v>72</v>
      </c>
    </row>
    <row r="271" spans="1:12" ht="15" thickBot="1">
      <c r="A271" s="1342" t="s">
        <v>87</v>
      </c>
      <c r="B271" s="1316" t="s">
        <v>32</v>
      </c>
      <c r="C271" s="1328" t="s">
        <v>72</v>
      </c>
      <c r="D271" s="1328" t="s">
        <v>72</v>
      </c>
      <c r="E271" s="1329" t="s">
        <v>72</v>
      </c>
      <c r="F271" s="1329" t="s">
        <v>72</v>
      </c>
      <c r="G271" s="1330" t="s">
        <v>72</v>
      </c>
      <c r="H271" s="1317" t="s">
        <v>72</v>
      </c>
      <c r="I271" s="1317" t="s">
        <v>72</v>
      </c>
      <c r="J271" s="1317" t="s">
        <v>72</v>
      </c>
      <c r="K271" s="1317" t="s">
        <v>72</v>
      </c>
      <c r="L271" s="1318" t="s">
        <v>72</v>
      </c>
    </row>
    <row r="272" spans="1:12" ht="15" thickBot="1">
      <c r="A272" s="1331"/>
      <c r="B272" s="612"/>
      <c r="C272" s="1332"/>
      <c r="D272" s="1332"/>
      <c r="E272" s="1332"/>
      <c r="F272" s="1332"/>
      <c r="G272" s="1333"/>
      <c r="H272" s="1334"/>
      <c r="I272" s="1334"/>
      <c r="J272" s="1334"/>
      <c r="K272" s="1334"/>
      <c r="L272" s="1335"/>
    </row>
    <row r="273" spans="1:12">
      <c r="A273" s="604" t="s">
        <v>20</v>
      </c>
      <c r="B273" s="1309" t="s">
        <v>24</v>
      </c>
      <c r="C273" s="1310">
        <v>17263.297278612532</v>
      </c>
      <c r="D273" s="1310">
        <v>17874.707440079179</v>
      </c>
      <c r="E273" s="1311">
        <v>17608.563224184782</v>
      </c>
      <c r="F273" s="1311">
        <v>18232.201588880762</v>
      </c>
      <c r="G273" s="1312">
        <v>-3.4205324116003486</v>
      </c>
      <c r="H273" s="1313">
        <v>350.46428571428572</v>
      </c>
      <c r="I273" s="1313">
        <v>-2.5832953657221416</v>
      </c>
      <c r="J273" s="1314">
        <v>-44.736842105263158</v>
      </c>
      <c r="K273" s="1314">
        <v>2.3153252480705624</v>
      </c>
      <c r="L273" s="1315">
        <v>-1.4229925089387829</v>
      </c>
    </row>
    <row r="274" spans="1:12">
      <c r="A274" s="600" t="s">
        <v>20</v>
      </c>
      <c r="B274" s="1316" t="s">
        <v>25</v>
      </c>
      <c r="C274" s="1296" t="s">
        <v>514</v>
      </c>
      <c r="D274" s="1296">
        <v>16377.336274509806</v>
      </c>
      <c r="E274" s="1297" t="s">
        <v>514</v>
      </c>
      <c r="F274" s="1297">
        <v>16704.883000000002</v>
      </c>
      <c r="G274" s="1298" t="s">
        <v>72</v>
      </c>
      <c r="H274" s="1299" t="s">
        <v>514</v>
      </c>
      <c r="I274" s="1299" t="s">
        <v>72</v>
      </c>
      <c r="J274" s="1317" t="s">
        <v>72</v>
      </c>
      <c r="K274" s="1317">
        <v>0.38588754134509368</v>
      </c>
      <c r="L274" s="1318" t="s">
        <v>72</v>
      </c>
    </row>
    <row r="275" spans="1:12">
      <c r="A275" s="600" t="s">
        <v>20</v>
      </c>
      <c r="B275" s="1316" t="s">
        <v>26</v>
      </c>
      <c r="C275" s="1296">
        <v>16953.564705882352</v>
      </c>
      <c r="D275" s="1296">
        <v>17543.856862745099</v>
      </c>
      <c r="E275" s="1297">
        <v>17292.635999999999</v>
      </c>
      <c r="F275" s="1297">
        <v>17894.734</v>
      </c>
      <c r="G275" s="1298">
        <v>-3.3646658285057591</v>
      </c>
      <c r="H275" s="1299">
        <v>354.6</v>
      </c>
      <c r="I275" s="1299">
        <v>-0.16891891891890931</v>
      </c>
      <c r="J275" s="1317">
        <v>-60.606060606060609</v>
      </c>
      <c r="K275" s="1317">
        <v>0.71664829106945982</v>
      </c>
      <c r="L275" s="1318">
        <v>-0.90656862973722974</v>
      </c>
    </row>
    <row r="276" spans="1:12">
      <c r="A276" s="600" t="s">
        <v>20</v>
      </c>
      <c r="B276" s="1316" t="s">
        <v>31</v>
      </c>
      <c r="C276" s="1296" t="s">
        <v>514</v>
      </c>
      <c r="D276" s="1296">
        <v>18603.173529411764</v>
      </c>
      <c r="E276" s="1297" t="s">
        <v>514</v>
      </c>
      <c r="F276" s="1297">
        <v>18975.237000000001</v>
      </c>
      <c r="G276" s="1298" t="s">
        <v>72</v>
      </c>
      <c r="H276" s="1299" t="s">
        <v>514</v>
      </c>
      <c r="I276" s="1299" t="s">
        <v>72</v>
      </c>
      <c r="J276" s="1317" t="s">
        <v>72</v>
      </c>
      <c r="K276" s="1317">
        <v>1.2127894156560088</v>
      </c>
      <c r="L276" s="1318" t="s">
        <v>72</v>
      </c>
    </row>
    <row r="277" spans="1:12">
      <c r="A277" s="604" t="s">
        <v>20</v>
      </c>
      <c r="B277" s="1319" t="s">
        <v>27</v>
      </c>
      <c r="C277" s="1320">
        <v>18439.957555642628</v>
      </c>
      <c r="D277" s="1320">
        <v>18070.623124604681</v>
      </c>
      <c r="E277" s="1321">
        <v>18808.756706755481</v>
      </c>
      <c r="F277" s="1321">
        <v>18432.035587096776</v>
      </c>
      <c r="G277" s="1322">
        <v>2.0438389340048047</v>
      </c>
      <c r="H277" s="1323">
        <v>312.55770491803281</v>
      </c>
      <c r="I277" s="1323">
        <v>-0.42675826068574774</v>
      </c>
      <c r="J277" s="1324">
        <v>10.30741410488246</v>
      </c>
      <c r="K277" s="1324">
        <v>33.627342888643881</v>
      </c>
      <c r="L277" s="1325">
        <v>6.4261623672469312</v>
      </c>
    </row>
    <row r="278" spans="1:12">
      <c r="A278" s="600" t="s">
        <v>20</v>
      </c>
      <c r="B278" s="1316" t="s">
        <v>28</v>
      </c>
      <c r="C278" s="1296">
        <v>18350.22156862745</v>
      </c>
      <c r="D278" s="1296">
        <v>17256.547058823529</v>
      </c>
      <c r="E278" s="1297">
        <v>18717.225999999999</v>
      </c>
      <c r="F278" s="1297">
        <v>17601.678</v>
      </c>
      <c r="G278" s="1298">
        <v>6.337736663515825</v>
      </c>
      <c r="H278" s="1299">
        <v>285.60000000000002</v>
      </c>
      <c r="I278" s="1299">
        <v>2.1824686940966092</v>
      </c>
      <c r="J278" s="1317">
        <v>57.647058823529406</v>
      </c>
      <c r="K278" s="1317">
        <v>14.773980154355016</v>
      </c>
      <c r="L278" s="1318">
        <v>6.4119535926235844</v>
      </c>
    </row>
    <row r="279" spans="1:12">
      <c r="A279" s="600" t="s">
        <v>20</v>
      </c>
      <c r="B279" s="1316" t="s">
        <v>29</v>
      </c>
      <c r="C279" s="1296">
        <v>18530.599019607842</v>
      </c>
      <c r="D279" s="1296">
        <v>18436.350980392159</v>
      </c>
      <c r="E279" s="1297">
        <v>18901.210999999999</v>
      </c>
      <c r="F279" s="1297">
        <v>18805.078000000001</v>
      </c>
      <c r="G279" s="1298">
        <v>0.51120766422770481</v>
      </c>
      <c r="H279" s="1299">
        <v>324.3</v>
      </c>
      <c r="I279" s="1299">
        <v>0.55813953488372448</v>
      </c>
      <c r="J279" s="1317">
        <v>-18.354430379746837</v>
      </c>
      <c r="K279" s="1317">
        <v>14.222712238147739</v>
      </c>
      <c r="L279" s="1318">
        <v>-1.3208194883648048</v>
      </c>
    </row>
    <row r="280" spans="1:12">
      <c r="A280" s="600" t="s">
        <v>20</v>
      </c>
      <c r="B280" s="1316" t="s">
        <v>32</v>
      </c>
      <c r="C280" s="1296">
        <v>18416.516666666666</v>
      </c>
      <c r="D280" s="1296">
        <v>18128.980392156864</v>
      </c>
      <c r="E280" s="1297">
        <v>18784.847000000002</v>
      </c>
      <c r="F280" s="1297">
        <v>18491.560000000001</v>
      </c>
      <c r="G280" s="1298">
        <v>1.5860587208434564</v>
      </c>
      <c r="H280" s="1299">
        <v>362.5</v>
      </c>
      <c r="I280" s="1299">
        <v>0.52689961175817446</v>
      </c>
      <c r="J280" s="1317">
        <v>25.373134328358208</v>
      </c>
      <c r="K280" s="1317">
        <v>4.6306504961411248</v>
      </c>
      <c r="L280" s="1318">
        <v>1.3350282629881485</v>
      </c>
    </row>
    <row r="281" spans="1:12">
      <c r="A281" s="604" t="s">
        <v>20</v>
      </c>
      <c r="B281" s="1319" t="s">
        <v>33</v>
      </c>
      <c r="C281" s="1320">
        <v>15309.313504337217</v>
      </c>
      <c r="D281" s="1320">
        <v>15301.431900625592</v>
      </c>
      <c r="E281" s="1321">
        <v>15615.499774423961</v>
      </c>
      <c r="F281" s="1321">
        <v>15607.460538638104</v>
      </c>
      <c r="G281" s="1322">
        <v>5.1508929117291623E-2</v>
      </c>
      <c r="H281" s="1323">
        <v>237.19453551912568</v>
      </c>
      <c r="I281" s="1323">
        <v>-0.18974443554636908</v>
      </c>
      <c r="J281" s="1324">
        <v>10.909090909090908</v>
      </c>
      <c r="K281" s="1324">
        <v>20.176405733186328</v>
      </c>
      <c r="L281" s="1325">
        <v>3.9442365251194325</v>
      </c>
    </row>
    <row r="282" spans="1:12">
      <c r="A282" s="600" t="s">
        <v>20</v>
      </c>
      <c r="B282" s="1316" t="s">
        <v>73</v>
      </c>
      <c r="C282" s="1296">
        <v>15259.604901960785</v>
      </c>
      <c r="D282" s="1296">
        <v>15204.277450980391</v>
      </c>
      <c r="E282" s="1297">
        <v>15564.797</v>
      </c>
      <c r="F282" s="1297">
        <v>15508.362999999999</v>
      </c>
      <c r="G282" s="1298">
        <v>0.36389398416842</v>
      </c>
      <c r="H282" s="1299">
        <v>229</v>
      </c>
      <c r="I282" s="1299">
        <v>1.5070921985815628</v>
      </c>
      <c r="J282" s="1317">
        <v>16</v>
      </c>
      <c r="K282" s="1317">
        <v>11.190738699007717</v>
      </c>
      <c r="L282" s="1318">
        <v>2.5827701795783025</v>
      </c>
    </row>
    <row r="283" spans="1:12">
      <c r="A283" s="600" t="s">
        <v>20</v>
      </c>
      <c r="B283" s="1316" t="s">
        <v>34</v>
      </c>
      <c r="C283" s="1296">
        <v>15274.190196078433</v>
      </c>
      <c r="D283" s="1296">
        <v>15349.573529411766</v>
      </c>
      <c r="E283" s="1297">
        <v>15579.674000000001</v>
      </c>
      <c r="F283" s="1297">
        <v>15656.565000000001</v>
      </c>
      <c r="G283" s="1298">
        <v>-0.49111027865946083</v>
      </c>
      <c r="H283" s="1299">
        <v>239.3</v>
      </c>
      <c r="I283" s="1299">
        <v>-3.5469568722289333</v>
      </c>
      <c r="J283" s="1317">
        <v>4.6153846153846159</v>
      </c>
      <c r="K283" s="1317">
        <v>7.4972436604189632</v>
      </c>
      <c r="L283" s="1318">
        <v>1.1027527602713985</v>
      </c>
    </row>
    <row r="284" spans="1:12" ht="15" thickBot="1">
      <c r="A284" s="600" t="s">
        <v>20</v>
      </c>
      <c r="B284" s="1316" t="s">
        <v>35</v>
      </c>
      <c r="C284" s="1296" t="s">
        <v>514</v>
      </c>
      <c r="D284" s="1296">
        <v>15642.700980392157</v>
      </c>
      <c r="E284" s="1297" t="s">
        <v>514</v>
      </c>
      <c r="F284" s="1297">
        <v>15955.555</v>
      </c>
      <c r="G284" s="1298" t="s">
        <v>72</v>
      </c>
      <c r="H284" s="1299" t="s">
        <v>514</v>
      </c>
      <c r="I284" s="1299" t="s">
        <v>72</v>
      </c>
      <c r="J284" s="1317" t="s">
        <v>72</v>
      </c>
      <c r="K284" s="1317">
        <v>1.4884233737596473</v>
      </c>
      <c r="L284" s="1318" t="s">
        <v>72</v>
      </c>
    </row>
    <row r="285" spans="1:12" ht="15" thickBot="1">
      <c r="A285" s="1331"/>
      <c r="B285" s="612"/>
      <c r="C285" s="1332"/>
      <c r="D285" s="1332"/>
      <c r="E285" s="1332"/>
      <c r="F285" s="1332"/>
      <c r="G285" s="1333"/>
      <c r="H285" s="1334"/>
      <c r="I285" s="1334"/>
      <c r="J285" s="1334"/>
      <c r="K285" s="1334"/>
      <c r="L285" s="1335"/>
    </row>
    <row r="286" spans="1:12">
      <c r="A286" s="604" t="s">
        <v>88</v>
      </c>
      <c r="B286" s="1319" t="s">
        <v>21</v>
      </c>
      <c r="C286" s="1320">
        <v>21915.341843957092</v>
      </c>
      <c r="D286" s="1320">
        <v>21408.869750525209</v>
      </c>
      <c r="E286" s="1321">
        <v>22353.648680836235</v>
      </c>
      <c r="F286" s="1321">
        <v>21837.047145535715</v>
      </c>
      <c r="G286" s="1322">
        <v>2.3657114987093508</v>
      </c>
      <c r="H286" s="1323">
        <v>358.78249999999997</v>
      </c>
      <c r="I286" s="1323">
        <v>2.5111162699333898</v>
      </c>
      <c r="J286" s="1324">
        <v>25</v>
      </c>
      <c r="K286" s="1324">
        <v>2.2050716648291067</v>
      </c>
      <c r="L286" s="1325">
        <v>0.63104313556201386</v>
      </c>
    </row>
    <row r="287" spans="1:12">
      <c r="A287" s="600" t="s">
        <v>88</v>
      </c>
      <c r="B287" s="1316" t="s">
        <v>22</v>
      </c>
      <c r="C287" s="1296" t="s">
        <v>514</v>
      </c>
      <c r="D287" s="1296" t="s">
        <v>514</v>
      </c>
      <c r="E287" s="1297" t="s">
        <v>514</v>
      </c>
      <c r="F287" s="1297" t="s">
        <v>514</v>
      </c>
      <c r="G287" s="1298" t="s">
        <v>72</v>
      </c>
      <c r="H287" s="1299" t="s">
        <v>514</v>
      </c>
      <c r="I287" s="1299" t="s">
        <v>72</v>
      </c>
      <c r="J287" s="1317" t="s">
        <v>72</v>
      </c>
      <c r="K287" s="1317">
        <v>0.38588754134509368</v>
      </c>
      <c r="L287" s="1318" t="s">
        <v>72</v>
      </c>
    </row>
    <row r="288" spans="1:12">
      <c r="A288" s="600" t="s">
        <v>88</v>
      </c>
      <c r="B288" s="1316" t="s">
        <v>23</v>
      </c>
      <c r="C288" s="1296" t="s">
        <v>514</v>
      </c>
      <c r="D288" s="1296" t="s">
        <v>514</v>
      </c>
      <c r="E288" s="1297" t="s">
        <v>514</v>
      </c>
      <c r="F288" s="1297" t="s">
        <v>514</v>
      </c>
      <c r="G288" s="1298" t="s">
        <v>72</v>
      </c>
      <c r="H288" s="1299" t="s">
        <v>514</v>
      </c>
      <c r="I288" s="1299" t="s">
        <v>72</v>
      </c>
      <c r="J288" s="1317" t="s">
        <v>72</v>
      </c>
      <c r="K288" s="1317">
        <v>1.4332965821389196</v>
      </c>
      <c r="L288" s="1318" t="s">
        <v>72</v>
      </c>
    </row>
    <row r="289" spans="1:12">
      <c r="A289" s="600" t="s">
        <v>88</v>
      </c>
      <c r="B289" s="1316" t="s">
        <v>30</v>
      </c>
      <c r="C289" s="1296" t="s">
        <v>514</v>
      </c>
      <c r="D289" s="1296" t="s">
        <v>514</v>
      </c>
      <c r="E289" s="1297" t="s">
        <v>514</v>
      </c>
      <c r="F289" s="1297" t="s">
        <v>514</v>
      </c>
      <c r="G289" s="1298" t="s">
        <v>72</v>
      </c>
      <c r="H289" s="1299" t="s">
        <v>514</v>
      </c>
      <c r="I289" s="1299" t="s">
        <v>72</v>
      </c>
      <c r="J289" s="1317" t="s">
        <v>72</v>
      </c>
      <c r="K289" s="1317">
        <v>0.38588754134509368</v>
      </c>
      <c r="L289" s="1318" t="s">
        <v>72</v>
      </c>
    </row>
    <row r="290" spans="1:12">
      <c r="A290" s="604" t="s">
        <v>88</v>
      </c>
      <c r="B290" s="1319" t="s">
        <v>24</v>
      </c>
      <c r="C290" s="1320">
        <v>20349.773543128591</v>
      </c>
      <c r="D290" s="1320">
        <v>20780.384319541685</v>
      </c>
      <c r="E290" s="1321">
        <v>20756.769013991165</v>
      </c>
      <c r="F290" s="1321">
        <v>21195.99200593252</v>
      </c>
      <c r="G290" s="1322">
        <v>-2.0721983279594616</v>
      </c>
      <c r="H290" s="1323">
        <v>308.62272727272727</v>
      </c>
      <c r="I290" s="1323">
        <v>0.6955567420063048</v>
      </c>
      <c r="J290" s="1324">
        <v>-50</v>
      </c>
      <c r="K290" s="1324">
        <v>4.8511576626240354</v>
      </c>
      <c r="L290" s="1325">
        <v>-3.8059992483449774</v>
      </c>
    </row>
    <row r="291" spans="1:12">
      <c r="A291" s="600" t="s">
        <v>88</v>
      </c>
      <c r="B291" s="1316" t="s">
        <v>25</v>
      </c>
      <c r="C291" s="1296">
        <v>20275.726470588237</v>
      </c>
      <c r="D291" s="1296">
        <v>19818.595098039215</v>
      </c>
      <c r="E291" s="1297">
        <v>20681.241000000002</v>
      </c>
      <c r="F291" s="1297">
        <v>20214.967000000001</v>
      </c>
      <c r="G291" s="1298">
        <v>2.3065780913716121</v>
      </c>
      <c r="H291" s="1299">
        <v>281.89999999999998</v>
      </c>
      <c r="I291" s="1299">
        <v>6.0172997367431371</v>
      </c>
      <c r="J291" s="1317">
        <v>-27.27272727272727</v>
      </c>
      <c r="K291" s="1317">
        <v>0.88202866593164275</v>
      </c>
      <c r="L291" s="1318">
        <v>-0.20011594793948384</v>
      </c>
    </row>
    <row r="292" spans="1:12">
      <c r="A292" s="600" t="s">
        <v>88</v>
      </c>
      <c r="B292" s="1316" t="s">
        <v>26</v>
      </c>
      <c r="C292" s="1296">
        <v>20096.100000000002</v>
      </c>
      <c r="D292" s="1296">
        <v>21100.22745098039</v>
      </c>
      <c r="E292" s="1297">
        <v>20498.022000000001</v>
      </c>
      <c r="F292" s="1297">
        <v>21522.232</v>
      </c>
      <c r="G292" s="1298">
        <v>-4.7588465731621099</v>
      </c>
      <c r="H292" s="1299">
        <v>314.39999999999998</v>
      </c>
      <c r="I292" s="1299">
        <v>0</v>
      </c>
      <c r="J292" s="1317">
        <v>-51.68539325842697</v>
      </c>
      <c r="K292" s="1317">
        <v>2.3704520396912896</v>
      </c>
      <c r="L292" s="1318">
        <v>-2.0073148073328131</v>
      </c>
    </row>
    <row r="293" spans="1:12">
      <c r="A293" s="600" t="s">
        <v>88</v>
      </c>
      <c r="B293" s="1316" t="s">
        <v>31</v>
      </c>
      <c r="C293" s="1296" t="s">
        <v>514</v>
      </c>
      <c r="D293" s="1296" t="s">
        <v>514</v>
      </c>
      <c r="E293" s="1297" t="s">
        <v>514</v>
      </c>
      <c r="F293" s="1297" t="s">
        <v>514</v>
      </c>
      <c r="G293" s="1298" t="s">
        <v>72</v>
      </c>
      <c r="H293" s="1299" t="s">
        <v>514</v>
      </c>
      <c r="I293" s="1299" t="s">
        <v>72</v>
      </c>
      <c r="J293" s="1317" t="s">
        <v>72</v>
      </c>
      <c r="K293" s="1317">
        <v>1.5986769570011026</v>
      </c>
      <c r="L293" s="1318" t="s">
        <v>72</v>
      </c>
    </row>
    <row r="294" spans="1:12">
      <c r="A294" s="604" t="s">
        <v>88</v>
      </c>
      <c r="B294" s="1319" t="s">
        <v>27</v>
      </c>
      <c r="C294" s="1320">
        <v>18579.543841957107</v>
      </c>
      <c r="D294" s="1320">
        <v>18534.028988853315</v>
      </c>
      <c r="E294" s="1321">
        <v>18951.134718796249</v>
      </c>
      <c r="F294" s="1321">
        <v>19051.700058151928</v>
      </c>
      <c r="G294" s="1322">
        <v>-0.52785493708551345</v>
      </c>
      <c r="H294" s="1323">
        <v>304.03500000000003</v>
      </c>
      <c r="I294" s="1323">
        <v>5.0654909154570502</v>
      </c>
      <c r="J294" s="1324">
        <v>-11.894273127753303</v>
      </c>
      <c r="K294" s="1324">
        <v>11.025358324145534</v>
      </c>
      <c r="L294" s="1325">
        <v>-0.14040655534290636</v>
      </c>
    </row>
    <row r="295" spans="1:12">
      <c r="A295" s="600" t="s">
        <v>88</v>
      </c>
      <c r="B295" s="1316" t="s">
        <v>28</v>
      </c>
      <c r="C295" s="1296">
        <v>18120.667647058821</v>
      </c>
      <c r="D295" s="1296">
        <v>19064.676470588238</v>
      </c>
      <c r="E295" s="1297">
        <v>18483.080999999998</v>
      </c>
      <c r="F295" s="1297">
        <v>19445.97</v>
      </c>
      <c r="G295" s="1298">
        <v>-4.9516120820920877</v>
      </c>
      <c r="H295" s="1299">
        <v>251.2</v>
      </c>
      <c r="I295" s="1299">
        <v>-3.1984585741811218</v>
      </c>
      <c r="J295" s="1317">
        <v>-40</v>
      </c>
      <c r="K295" s="1317">
        <v>1.8191841234840134</v>
      </c>
      <c r="L295" s="1318">
        <v>-0.88617741119380278</v>
      </c>
    </row>
    <row r="296" spans="1:12">
      <c r="A296" s="600" t="s">
        <v>88</v>
      </c>
      <c r="B296" s="1316" t="s">
        <v>29</v>
      </c>
      <c r="C296" s="1296">
        <v>20029.367647058825</v>
      </c>
      <c r="D296" s="1296">
        <v>19713.353921568625</v>
      </c>
      <c r="E296" s="1297">
        <v>20429.955000000002</v>
      </c>
      <c r="F296" s="1297">
        <v>20107.620999999999</v>
      </c>
      <c r="G296" s="1298">
        <v>1.6030439404044992</v>
      </c>
      <c r="H296" s="1299">
        <v>315.8</v>
      </c>
      <c r="I296" s="1299">
        <v>6.2584118438761855</v>
      </c>
      <c r="J296" s="1299">
        <v>-6.0810810810810816</v>
      </c>
      <c r="K296" s="1299">
        <v>7.662624035281147</v>
      </c>
      <c r="L296" s="1300">
        <v>0.38274208742084248</v>
      </c>
    </row>
    <row r="297" spans="1:12" ht="15" thickBot="1">
      <c r="A297" s="1343" t="s">
        <v>88</v>
      </c>
      <c r="B297" s="1344" t="s">
        <v>32</v>
      </c>
      <c r="C297" s="1303">
        <v>11637.179411764706</v>
      </c>
      <c r="D297" s="1303">
        <v>11637.179411764706</v>
      </c>
      <c r="E297" s="1304">
        <v>11869.923000000001</v>
      </c>
      <c r="F297" s="1304">
        <v>12042.790999999999</v>
      </c>
      <c r="G297" s="1305">
        <v>-1.435447978794937</v>
      </c>
      <c r="H297" s="1306">
        <v>307.89999999999998</v>
      </c>
      <c r="I297" s="1306">
        <v>-0.54909560723515671</v>
      </c>
      <c r="J297" s="1306">
        <v>16.666666666666664</v>
      </c>
      <c r="K297" s="1306">
        <v>2.5454545454545454</v>
      </c>
      <c r="L297" s="1307">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theme="6" tint="0.59999389629810485"/>
  </sheetPr>
  <dimension ref="A1:R45"/>
  <sheetViews>
    <sheetView showGridLines="0" zoomScale="90" zoomScaleNormal="90" workbookViewId="0">
      <selection activeCell="A2" sqref="A2:H39"/>
    </sheetView>
  </sheetViews>
  <sheetFormatPr defaultColWidth="9.1796875" defaultRowHeight="15.5"/>
  <cols>
    <col min="1" max="1" width="36" style="360" customWidth="1"/>
    <col min="2" max="2" width="12.81640625" style="360" customWidth="1"/>
    <col min="3" max="3" width="11.453125" style="360" customWidth="1"/>
    <col min="4" max="4" width="13.453125" style="360" customWidth="1"/>
    <col min="5" max="5" width="11.26953125" style="360" bestFit="1" customWidth="1"/>
    <col min="6" max="6" width="11.453125" style="360" customWidth="1"/>
    <col min="7" max="7" width="12.1796875" style="360" customWidth="1"/>
    <col min="8" max="8" width="10.81640625" style="360" bestFit="1" customWidth="1"/>
    <col min="9" max="9" width="13.26953125" style="360" customWidth="1"/>
    <col min="10" max="16384" width="9.1796875" style="360"/>
  </cols>
  <sheetData>
    <row r="1" spans="1:18" ht="40.5" customHeight="1" thickBot="1">
      <c r="A1" s="1091" t="s">
        <v>477</v>
      </c>
      <c r="B1" s="1091"/>
      <c r="C1" s="1091"/>
      <c r="D1" s="1091"/>
      <c r="E1" s="1091"/>
      <c r="F1" s="1091"/>
      <c r="G1" s="1091"/>
      <c r="H1" s="1091"/>
    </row>
    <row r="2" spans="1:18" ht="43.5">
      <c r="A2" s="781" t="s">
        <v>98</v>
      </c>
      <c r="B2" s="458" t="s">
        <v>5</v>
      </c>
      <c r="C2" s="696"/>
      <c r="D2" s="625" t="s">
        <v>102</v>
      </c>
      <c r="E2" s="1092" t="s">
        <v>100</v>
      </c>
      <c r="F2" s="1093"/>
      <c r="G2" s="1094"/>
      <c r="H2" s="697" t="s">
        <v>101</v>
      </c>
    </row>
    <row r="3" spans="1:18" ht="44" thickBot="1">
      <c r="A3" s="459"/>
      <c r="B3" s="698" t="s">
        <v>522</v>
      </c>
      <c r="C3" s="698">
        <v>45375</v>
      </c>
      <c r="D3" s="777" t="s">
        <v>50</v>
      </c>
      <c r="E3" s="698" t="s">
        <v>522</v>
      </c>
      <c r="F3" s="699">
        <v>45375</v>
      </c>
      <c r="G3" s="625" t="s">
        <v>102</v>
      </c>
      <c r="H3" s="700" t="s">
        <v>103</v>
      </c>
    </row>
    <row r="4" spans="1:18">
      <c r="A4" s="701" t="s">
        <v>4</v>
      </c>
      <c r="B4" s="702"/>
      <c r="C4" s="702"/>
      <c r="D4" s="703"/>
      <c r="E4" s="704"/>
      <c r="F4" s="704"/>
      <c r="G4" s="705"/>
      <c r="H4" s="706"/>
    </row>
    <row r="5" spans="1:18">
      <c r="A5" s="607" t="s">
        <v>216</v>
      </c>
      <c r="B5" s="606">
        <v>20215.002665163516</v>
      </c>
      <c r="C5" s="606">
        <v>20307.412390857342</v>
      </c>
      <c r="D5" s="707">
        <v>-0.45505416404223809</v>
      </c>
      <c r="E5" s="708">
        <v>100</v>
      </c>
      <c r="F5" s="709">
        <v>100</v>
      </c>
      <c r="G5" s="710" t="s">
        <v>72</v>
      </c>
      <c r="H5" s="711">
        <v>-10.855567413731784</v>
      </c>
    </row>
    <row r="6" spans="1:18">
      <c r="A6" s="601" t="s">
        <v>104</v>
      </c>
      <c r="B6" s="602">
        <v>17791.271000000001</v>
      </c>
      <c r="C6" s="602">
        <v>17794.562999999998</v>
      </c>
      <c r="D6" s="712">
        <v>-1.8500032847098537E-2</v>
      </c>
      <c r="E6" s="713">
        <v>25.927330047688415</v>
      </c>
      <c r="F6" s="653">
        <v>14.831020988971893</v>
      </c>
      <c r="G6" s="714">
        <v>74.818241218642711</v>
      </c>
      <c r="H6" s="658">
        <v>55.840729191652684</v>
      </c>
    </row>
    <row r="7" spans="1:18">
      <c r="A7" s="601" t="s">
        <v>105</v>
      </c>
      <c r="B7" s="602">
        <v>23683.406999999999</v>
      </c>
      <c r="C7" s="602">
        <v>23381.26</v>
      </c>
      <c r="D7" s="712">
        <v>1.2922614093509113</v>
      </c>
      <c r="E7" s="713">
        <v>13.424586467665664</v>
      </c>
      <c r="F7" s="653">
        <v>13.130558520099605</v>
      </c>
      <c r="G7" s="714">
        <v>2.2392645911899018</v>
      </c>
      <c r="H7" s="658">
        <v>-8.8593876998103394</v>
      </c>
    </row>
    <row r="8" spans="1:18" ht="16" thickBot="1">
      <c r="A8" s="715" t="s">
        <v>106</v>
      </c>
      <c r="B8" s="603">
        <v>20483.419999999998</v>
      </c>
      <c r="C8" s="603">
        <v>20264.473999999998</v>
      </c>
      <c r="D8" s="716">
        <v>1.0804425518273997</v>
      </c>
      <c r="E8" s="717">
        <v>60.64808348464593</v>
      </c>
      <c r="F8" s="661">
        <v>72.038420490928488</v>
      </c>
      <c r="G8" s="718">
        <v>-15.811475222054455</v>
      </c>
      <c r="H8" s="666">
        <v>-24.950617283950621</v>
      </c>
    </row>
    <row r="9" spans="1:18">
      <c r="A9" s="604" t="s">
        <v>217</v>
      </c>
      <c r="B9" s="605">
        <v>17188.163136853949</v>
      </c>
      <c r="C9" s="605">
        <v>17125.158051735321</v>
      </c>
      <c r="D9" s="719">
        <v>0.36790951025554763</v>
      </c>
      <c r="E9" s="720">
        <v>100</v>
      </c>
      <c r="F9" s="721">
        <v>100</v>
      </c>
      <c r="G9" s="722" t="s">
        <v>72</v>
      </c>
      <c r="H9" s="723">
        <v>-14.472500575301774</v>
      </c>
    </row>
    <row r="10" spans="1:18">
      <c r="A10" s="601" t="s">
        <v>104</v>
      </c>
      <c r="B10" s="602" t="s">
        <v>514</v>
      </c>
      <c r="C10" s="602" t="s">
        <v>514</v>
      </c>
      <c r="D10" s="712" t="s">
        <v>72</v>
      </c>
      <c r="E10" s="713">
        <v>0.4378347968593303</v>
      </c>
      <c r="F10" s="653">
        <v>1.0878433505575198</v>
      </c>
      <c r="G10" s="714" t="s">
        <v>72</v>
      </c>
      <c r="H10" s="658" t="s">
        <v>72</v>
      </c>
    </row>
    <row r="11" spans="1:18">
      <c r="A11" s="601" t="s">
        <v>105</v>
      </c>
      <c r="B11" s="602" t="s">
        <v>514</v>
      </c>
      <c r="C11" s="602" t="s">
        <v>514</v>
      </c>
      <c r="D11" s="712" t="s">
        <v>72</v>
      </c>
      <c r="E11" s="713">
        <v>0.17122031162096715</v>
      </c>
      <c r="F11" s="653">
        <v>0.89328675132319402</v>
      </c>
      <c r="G11" s="714" t="s">
        <v>72</v>
      </c>
      <c r="H11" s="658" t="s">
        <v>72</v>
      </c>
    </row>
    <row r="12" spans="1:18" ht="16" thickBot="1">
      <c r="A12" s="724" t="s">
        <v>106</v>
      </c>
      <c r="B12" s="602">
        <v>17195.085999999999</v>
      </c>
      <c r="C12" s="602">
        <v>17121.712</v>
      </c>
      <c r="D12" s="712">
        <v>0.42854359423870581</v>
      </c>
      <c r="E12" s="713">
        <v>99.390944891519709</v>
      </c>
      <c r="F12" s="653">
        <v>98.018869898119291</v>
      </c>
      <c r="G12" s="714">
        <v>1.3998069910687103</v>
      </c>
      <c r="H12" s="658">
        <v>-13.275280659068606</v>
      </c>
      <c r="P12" s="320"/>
      <c r="Q12" s="320"/>
      <c r="R12" s="320"/>
    </row>
    <row r="13" spans="1:18" ht="18.5">
      <c r="A13" s="701" t="s">
        <v>107</v>
      </c>
      <c r="B13" s="725"/>
      <c r="C13" s="725"/>
      <c r="D13" s="726"/>
      <c r="E13" s="727"/>
      <c r="F13" s="727"/>
      <c r="G13" s="728"/>
      <c r="H13" s="729"/>
      <c r="J13" s="806"/>
      <c r="K13" s="806"/>
      <c r="L13" s="806"/>
      <c r="M13" s="806"/>
      <c r="N13" s="806"/>
      <c r="P13" s="320"/>
      <c r="Q13" s="320"/>
      <c r="R13" s="320"/>
    </row>
    <row r="14" spans="1:18">
      <c r="A14" s="607" t="s">
        <v>216</v>
      </c>
      <c r="B14" s="606">
        <v>19769.285313395638</v>
      </c>
      <c r="C14" s="606">
        <v>19623.352064547606</v>
      </c>
      <c r="D14" s="707">
        <v>0.74367135832863918</v>
      </c>
      <c r="E14" s="708">
        <v>100</v>
      </c>
      <c r="F14" s="709">
        <v>100</v>
      </c>
      <c r="G14" s="710" t="s">
        <v>72</v>
      </c>
      <c r="H14" s="711">
        <v>-44.06106231702217</v>
      </c>
      <c r="P14" s="320"/>
      <c r="Q14" s="320"/>
      <c r="R14" s="320"/>
    </row>
    <row r="15" spans="1:18">
      <c r="A15" s="601" t="s">
        <v>104</v>
      </c>
      <c r="B15" s="602" t="s">
        <v>514</v>
      </c>
      <c r="C15" s="602" t="s">
        <v>514</v>
      </c>
      <c r="D15" s="712" t="s">
        <v>72</v>
      </c>
      <c r="E15" s="713">
        <v>17.570093457943926</v>
      </c>
      <c r="F15" s="653">
        <v>14.498815000697057</v>
      </c>
      <c r="G15" s="714" t="s">
        <v>72</v>
      </c>
      <c r="H15" s="658" t="s">
        <v>72</v>
      </c>
    </row>
    <row r="16" spans="1:18">
      <c r="A16" s="601" t="s">
        <v>105</v>
      </c>
      <c r="B16" s="602" t="s">
        <v>514</v>
      </c>
      <c r="C16" s="602" t="s">
        <v>514</v>
      </c>
      <c r="D16" s="712" t="s">
        <v>72</v>
      </c>
      <c r="E16" s="713">
        <v>2.6043613707165107</v>
      </c>
      <c r="F16" s="653">
        <v>2.8091454063850554</v>
      </c>
      <c r="G16" s="714" t="s">
        <v>72</v>
      </c>
      <c r="H16" s="658" t="s">
        <v>72</v>
      </c>
    </row>
    <row r="17" spans="1:13" ht="16" thickBot="1">
      <c r="A17" s="715" t="s">
        <v>106</v>
      </c>
      <c r="B17" s="603">
        <v>20066.439999999999</v>
      </c>
      <c r="C17" s="603">
        <v>19802.263999999999</v>
      </c>
      <c r="D17" s="716">
        <v>1.334069680113342</v>
      </c>
      <c r="E17" s="717">
        <v>79.825545171339556</v>
      </c>
      <c r="F17" s="661">
        <v>82.69203959291788</v>
      </c>
      <c r="G17" s="718">
        <v>-3.4664696090333504</v>
      </c>
      <c r="H17" s="666">
        <v>-46.000168591418692</v>
      </c>
    </row>
    <row r="18" spans="1:13">
      <c r="A18" s="604" t="s">
        <v>217</v>
      </c>
      <c r="B18" s="605">
        <v>14813.055303313036</v>
      </c>
      <c r="C18" s="605">
        <v>14772.994826666667</v>
      </c>
      <c r="D18" s="719">
        <v>0.27117369982460404</v>
      </c>
      <c r="E18" s="720">
        <v>100</v>
      </c>
      <c r="F18" s="721">
        <v>100</v>
      </c>
      <c r="G18" s="722" t="s">
        <v>72</v>
      </c>
      <c r="H18" s="723">
        <v>-13.524786324786325</v>
      </c>
    </row>
    <row r="19" spans="1:13">
      <c r="A19" s="601" t="s">
        <v>104</v>
      </c>
      <c r="B19" s="602" t="s">
        <v>72</v>
      </c>
      <c r="C19" s="602" t="s">
        <v>72</v>
      </c>
      <c r="D19" s="712" t="s">
        <v>72</v>
      </c>
      <c r="E19" s="713">
        <v>0</v>
      </c>
      <c r="F19" s="653">
        <v>0</v>
      </c>
      <c r="G19" s="714" t="s">
        <v>72</v>
      </c>
      <c r="H19" s="658" t="s">
        <v>72</v>
      </c>
    </row>
    <row r="20" spans="1:13">
      <c r="A20" s="601" t="s">
        <v>105</v>
      </c>
      <c r="B20" s="602" t="s">
        <v>514</v>
      </c>
      <c r="C20" s="602" t="s">
        <v>514</v>
      </c>
      <c r="D20" s="712" t="s">
        <v>72</v>
      </c>
      <c r="E20" s="713">
        <v>0.55349094646951846</v>
      </c>
      <c r="F20" s="653">
        <v>0.88888888888888884</v>
      </c>
      <c r="G20" s="714" t="s">
        <v>72</v>
      </c>
      <c r="H20" s="658" t="s">
        <v>72</v>
      </c>
    </row>
    <row r="21" spans="1:13" ht="16" thickBot="1">
      <c r="A21" s="724" t="s">
        <v>106</v>
      </c>
      <c r="B21" s="602">
        <v>14779.973</v>
      </c>
      <c r="C21" s="602">
        <v>14720.932000000001</v>
      </c>
      <c r="D21" s="712">
        <v>0.4010683562698289</v>
      </c>
      <c r="E21" s="713">
        <v>99.446509053530477</v>
      </c>
      <c r="F21" s="653">
        <v>99.1111111111111</v>
      </c>
      <c r="G21" s="714">
        <v>0.33840599571461777</v>
      </c>
      <c r="H21" s="658">
        <v>-13.232149016902376</v>
      </c>
    </row>
    <row r="22" spans="1:13">
      <c r="A22" s="701" t="s">
        <v>108</v>
      </c>
      <c r="B22" s="725"/>
      <c r="C22" s="725"/>
      <c r="D22" s="726"/>
      <c r="E22" s="727"/>
      <c r="F22" s="727"/>
      <c r="G22" s="728"/>
      <c r="H22" s="729"/>
    </row>
    <row r="23" spans="1:13">
      <c r="A23" s="607" t="s">
        <v>216</v>
      </c>
      <c r="B23" s="606">
        <v>20208.900773405992</v>
      </c>
      <c r="C23" s="730">
        <v>20532.449277534117</v>
      </c>
      <c r="D23" s="707">
        <v>-1.5757910795481174</v>
      </c>
      <c r="E23" s="708">
        <v>100</v>
      </c>
      <c r="F23" s="709">
        <v>100</v>
      </c>
      <c r="G23" s="710" t="s">
        <v>72</v>
      </c>
      <c r="H23" s="711">
        <v>13.063909774436103</v>
      </c>
    </row>
    <row r="24" spans="1:13">
      <c r="A24" s="601" t="s">
        <v>104</v>
      </c>
      <c r="B24" s="602">
        <v>17769.516</v>
      </c>
      <c r="C24" s="602">
        <v>17827.751</v>
      </c>
      <c r="D24" s="712">
        <v>-0.32665365362125925</v>
      </c>
      <c r="E24" s="713">
        <v>35.663926603244974</v>
      </c>
      <c r="F24" s="653">
        <v>21.783625730994153</v>
      </c>
      <c r="G24" s="714">
        <v>63.718965077983633</v>
      </c>
      <c r="H24" s="658">
        <v>85.107062959411962</v>
      </c>
    </row>
    <row r="25" spans="1:13">
      <c r="A25" s="601" t="s">
        <v>105</v>
      </c>
      <c r="B25" s="602">
        <v>23711.728999999999</v>
      </c>
      <c r="C25" s="602">
        <v>23327.57</v>
      </c>
      <c r="D25" s="712">
        <v>1.6468024744969136</v>
      </c>
      <c r="E25" s="713">
        <v>20.070194883162461</v>
      </c>
      <c r="F25" s="653">
        <v>24.293372319688114</v>
      </c>
      <c r="G25" s="714">
        <v>-17.384072416751533</v>
      </c>
      <c r="H25" s="658">
        <v>-6.5912021779624697</v>
      </c>
    </row>
    <row r="26" spans="1:13" ht="16" thickBot="1">
      <c r="A26" s="715" t="s">
        <v>106</v>
      </c>
      <c r="B26" s="603">
        <v>20586.066999999999</v>
      </c>
      <c r="C26" s="603">
        <v>20365.827000000001</v>
      </c>
      <c r="D26" s="716">
        <v>1.0814193796303875</v>
      </c>
      <c r="E26" s="717">
        <v>44.265878513592561</v>
      </c>
      <c r="F26" s="661">
        <v>53.923001949317737</v>
      </c>
      <c r="G26" s="718">
        <v>-17.909098319121608</v>
      </c>
      <c r="H26" s="666">
        <v>-7.1848169905106163</v>
      </c>
      <c r="K26" s="320"/>
      <c r="L26" s="320"/>
      <c r="M26" s="320"/>
    </row>
    <row r="27" spans="1:13">
      <c r="A27" s="604" t="s">
        <v>217</v>
      </c>
      <c r="B27" s="605">
        <v>15637.096217503022</v>
      </c>
      <c r="C27" s="605">
        <v>16226.867687645687</v>
      </c>
      <c r="D27" s="719">
        <v>-3.6345367540753841</v>
      </c>
      <c r="E27" s="720">
        <v>100</v>
      </c>
      <c r="F27" s="721">
        <v>100</v>
      </c>
      <c r="G27" s="722" t="s">
        <v>72</v>
      </c>
      <c r="H27" s="723">
        <v>-48.593628593628594</v>
      </c>
      <c r="J27" s="1090"/>
      <c r="K27" s="1090"/>
      <c r="L27" s="1090"/>
      <c r="M27" s="1090"/>
    </row>
    <row r="28" spans="1:13">
      <c r="A28" s="601" t="s">
        <v>104</v>
      </c>
      <c r="B28" s="602" t="s">
        <v>514</v>
      </c>
      <c r="C28" s="602" t="s">
        <v>514</v>
      </c>
      <c r="D28" s="712" t="s">
        <v>72</v>
      </c>
      <c r="E28" s="713">
        <v>2.7055622732769042</v>
      </c>
      <c r="F28" s="653">
        <v>1.8104118104118101</v>
      </c>
      <c r="G28" s="714" t="s">
        <v>72</v>
      </c>
      <c r="H28" s="658" t="s">
        <v>72</v>
      </c>
    </row>
    <row r="29" spans="1:13">
      <c r="A29" s="601" t="s">
        <v>105</v>
      </c>
      <c r="B29" s="602" t="s">
        <v>72</v>
      </c>
      <c r="C29" s="602" t="s">
        <v>514</v>
      </c>
      <c r="D29" s="712" t="s">
        <v>72</v>
      </c>
      <c r="E29" s="713">
        <v>0</v>
      </c>
      <c r="F29" s="653">
        <v>2.3076923076923075</v>
      </c>
      <c r="G29" s="714" t="s">
        <v>72</v>
      </c>
      <c r="H29" s="658" t="s">
        <v>72</v>
      </c>
    </row>
    <row r="30" spans="1:13" ht="16" thickBot="1">
      <c r="A30" s="724" t="s">
        <v>106</v>
      </c>
      <c r="B30" s="602">
        <v>15676.475</v>
      </c>
      <c r="C30" s="602">
        <v>16109.821</v>
      </c>
      <c r="D30" s="712">
        <v>-2.6899491931040052</v>
      </c>
      <c r="E30" s="713">
        <v>97.294437726723089</v>
      </c>
      <c r="F30" s="653">
        <v>95.881895881895872</v>
      </c>
      <c r="G30" s="714">
        <v>1.4732101736569114</v>
      </c>
      <c r="H30" s="658">
        <v>-47.836304700162074</v>
      </c>
    </row>
    <row r="31" spans="1:13">
      <c r="A31" s="701" t="s">
        <v>109</v>
      </c>
      <c r="B31" s="725"/>
      <c r="C31" s="725"/>
      <c r="D31" s="726"/>
      <c r="E31" s="727"/>
      <c r="F31" s="727"/>
      <c r="G31" s="728"/>
      <c r="H31" s="729"/>
    </row>
    <row r="32" spans="1:13">
      <c r="A32" s="607" t="s">
        <v>216</v>
      </c>
      <c r="B32" s="606">
        <v>20607.79</v>
      </c>
      <c r="C32" s="606">
        <v>20562.14</v>
      </c>
      <c r="D32" s="936">
        <v>0.22200996588877159</v>
      </c>
      <c r="E32" s="708">
        <v>100</v>
      </c>
      <c r="F32" s="709">
        <v>100</v>
      </c>
      <c r="G32" s="710" t="s">
        <v>72</v>
      </c>
      <c r="H32" s="938">
        <v>-26.890308839190634</v>
      </c>
    </row>
    <row r="33" spans="1:8">
      <c r="A33" s="601" t="s">
        <v>104</v>
      </c>
      <c r="B33" s="602" t="s">
        <v>72</v>
      </c>
      <c r="C33" s="602" t="s">
        <v>72</v>
      </c>
      <c r="D33" s="712" t="s">
        <v>72</v>
      </c>
      <c r="E33" s="713">
        <v>0</v>
      </c>
      <c r="F33" s="653">
        <v>0</v>
      </c>
      <c r="G33" s="714" t="s">
        <v>72</v>
      </c>
      <c r="H33" s="658" t="s">
        <v>72</v>
      </c>
    </row>
    <row r="34" spans="1:8">
      <c r="A34" s="601" t="s">
        <v>105</v>
      </c>
      <c r="B34" s="602" t="s">
        <v>72</v>
      </c>
      <c r="C34" s="602" t="s">
        <v>72</v>
      </c>
      <c r="D34" s="712" t="s">
        <v>72</v>
      </c>
      <c r="E34" s="713">
        <v>0</v>
      </c>
      <c r="F34" s="653">
        <v>0</v>
      </c>
      <c r="G34" s="714" t="s">
        <v>72</v>
      </c>
      <c r="H34" s="658" t="s">
        <v>72</v>
      </c>
    </row>
    <row r="35" spans="1:8" ht="16" thickBot="1">
      <c r="A35" s="715" t="s">
        <v>106</v>
      </c>
      <c r="B35" s="603">
        <v>20607.79</v>
      </c>
      <c r="C35" s="603">
        <v>20562.14</v>
      </c>
      <c r="D35" s="716">
        <v>0.22200996588877159</v>
      </c>
      <c r="E35" s="717">
        <v>100</v>
      </c>
      <c r="F35" s="661">
        <v>100</v>
      </c>
      <c r="G35" s="718">
        <v>0</v>
      </c>
      <c r="H35" s="939">
        <v>-26.890308839190634</v>
      </c>
    </row>
    <row r="36" spans="1:8">
      <c r="A36" s="604" t="s">
        <v>217</v>
      </c>
      <c r="B36" s="605">
        <v>19052.169999999998</v>
      </c>
      <c r="C36" s="605">
        <v>19388.596554220429</v>
      </c>
      <c r="D36" s="937">
        <v>-1.7351774445334898</v>
      </c>
      <c r="E36" s="720">
        <v>100</v>
      </c>
      <c r="F36" s="721">
        <v>100</v>
      </c>
      <c r="G36" s="722" t="s">
        <v>72</v>
      </c>
      <c r="H36" s="723">
        <v>6.4709937949374501</v>
      </c>
    </row>
    <row r="37" spans="1:8">
      <c r="A37" s="601" t="s">
        <v>104</v>
      </c>
      <c r="B37" s="602" t="s">
        <v>72</v>
      </c>
      <c r="C37" s="602" t="s">
        <v>514</v>
      </c>
      <c r="D37" s="804" t="s">
        <v>72</v>
      </c>
      <c r="E37" s="713">
        <v>0</v>
      </c>
      <c r="F37" s="653">
        <v>1.4133753570373289</v>
      </c>
      <c r="G37" s="714" t="s">
        <v>72</v>
      </c>
      <c r="H37" s="658" t="s">
        <v>72</v>
      </c>
    </row>
    <row r="38" spans="1:8">
      <c r="A38" s="601" t="s">
        <v>105</v>
      </c>
      <c r="B38" s="602" t="s">
        <v>72</v>
      </c>
      <c r="C38" s="602" t="s">
        <v>72</v>
      </c>
      <c r="D38" s="712" t="s">
        <v>72</v>
      </c>
      <c r="E38" s="713">
        <v>0</v>
      </c>
      <c r="F38" s="653">
        <v>0</v>
      </c>
      <c r="G38" s="714" t="s">
        <v>72</v>
      </c>
      <c r="H38" s="658" t="s">
        <v>72</v>
      </c>
    </row>
    <row r="39" spans="1:8" ht="16" thickBot="1">
      <c r="A39" s="715" t="s">
        <v>106</v>
      </c>
      <c r="B39" s="603">
        <v>19052.169999999998</v>
      </c>
      <c r="C39" s="603">
        <v>19483.77</v>
      </c>
      <c r="D39" s="716">
        <v>-2.2151770422254122</v>
      </c>
      <c r="E39" s="717">
        <v>100</v>
      </c>
      <c r="F39" s="661">
        <v>98.586624642962676</v>
      </c>
      <c r="G39" s="718">
        <v>1.43363804385833</v>
      </c>
      <c r="H39" s="666">
        <v>7.9974024676557232</v>
      </c>
    </row>
    <row r="40" spans="1:8" ht="14.25" customHeight="1">
      <c r="A40" s="461" t="s">
        <v>521</v>
      </c>
      <c r="B40" s="456"/>
      <c r="C40" s="461"/>
      <c r="D40" s="456"/>
      <c r="E40" s="461"/>
      <c r="F40" s="461"/>
      <c r="G40" s="461"/>
      <c r="H40" s="461"/>
    </row>
    <row r="41" spans="1:8" ht="5.25" customHeight="1">
      <c r="A41" s="1095"/>
      <c r="B41" s="1095"/>
      <c r="C41" s="1095"/>
      <c r="D41" s="1095"/>
    </row>
    <row r="42" spans="1:8">
      <c r="A42" s="485" t="s">
        <v>41</v>
      </c>
    </row>
    <row r="43" spans="1:8">
      <c r="A43" s="486" t="s">
        <v>70</v>
      </c>
      <c r="B43" s="1096" t="s">
        <v>42</v>
      </c>
      <c r="C43" s="1097"/>
      <c r="D43" s="1097"/>
      <c r="E43" s="1097"/>
      <c r="F43" s="1097"/>
      <c r="G43" s="1097"/>
      <c r="H43" s="1098"/>
    </row>
    <row r="44" spans="1:8">
      <c r="A44" s="486" t="s">
        <v>43</v>
      </c>
      <c r="B44" s="1096" t="s">
        <v>44</v>
      </c>
      <c r="C44" s="1097"/>
      <c r="D44" s="1097"/>
      <c r="E44" s="1097"/>
      <c r="F44" s="1097"/>
      <c r="G44" s="1097"/>
      <c r="H44" s="1098"/>
    </row>
    <row r="45" spans="1:8">
      <c r="A45" s="486" t="s">
        <v>45</v>
      </c>
      <c r="B45" s="1096" t="s">
        <v>46</v>
      </c>
      <c r="C45" s="1097"/>
      <c r="D45" s="1097"/>
      <c r="E45" s="1097"/>
      <c r="F45" s="1097"/>
      <c r="G45" s="1097"/>
      <c r="H45" s="1098"/>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theme="6" tint="0.59999389629810485"/>
  </sheetPr>
  <dimension ref="A2:N41"/>
  <sheetViews>
    <sheetView showGridLines="0" zoomScale="90" workbookViewId="0">
      <selection activeCell="A5" sqref="A5:G10"/>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7" t="s">
        <v>523</v>
      </c>
      <c r="B2" s="361"/>
      <c r="C2" s="361"/>
      <c r="D2" s="361"/>
      <c r="E2" s="361"/>
      <c r="F2" s="362"/>
      <c r="G2" s="362"/>
      <c r="H2" s="368"/>
      <c r="I2" s="363"/>
    </row>
    <row r="3" spans="1:14" ht="18" customHeight="1">
      <c r="A3"/>
      <c r="B3"/>
      <c r="C3"/>
      <c r="D3"/>
      <c r="E3"/>
      <c r="G3"/>
      <c r="H3"/>
    </row>
    <row r="4" spans="1:14" ht="18" customHeight="1" thickBot="1">
      <c r="A4" s="487"/>
      <c r="B4" s="487"/>
      <c r="C4"/>
      <c r="D4"/>
      <c r="E4"/>
      <c r="F4"/>
      <c r="G4"/>
      <c r="H4"/>
    </row>
    <row r="5" spans="1:14" s="233" customFormat="1" ht="18" customHeight="1">
      <c r="A5" s="1099" t="s">
        <v>110</v>
      </c>
      <c r="B5" s="731" t="s">
        <v>390</v>
      </c>
      <c r="C5" s="732"/>
      <c r="D5" s="732"/>
      <c r="E5" s="733" t="s">
        <v>219</v>
      </c>
      <c r="F5" s="734"/>
      <c r="G5" s="735"/>
      <c r="H5" s="232"/>
    </row>
    <row r="6" spans="1:14" s="233" customFormat="1" ht="30" customHeight="1" thickBot="1">
      <c r="A6" s="1100"/>
      <c r="B6" s="736" t="s">
        <v>111</v>
      </c>
      <c r="C6" s="737" t="s">
        <v>112</v>
      </c>
      <c r="D6" s="738" t="s">
        <v>389</v>
      </c>
      <c r="E6" s="739" t="s">
        <v>111</v>
      </c>
      <c r="F6" s="739" t="s">
        <v>112</v>
      </c>
      <c r="G6" s="740" t="s">
        <v>389</v>
      </c>
      <c r="H6" s="232"/>
    </row>
    <row r="7" spans="1:14" s="235" customFormat="1" ht="25" customHeight="1" thickBot="1">
      <c r="A7" s="741" t="s">
        <v>113</v>
      </c>
      <c r="B7" s="1004">
        <v>40358.275000000001</v>
      </c>
      <c r="C7" s="1004">
        <v>36037.328000000001</v>
      </c>
      <c r="D7" s="1005">
        <v>23396.404999999999</v>
      </c>
      <c r="E7" s="1006">
        <v>-2.4391709063686888</v>
      </c>
      <c r="F7" s="1006">
        <v>2.0413694604686432</v>
      </c>
      <c r="G7" s="1007">
        <v>3.264511820130414</v>
      </c>
      <c r="H7" s="806"/>
      <c r="I7" s="806"/>
      <c r="J7" s="806"/>
      <c r="K7" s="806"/>
      <c r="L7" s="806"/>
      <c r="M7" s="806"/>
      <c r="N7" s="360"/>
    </row>
    <row r="8" spans="1:14" s="235" customFormat="1" ht="25" customHeight="1">
      <c r="A8" s="742" t="s">
        <v>231</v>
      </c>
      <c r="B8" s="1008">
        <v>38555.099000000002</v>
      </c>
      <c r="C8" s="1008">
        <v>34101.82</v>
      </c>
      <c r="D8" s="1009" t="s">
        <v>514</v>
      </c>
      <c r="E8" s="1010">
        <v>3.2151040882365791</v>
      </c>
      <c r="F8" s="1010">
        <v>3.8007144821511076</v>
      </c>
      <c r="G8" s="1011" t="s">
        <v>72</v>
      </c>
      <c r="H8" s="234"/>
    </row>
    <row r="9" spans="1:14" s="235" customFormat="1" ht="25" customHeight="1">
      <c r="A9" s="743" t="s">
        <v>229</v>
      </c>
      <c r="B9" s="1012">
        <v>41407.822999999997</v>
      </c>
      <c r="C9" s="1012">
        <v>36081.947</v>
      </c>
      <c r="D9" s="1012" t="s">
        <v>514</v>
      </c>
      <c r="E9" s="1013">
        <v>-7.1991578502725719</v>
      </c>
      <c r="F9" s="1013">
        <v>1.1525101023000963</v>
      </c>
      <c r="G9" s="1013" t="s">
        <v>72</v>
      </c>
      <c r="H9" s="234"/>
    </row>
    <row r="10" spans="1:14" s="235" customFormat="1" ht="25" customHeight="1" thickBot="1">
      <c r="A10" s="744" t="s">
        <v>232</v>
      </c>
      <c r="B10" s="1014" t="s">
        <v>514</v>
      </c>
      <c r="C10" s="1015" t="s">
        <v>514</v>
      </c>
      <c r="D10" s="1016" t="s">
        <v>72</v>
      </c>
      <c r="E10" s="1053" t="s">
        <v>72</v>
      </c>
      <c r="F10" s="1053" t="s">
        <v>72</v>
      </c>
      <c r="G10" s="1054" t="s">
        <v>72</v>
      </c>
      <c r="H10" s="234"/>
    </row>
    <row r="11" spans="1:14" ht="14">
      <c r="A11" s="464" t="s">
        <v>521</v>
      </c>
      <c r="B11" s="462"/>
      <c r="C11" s="464"/>
      <c r="D11" s="462"/>
      <c r="E11" s="463"/>
      <c r="F11" s="463"/>
      <c r="G11" s="465"/>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0"/>
  <dimension ref="A2:N29"/>
  <sheetViews>
    <sheetView showGridLines="0" workbookViewId="0">
      <selection activeCell="D11" sqref="D11"/>
    </sheetView>
  </sheetViews>
  <sheetFormatPr defaultColWidth="9.1796875" defaultRowHeight="14.5"/>
  <cols>
    <col min="1" max="1" width="42.81640625" style="456" customWidth="1"/>
    <col min="2" max="2" width="13.81640625" style="456" customWidth="1"/>
    <col min="3" max="3" width="14.7265625" style="456" customWidth="1"/>
    <col min="4" max="4" width="20.36328125" style="456" customWidth="1"/>
    <col min="5" max="16384" width="9.1796875" style="456"/>
  </cols>
  <sheetData>
    <row r="2" spans="1:14" ht="15.5">
      <c r="A2" s="1101" t="s">
        <v>524</v>
      </c>
      <c r="B2" s="1101"/>
      <c r="C2" s="1101"/>
      <c r="D2" s="1101"/>
      <c r="E2" s="1101"/>
      <c r="F2" s="1101"/>
      <c r="G2" s="1101"/>
      <c r="H2" s="1101"/>
    </row>
    <row r="3" spans="1:14" ht="4.5" customHeight="1" thickBot="1"/>
    <row r="4" spans="1:14" ht="45.75" customHeight="1">
      <c r="A4" s="457" t="s">
        <v>98</v>
      </c>
      <c r="B4" s="458" t="s">
        <v>5</v>
      </c>
      <c r="C4" s="458"/>
      <c r="D4" s="1102" t="s">
        <v>99</v>
      </c>
    </row>
    <row r="5" spans="1:14" ht="16.5" customHeight="1" thickBot="1">
      <c r="A5" s="459"/>
      <c r="B5" s="799">
        <v>45382</v>
      </c>
      <c r="C5" s="698">
        <v>45375</v>
      </c>
      <c r="D5" s="1103"/>
    </row>
    <row r="6" spans="1:14" ht="15" thickBot="1">
      <c r="A6" s="460"/>
      <c r="C6" s="745"/>
      <c r="D6" s="746"/>
      <c r="J6"/>
      <c r="K6"/>
      <c r="L6"/>
      <c r="M6"/>
      <c r="N6"/>
    </row>
    <row r="7" spans="1:14" ht="15" thickBot="1">
      <c r="A7" s="795" t="s">
        <v>216</v>
      </c>
      <c r="B7" s="796">
        <v>20278.3</v>
      </c>
      <c r="C7" s="797">
        <v>20186.38</v>
      </c>
      <c r="D7" s="782">
        <v>0.45535653247386726</v>
      </c>
      <c r="J7"/>
      <c r="K7"/>
      <c r="L7"/>
      <c r="M7"/>
      <c r="N7"/>
    </row>
    <row r="8" spans="1:14">
      <c r="A8" s="600" t="s">
        <v>104</v>
      </c>
      <c r="B8" s="783" t="s">
        <v>72</v>
      </c>
      <c r="C8" s="784">
        <v>18807.439999999999</v>
      </c>
      <c r="D8" s="802" t="s">
        <v>72</v>
      </c>
      <c r="J8"/>
      <c r="K8"/>
      <c r="L8"/>
      <c r="M8"/>
      <c r="N8"/>
    </row>
    <row r="9" spans="1:14" ht="18.5">
      <c r="A9" s="601" t="s">
        <v>105</v>
      </c>
      <c r="B9" s="785">
        <v>23581.01</v>
      </c>
      <c r="C9" s="786">
        <v>23815.55</v>
      </c>
      <c r="D9" s="787">
        <v>-0.98481874237630829</v>
      </c>
      <c r="F9" s="806"/>
      <c r="G9" s="806"/>
      <c r="H9" s="806"/>
      <c r="I9" s="806"/>
      <c r="J9" s="806"/>
      <c r="K9" s="360"/>
      <c r="L9"/>
      <c r="M9"/>
      <c r="N9"/>
    </row>
    <row r="10" spans="1:14" ht="15" thickBot="1">
      <c r="A10" s="747" t="s">
        <v>106</v>
      </c>
      <c r="B10" s="788">
        <v>19858.168000000001</v>
      </c>
      <c r="C10" s="789">
        <v>20114</v>
      </c>
      <c r="D10" s="790">
        <v>-1.2719101123595433</v>
      </c>
      <c r="J10"/>
      <c r="K10"/>
      <c r="L10"/>
      <c r="M10"/>
      <c r="N10"/>
    </row>
    <row r="11" spans="1:14" ht="15" thickBot="1">
      <c r="A11" s="795" t="s">
        <v>217</v>
      </c>
      <c r="B11" s="796">
        <v>17101.599999999999</v>
      </c>
      <c r="C11" s="797">
        <v>16962.205000000002</v>
      </c>
      <c r="D11" s="782">
        <v>0.8217976377481393</v>
      </c>
      <c r="J11"/>
      <c r="K11"/>
      <c r="L11"/>
      <c r="M11"/>
      <c r="N11"/>
    </row>
    <row r="12" spans="1:14" ht="13.5" customHeight="1">
      <c r="A12" s="600" t="s">
        <v>104</v>
      </c>
      <c r="B12" s="791" t="s">
        <v>72</v>
      </c>
      <c r="C12" s="792" t="s">
        <v>72</v>
      </c>
      <c r="D12" s="802" t="s">
        <v>72</v>
      </c>
      <c r="J12"/>
      <c r="K12"/>
      <c r="L12"/>
      <c r="M12"/>
      <c r="N12"/>
    </row>
    <row r="13" spans="1:14" ht="14.25" customHeight="1">
      <c r="A13" s="601" t="s">
        <v>105</v>
      </c>
      <c r="B13" s="785" t="s">
        <v>72</v>
      </c>
      <c r="C13" s="786" t="s">
        <v>72</v>
      </c>
      <c r="D13" s="803" t="s">
        <v>72</v>
      </c>
      <c r="F13" s="481"/>
      <c r="J13"/>
      <c r="K13"/>
      <c r="L13"/>
      <c r="M13"/>
      <c r="N13"/>
    </row>
    <row r="14" spans="1:14" ht="16.5" customHeight="1" thickBot="1">
      <c r="A14" s="715" t="s">
        <v>106</v>
      </c>
      <c r="B14" s="793">
        <v>17007.751</v>
      </c>
      <c r="C14" s="794">
        <v>16647.68</v>
      </c>
      <c r="D14" s="790">
        <v>2.1628899642472699</v>
      </c>
      <c r="G14"/>
      <c r="H14"/>
      <c r="I14"/>
      <c r="J14"/>
      <c r="K14"/>
      <c r="L14"/>
      <c r="M14"/>
      <c r="N14"/>
    </row>
    <row r="15" spans="1:14">
      <c r="A15" s="461" t="s">
        <v>521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I_2024</vt:lpstr>
      <vt:lpstr>Eksport_I_2024</vt:lpstr>
      <vt:lpstr>Import_I_2024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2024-04-04T12:31:36Z</dcterms:modified>
</cp:coreProperties>
</file>