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/>
  <mc:AlternateContent xmlns:mc="http://schemas.openxmlformats.org/markup-compatibility/2006">
    <mc:Choice Requires="x15">
      <x15ac:absPath xmlns:x15ac="http://schemas.microsoft.com/office/spreadsheetml/2010/11/ac" url="C:\Users\agalek\Downloads\"/>
    </mc:Choice>
  </mc:AlternateContent>
  <xr:revisionPtr revIDLastSave="0" documentId="8_{545D1F8A-0E40-4D73-A84B-8BC15116752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Lublin" sheetId="12" r:id="rId1"/>
  </sheets>
  <definedNames>
    <definedName name="_xlnm.Print_Area" localSheetId="0">Lublin!$A$2:$J$89</definedName>
    <definedName name="_xlnm.Print_Titles" localSheetId="0">Lublin!$2:$3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2" i="12" l="1"/>
  <c r="H14" i="12" l="1"/>
  <c r="I14" i="12"/>
  <c r="G14" i="12"/>
  <c r="E14" i="12"/>
  <c r="G89" i="12"/>
  <c r="E89" i="12"/>
  <c r="G81" i="12"/>
  <c r="E81" i="12"/>
  <c r="G75" i="12"/>
  <c r="E75" i="12"/>
  <c r="G68" i="12"/>
  <c r="E68" i="12"/>
  <c r="G60" i="12"/>
  <c r="E60" i="12"/>
  <c r="G51" i="12"/>
  <c r="E51" i="12"/>
  <c r="G45" i="12"/>
  <c r="E45" i="12"/>
  <c r="G31" i="12"/>
  <c r="E31" i="12"/>
  <c r="E23" i="12"/>
  <c r="G23" i="12"/>
  <c r="G18" i="12"/>
  <c r="E18" i="12"/>
  <c r="H22" i="12" l="1"/>
  <c r="H74" i="12"/>
  <c r="H87" i="12"/>
  <c r="H39" i="12"/>
  <c r="H21" i="12"/>
  <c r="H72" i="12"/>
  <c r="H66" i="12"/>
  <c r="H35" i="12"/>
  <c r="H55" i="12"/>
  <c r="H40" i="12"/>
  <c r="H78" i="12"/>
  <c r="H10" i="12"/>
  <c r="H26" i="12"/>
  <c r="H34" i="12"/>
  <c r="H42" i="12"/>
  <c r="H49" i="12"/>
  <c r="H85" i="12"/>
  <c r="H73" i="12"/>
  <c r="H48" i="12"/>
  <c r="H25" i="12"/>
  <c r="H16" i="12"/>
  <c r="H50" i="12"/>
  <c r="H9" i="12"/>
  <c r="H29" i="12"/>
  <c r="H59" i="12"/>
  <c r="H8" i="12"/>
  <c r="H43" i="12"/>
  <c r="I43" i="12" s="1"/>
  <c r="H58" i="12"/>
  <c r="H77" i="12"/>
  <c r="H71" i="12"/>
  <c r="H88" i="12"/>
  <c r="H37" i="12"/>
  <c r="H86" i="12"/>
  <c r="H11" i="12"/>
  <c r="H30" i="12"/>
  <c r="H17" i="12"/>
  <c r="H84" i="12"/>
  <c r="H28" i="12"/>
  <c r="H67" i="12"/>
  <c r="H54" i="12"/>
  <c r="H38" i="12"/>
  <c r="H57" i="12"/>
  <c r="H80" i="12"/>
  <c r="I80" i="12" s="1"/>
  <c r="H65" i="12"/>
  <c r="H44" i="12"/>
  <c r="H79" i="12"/>
  <c r="H7" i="12"/>
  <c r="H41" i="12"/>
  <c r="H36" i="12"/>
  <c r="H27" i="12"/>
  <c r="H56" i="12"/>
  <c r="H6" i="12"/>
  <c r="H18" i="12" l="1"/>
  <c r="H75" i="12"/>
  <c r="H23" i="12"/>
  <c r="H81" i="12"/>
  <c r="H51" i="12"/>
  <c r="H45" i="12"/>
  <c r="H68" i="12"/>
  <c r="H31" i="12"/>
  <c r="I84" i="12"/>
  <c r="H89" i="12"/>
  <c r="H60" i="12"/>
  <c r="I38" i="12"/>
  <c r="I40" i="12"/>
  <c r="I35" i="12"/>
  <c r="I30" i="12"/>
  <c r="I58" i="12"/>
  <c r="I21" i="12"/>
  <c r="I87" i="12"/>
  <c r="I27" i="12"/>
  <c r="I6" i="12"/>
  <c r="I41" i="12"/>
  <c r="I42" i="12"/>
  <c r="I7" i="12"/>
  <c r="I66" i="12"/>
  <c r="I74" i="12"/>
  <c r="I8" i="12"/>
  <c r="I86" i="12"/>
  <c r="I50" i="12"/>
  <c r="I25" i="12"/>
  <c r="I34" i="12"/>
  <c r="I22" i="12"/>
  <c r="I59" i="12"/>
  <c r="I9" i="12"/>
  <c r="I49" i="12"/>
  <c r="I56" i="12"/>
  <c r="I36" i="12"/>
  <c r="I79" i="12"/>
  <c r="I44" i="12"/>
  <c r="I65" i="12"/>
  <c r="I57" i="12"/>
  <c r="I54" i="12"/>
  <c r="I67" i="12"/>
  <c r="I28" i="12"/>
  <c r="I17" i="12"/>
  <c r="I11" i="12"/>
  <c r="I37" i="12"/>
  <c r="I16" i="12"/>
  <c r="I26" i="12"/>
  <c r="I72" i="12"/>
  <c r="I88" i="12"/>
  <c r="I48" i="12"/>
  <c r="I55" i="12"/>
  <c r="I71" i="12"/>
  <c r="I77" i="12"/>
  <c r="I29" i="12"/>
  <c r="I73" i="12"/>
  <c r="I85" i="12"/>
  <c r="I10" i="12"/>
  <c r="I78" i="12"/>
  <c r="I39" i="12"/>
  <c r="I18" i="12" l="1"/>
  <c r="I60" i="12"/>
  <c r="I23" i="12"/>
  <c r="I89" i="12"/>
  <c r="I81" i="12"/>
  <c r="I45" i="12"/>
  <c r="I75" i="12"/>
  <c r="I31" i="12"/>
  <c r="I51" i="12"/>
  <c r="I68" i="12"/>
</calcChain>
</file>

<file path=xl/sharedStrings.xml><?xml version="1.0" encoding="utf-8"?>
<sst xmlns="http://schemas.openxmlformats.org/spreadsheetml/2006/main" count="267" uniqueCount="184">
  <si>
    <t>L.p.</t>
  </si>
  <si>
    <t>Jednostka Samorządu Terytorialnego</t>
  </si>
  <si>
    <t>Nazwa zadania</t>
  </si>
  <si>
    <t>Długość odcinka (w km)</t>
  </si>
  <si>
    <t>Ogółem wartość projektu  (w zł)</t>
  </si>
  <si>
    <t>% dofinansowania</t>
  </si>
  <si>
    <t>Deklarowana kwota środków własnych (w zł)</t>
  </si>
  <si>
    <t>Powiat</t>
  </si>
  <si>
    <t>Wnioskowana kwota dofinansowania
 (w zł)</t>
  </si>
  <si>
    <r>
      <t>Okres realizacji zadania</t>
    </r>
    <r>
      <rPr>
        <b/>
        <vertAlign val="superscript"/>
        <sz val="8"/>
        <color rgb="FF000000"/>
        <rFont val="Arial"/>
        <family val="2"/>
        <charset val="238"/>
      </rPr>
      <t/>
    </r>
  </si>
  <si>
    <t>bialski</t>
  </si>
  <si>
    <t>janowski</t>
  </si>
  <si>
    <t>kraśnicki</t>
  </si>
  <si>
    <t>lubartowski</t>
  </si>
  <si>
    <t>lubelski</t>
  </si>
  <si>
    <t>łęczyński</t>
  </si>
  <si>
    <t>łukowski</t>
  </si>
  <si>
    <t>parczewski</t>
  </si>
  <si>
    <t>radzyński</t>
  </si>
  <si>
    <t>rycki</t>
  </si>
  <si>
    <t>świdnicki</t>
  </si>
  <si>
    <t>Powiat Bialski</t>
  </si>
  <si>
    <t>Powiat Kraśnicki</t>
  </si>
  <si>
    <t>Gmina Jabłonna</t>
  </si>
  <si>
    <t xml:space="preserve">Powiat Opolski </t>
  </si>
  <si>
    <t>Przebudowa odcinków dróg powiatowych: nr 2636L, nr 2640L, nr 2639L o łącznej długości 3,258 km</t>
  </si>
  <si>
    <t>01.2025 - 08.2025</t>
  </si>
  <si>
    <t>06.2025 - 05.2026</t>
  </si>
  <si>
    <t>Powiat Lubelski</t>
  </si>
  <si>
    <t xml:space="preserve">Rozbudowa drogi powiatowej nr 2268L Nowiny - Osmolice </t>
  </si>
  <si>
    <t>04.2025 - 03.2026</t>
  </si>
  <si>
    <t>Powiat Radzyński</t>
  </si>
  <si>
    <t xml:space="preserve">Przebudowa dróg powiatowych na odcinku Kąkolewnica - Brzozowica Duża, droga nr 1202L od km 0+019 do km 4+668, droga nr 1200L od km 0+000 do km 3+204 o łącznej długości 7267 mb </t>
  </si>
  <si>
    <t>04.2025 - 05.2027</t>
  </si>
  <si>
    <t>03.2025 - 12.2025</t>
  </si>
  <si>
    <t>Powiat Łukowski</t>
  </si>
  <si>
    <t>Przebudowa drogi powiatowej nr 1334L od km 0+000 do km 9+000 odcinek Tuchowicz - Zagoździe</t>
  </si>
  <si>
    <t>04.2025 - 12.2025</t>
  </si>
  <si>
    <t>05.2025 - 09.2025</t>
  </si>
  <si>
    <t>Powiat Parczewski</t>
  </si>
  <si>
    <t>Rozbudowa drogi powiatowej nr 1095L (Jabłoń - Puchowa Góra)</t>
  </si>
  <si>
    <t>03.2025 - 06.2026</t>
  </si>
  <si>
    <t xml:space="preserve">Remont drogi powiatowej nr 1126L Międzyrzec Podlaski (ul. Berezowska) - Szóstka - Ostrówki - Bezwola - Wohyń </t>
  </si>
  <si>
    <t>05.2025 - 11.2025</t>
  </si>
  <si>
    <t>04.2025 - 10.2025</t>
  </si>
  <si>
    <t>Przebudowa drogi powiatowej nr 2735L Struża - Sulów na terenie gminy Kraśnik</t>
  </si>
  <si>
    <t>06.2025 - 09.2026</t>
  </si>
  <si>
    <t>Powiat Świdnicki</t>
  </si>
  <si>
    <t>Przebudowa drogi powiatowej nr 2103L (ul. Krępiecka) w m. Świdnik i Krępiec na odcinku od km 0+438,59 do km 1+433,19</t>
  </si>
  <si>
    <t>05.2025 - 04.2026</t>
  </si>
  <si>
    <t>Powiat Łęczyński</t>
  </si>
  <si>
    <t>Przebudowa drogi powiatowej 1714L w msc. Piaseczno</t>
  </si>
  <si>
    <t>04.2025 - 11.2025</t>
  </si>
  <si>
    <t>Gmina Biała Podlaska</t>
  </si>
  <si>
    <t>Gmina Łuków</t>
  </si>
  <si>
    <t>08.2025 - 05.2026</t>
  </si>
  <si>
    <t xml:space="preserve">Gmina Ostrów Lubelski </t>
  </si>
  <si>
    <t>Gmina Głusk</t>
  </si>
  <si>
    <t>03.2025 - 10.2026</t>
  </si>
  <si>
    <t>Gmina Niemce</t>
  </si>
  <si>
    <t>Przebudowa drogi gminnej nr 106092L w miejscowości Nasutów</t>
  </si>
  <si>
    <t>Budowa drogi od km 0+008,3 do km 0+801,32 w m. Sławacinek Stary</t>
  </si>
  <si>
    <t xml:space="preserve">Gmina Nowodwór </t>
  </si>
  <si>
    <t>Przebudowa drogi gminnej nr 103036L w miejscowości Zawitała od km 0+000 do km 0+998</t>
  </si>
  <si>
    <t>01.2025 - 09.2025</t>
  </si>
  <si>
    <t>Gmina Zakrzew</t>
  </si>
  <si>
    <t>Budowa drogi w miejscowości Annów oraz Dębina, w gminie Zakrzew</t>
  </si>
  <si>
    <t>06.2025 - 12.2025</t>
  </si>
  <si>
    <t>05.2025 - 10.2025</t>
  </si>
  <si>
    <t>Gmina Jabłoń</t>
  </si>
  <si>
    <t>Przebudowa drogi gminnej nr 103754L w miejscowości Gęś od km 0+000,00 do km 0+521,59</t>
  </si>
  <si>
    <t>02.2025 - 10.2025</t>
  </si>
  <si>
    <t>Gmina Ułęż</t>
  </si>
  <si>
    <t>Przebudowa drogi gminnej nr 103049L w miejscowości Kolonia Miłosze od km 1+025 do km 2+010</t>
  </si>
  <si>
    <t>06.2025 - 10.2025</t>
  </si>
  <si>
    <t>Budowa drogi w miejscowości Karwacz od km 0+003,50 do km 0+983,50</t>
  </si>
  <si>
    <t>Budowa drogi gminnej nr 107180L od km 0+515 do km 1+569 w Wierciszowie</t>
  </si>
  <si>
    <t>Gimina Trzebieszów</t>
  </si>
  <si>
    <t>Budowa drogi w miejscowości Trzebieszów Drugi na odcinku od 0+000,00 km do 0+442,42 km</t>
  </si>
  <si>
    <t>01.2025 - 12.2025</t>
  </si>
  <si>
    <t>Gmina Sosnowica</t>
  </si>
  <si>
    <t>Remont drogi gminnej nr 104000L od km 0+000 do km 0+948 w miejscowości Lejno</t>
  </si>
  <si>
    <t>08.2025 - 10.2025</t>
  </si>
  <si>
    <t>Budowa i przebudowa ul. Królewskiej w Ostrowie Lubelskim</t>
  </si>
  <si>
    <t>Gmina Mełgiew</t>
  </si>
  <si>
    <t>Rozbudowa drogi gminnej nr 105533L i 105534 L wraz z budową oświetlenia drogowego w m. Minkowice, gm. Mełgiew</t>
  </si>
  <si>
    <t>Gmina Modliborzyce</t>
  </si>
  <si>
    <t>Przebudowa drogi gminnej nr 108726L od km 0+775,14 do km 1+683,14 w miejscowości Wolica Pierwsza</t>
  </si>
  <si>
    <t>06.2025 - 11.2025</t>
  </si>
  <si>
    <t>Gmina Serniki</t>
  </si>
  <si>
    <t>Budowa drogi gminnej od km 0+002,50 do km 0+896,90 w m. Wólka Zabłocka</t>
  </si>
  <si>
    <t xml:space="preserve">Miasto Międzyrzec Podlaski </t>
  </si>
  <si>
    <t>Przebudowa drogi gminnej nr 101562L ul. J. Kusocińskiego w Międzyrzecu Podlaskim od km 0+0,000 do km 0+685,00</t>
  </si>
  <si>
    <t>07.2025 - 11.2026</t>
  </si>
  <si>
    <t>Gmina Piaski</t>
  </si>
  <si>
    <t>Rozbudowa drogi gminnej nr 105820L - ul. Zbożowej w Piaskach</t>
  </si>
  <si>
    <t>Budowa sieci dróg gminnych nr 106529L oraz 112435L w miejscowości Kalinówka, Wilczopole, Kazimierzówka, Kliny - etap I</t>
  </si>
  <si>
    <t>Gmina Trawniki</t>
  </si>
  <si>
    <t>Przebudowa drogi gminnej 105724L w m. Siostrzytów</t>
  </si>
  <si>
    <t>Gmina Kąkolewnica</t>
  </si>
  <si>
    <t>Przebudowa i budowa drogi gminnej nr 101750L w Olszewnicy od km 0+003 do km 0+669</t>
  </si>
  <si>
    <t xml:space="preserve">Gmina Kłoczew </t>
  </si>
  <si>
    <t>Przebudowa drogi gminnej nr 119345L w miejscowości Kąty od km 0+543 do km 1+254 oraz od km 1+801 do km 2+085</t>
  </si>
  <si>
    <t>03.2025 - 10.2025</t>
  </si>
  <si>
    <t xml:space="preserve">Miasto Łuków </t>
  </si>
  <si>
    <t>Przebudowa ul. Partyzantów (102449L) i ul. Sienkiewicza (102477L) w m. Łuków</t>
  </si>
  <si>
    <t>Gmina Wólka</t>
  </si>
  <si>
    <t>Budowa dróg w miejscowości Długie, Turka i Biskupie Kolonia o łącznej długości 583 m</t>
  </si>
  <si>
    <t>Gmina Janów Podlaski</t>
  </si>
  <si>
    <t>Przebudowa drogi gminnej nr 100070L w miejscowości Nowy Pawłów</t>
  </si>
  <si>
    <t>Budowa ul. Źródlanej (102536L) w m. Łuków</t>
  </si>
  <si>
    <t>Gmina Ostrówek</t>
  </si>
  <si>
    <t>Przebudowa drogi wewnętrznej w miejscowości Kamienowola od km 0+005,27 do km 0+584,31</t>
  </si>
  <si>
    <t>03.2025 - 08.2025</t>
  </si>
  <si>
    <t>Gmina Terespol</t>
  </si>
  <si>
    <t>Rozbudowa odcinka drogi gminnej nr 100786L Koroszczyn - Lechuty Małe od km 0+003,50 do km 0+325,30 i od km 0+338,40 do km 1+233,00</t>
  </si>
  <si>
    <t>Gmina Spiczyn</t>
  </si>
  <si>
    <t>Przebudowa drogi gminnej nr 105123L w m. Spiczyn, gm. Spiczyn</t>
  </si>
  <si>
    <t>Gmina Dzwola</t>
  </si>
  <si>
    <t>Przebudowa drogi gminnej nr 109012L od km 0+007,5 do km 0+959 w miejscowości Kocudza Druga</t>
  </si>
  <si>
    <t>Gmina Abramów</t>
  </si>
  <si>
    <t>Przebudowa drogi gminnej nr 103225L w miejscowości Wielkolas od km 0+000,00 do km 0+730,00</t>
  </si>
  <si>
    <t>Gmina Ludwin</t>
  </si>
  <si>
    <t>Przebudowa drogi gminnej nr 105138L od km rob. 0+000,00 do km rob. 0+683,87 w miejscowości Zezulin Niższy</t>
  </si>
  <si>
    <t>Gmina Ulan-Majorat</t>
  </si>
  <si>
    <t>Przebudowa drogi gminnej nr 102228L w m. Sobole od km 2+155 do km 2+740 odcinek dł. 585 mb</t>
  </si>
  <si>
    <t xml:space="preserve">Gmina Miejska Świdnik </t>
  </si>
  <si>
    <t>Budowa ulicy Skośnej w Świdniku wraz z infrastrukturą towarzyszącą na odcinku od ul. Nadleśnej do ul. Lotniczej</t>
  </si>
  <si>
    <t>05.2025 - 07.2026</t>
  </si>
  <si>
    <t>Gmina Łęczna</t>
  </si>
  <si>
    <t>Przebudowa ulicy Cichy Zakątek w Łęcznej</t>
  </si>
  <si>
    <t>06.2025 - 09.2025</t>
  </si>
  <si>
    <t>Gmina Strzyżewice</t>
  </si>
  <si>
    <t>Przebudowa drogi gminnej nr 107141L w Kiełczewicach Maryjskich na odcinku 998 mb</t>
  </si>
  <si>
    <t>Gmina Bełżyce</t>
  </si>
  <si>
    <t>Budowa drogi gminnej nr 107042L w Bełżycach od km 0+338 do km 1+024</t>
  </si>
  <si>
    <t>08.2025 - 07.2026</t>
  </si>
  <si>
    <t>Gmina Miasto Lubartów</t>
  </si>
  <si>
    <t>Budowa ulicy Bursztynowej (112670L) oraz ulicy Rubinowej (112672L) w Lubartowie</t>
  </si>
  <si>
    <t>Gmina Wisznice</t>
  </si>
  <si>
    <t>Przebudowa drogi gminnej nr 101264L na odcinku od km 0+002,8 do km 0+649,5 w miejscowości Curyn</t>
  </si>
  <si>
    <t>09.2025 - 07.2026</t>
  </si>
  <si>
    <t>Przebudowa drogi gminnej nr 102811L w miejscowości Stare Zadybie od km 0+999 do km 1+443</t>
  </si>
  <si>
    <t>Gmina Konopnica</t>
  </si>
  <si>
    <t>Przebudowa drogi gminnej nr 128569L od km 0+000 do km 1+930 oraz od km 3+723 do km 7+485 w miejscowościach Marynin, Stasin, Zemborzyce Podleśne</t>
  </si>
  <si>
    <t>Gmina Krzywda</t>
  </si>
  <si>
    <t>Przebudowa drogi gminnej nr 102676L w miejscowości Feliksin od km 3+490,00 do km 4+488,00</t>
  </si>
  <si>
    <t>Gmina Garbów</t>
  </si>
  <si>
    <t>Przebudowa drogi gminnej nr 105903L na odcinku od km 0+013 do km 0+970 w miejscowości Przybysławice</t>
  </si>
  <si>
    <t>07.2025 - 11.2025</t>
  </si>
  <si>
    <t>Przebudowa drogi gminnej nr 103779L w miejscowości Paszenki od km 0+000,00 do km 0+595,30</t>
  </si>
  <si>
    <t>Przebudowa drogi gminnej nr 101715L w Turowie od km 0+000 do km 0+566</t>
  </si>
  <si>
    <t>Budowa drogi gminnej nr 107170L od km 0+010 do km 0+419 w Tuszowie</t>
  </si>
  <si>
    <t>Miasto Radzyń Podlaski</t>
  </si>
  <si>
    <t>Przebudowa drogi gminnej nr 102041L w Radzyniu Podlaskim - ul. Chmielowskiego</t>
  </si>
  <si>
    <t>Gmina Rybczewice</t>
  </si>
  <si>
    <t>Budowa drogi gminnej nr 123027L w miejscowości Częstoborowice</t>
  </si>
  <si>
    <t>11.2025 - 10.2026</t>
  </si>
  <si>
    <t>Gmina Annopol</t>
  </si>
  <si>
    <t>Przebudowa drogi w miejscowości Opoka</t>
  </si>
  <si>
    <t>Miasto Kraśnik</t>
  </si>
  <si>
    <t>Budowa drogi gminnej ul. Modrzewiowej w Kraśniku wraz z budową kanalizacji deszczowej - etap II</t>
  </si>
  <si>
    <t>Budowa drogi w m. Grabanów, ul. Bajeczna nr 100320L</t>
  </si>
  <si>
    <t>Budowa drogi w miejscowości Dąbie (etap II) od km 0+083,00 do km 1+608,10</t>
  </si>
  <si>
    <t>Przebudowa drogi gminnej nr 103614L od km 0+000 do km 1+442 w miejscowościach Wólka Stara Kijańska i Rozkopaczew</t>
  </si>
  <si>
    <t>Budowa drogi gminnej nr 112440L w miejscowości Wilczopole, Kalinówka, Głusk</t>
  </si>
  <si>
    <t>powiat bialski</t>
  </si>
  <si>
    <t>powiat janowski</t>
  </si>
  <si>
    <t>powiat kraśnicki</t>
  </si>
  <si>
    <t>powiat lubartowski</t>
  </si>
  <si>
    <t>powiat lubelski</t>
  </si>
  <si>
    <t>powiat łęczyński</t>
  </si>
  <si>
    <t>powiat łukowski</t>
  </si>
  <si>
    <t>powiat parczewski</t>
  </si>
  <si>
    <t>powiat radzyński</t>
  </si>
  <si>
    <t>powiat rycki</t>
  </si>
  <si>
    <t>powiat świdnicki</t>
  </si>
  <si>
    <t>powiat opolski</t>
  </si>
  <si>
    <t>Łączna kwota dofinansowania:</t>
  </si>
  <si>
    <t>Sala Kolumnowa LUW, Parter</t>
  </si>
  <si>
    <t>Gmina Miejska Biała Podlaska</t>
  </si>
  <si>
    <t>Budowa drogi gminnej nr 100387L ul. Ceglanej od km 0+261,00 do km 1+031,00 w Białej Podlaskiej</t>
  </si>
  <si>
    <t>Rozbudowa drogi powiatowej nr 1171L ul. Twardej od km 0+000 do km 0+873,40 w Białej Podlaskiej</t>
  </si>
  <si>
    <t>04.2025 - 12.2026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</si>
</sst>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z_ł_-;\-* #,##0.00\ _z_ł_-;_-* &quot;-&quot;??\ _z_ł_-;_-@_-"/>
    <numFmt numFmtId="164" formatCode="0.0000"/>
    <numFmt numFmtId="165" formatCode="#,##0.000"/>
  </numFmts>
  <fonts count="23" x14ac:knownFonts="1">
    <font>
      <sz val="11"/>
      <color theme="1"/>
      <name val="Calibri"/>
      <family val="2"/>
      <charset val="238"/>
      <scheme val="minor"/>
    </font>
    <font>
      <b/>
      <vertAlign val="superscript"/>
      <sz val="8"/>
      <color rgb="FF00000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i/>
      <sz val="8"/>
      <name val="Arial"/>
      <family val="2"/>
      <charset val="238"/>
    </font>
    <font>
      <b/>
      <sz val="12"/>
      <name val="Arial"/>
      <family val="2"/>
      <charset val="238"/>
    </font>
    <font>
      <b/>
      <i/>
      <sz val="8"/>
      <color theme="1"/>
      <name val="Arial"/>
      <family val="2"/>
      <charset val="238"/>
    </font>
    <font>
      <b/>
      <u/>
      <sz val="12"/>
      <name val="Arial"/>
      <family val="2"/>
      <charset val="238"/>
    </font>
    <font>
      <strike/>
      <sz val="8"/>
      <name val="Arial"/>
      <family val="2"/>
      <charset val="238"/>
    </font>
    <font>
      <b/>
      <strike/>
      <sz val="8"/>
      <name val="Arial"/>
      <family val="2"/>
      <charset val="238"/>
    </font>
    <font>
      <b/>
      <i/>
      <strike/>
      <sz val="8"/>
      <name val="Arial"/>
      <family val="2"/>
      <charset val="238"/>
    </font>
    <font>
      <strike/>
      <sz val="8"/>
      <color rgb="FF000000"/>
      <name val="Arial"/>
      <family val="2"/>
      <charset val="238"/>
    </font>
    <font>
      <strike/>
      <sz val="8"/>
      <color theme="1"/>
      <name val="Arial"/>
      <family val="2"/>
      <charset val="238"/>
    </font>
    <font>
      <b/>
      <strike/>
      <sz val="8"/>
      <color theme="1"/>
      <name val="Arial"/>
      <family val="2"/>
      <charset val="238"/>
    </font>
    <font>
      <b/>
      <i/>
      <strike/>
      <sz val="8"/>
      <color theme="1"/>
      <name val="Arial"/>
      <family val="2"/>
      <charset val="238"/>
    </font>
    <font>
      <strike/>
      <sz val="8"/>
      <color theme="5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71">
    <xf numFmtId="0" fontId="0" fillId="0" borderId="0" xfId="0"/>
    <xf numFmtId="0" fontId="7" fillId="2" borderId="0" xfId="0" applyFont="1" applyFill="1"/>
    <xf numFmtId="0" fontId="2" fillId="2" borderId="0" xfId="0" applyFont="1" applyFill="1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/>
    </xf>
    <xf numFmtId="0" fontId="9" fillId="2" borderId="0" xfId="0" applyFont="1" applyFill="1"/>
    <xf numFmtId="0" fontId="2" fillId="2" borderId="0" xfId="0" applyFont="1" applyFill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165" fontId="9" fillId="2" borderId="1" xfId="0" applyNumberFormat="1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9" fontId="6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9" fillId="2" borderId="1" xfId="0" applyFont="1" applyFill="1" applyBorder="1"/>
    <xf numFmtId="0" fontId="2" fillId="2" borderId="1" xfId="0" applyFont="1" applyFill="1" applyBorder="1"/>
    <xf numFmtId="4" fontId="9" fillId="2" borderId="1" xfId="0" applyNumberFormat="1" applyFont="1" applyFill="1" applyBorder="1" applyAlignment="1">
      <alignment horizontal="right" vertical="center"/>
    </xf>
    <xf numFmtId="4" fontId="9" fillId="2" borderId="1" xfId="0" applyNumberFormat="1" applyFont="1" applyFill="1" applyBorder="1" applyAlignment="1">
      <alignment horizontal="right" vertical="center" wrapText="1"/>
    </xf>
    <xf numFmtId="4" fontId="2" fillId="2" borderId="1" xfId="0" applyNumberFormat="1" applyFont="1" applyFill="1" applyBorder="1" applyAlignment="1">
      <alignment horizontal="right" vertical="center"/>
    </xf>
    <xf numFmtId="4" fontId="2" fillId="2" borderId="1" xfId="0" applyNumberFormat="1" applyFont="1" applyFill="1" applyBorder="1" applyAlignment="1">
      <alignment horizontal="right" vertical="center" wrapText="1"/>
    </xf>
    <xf numFmtId="4" fontId="5" fillId="2" borderId="1" xfId="0" applyNumberFormat="1" applyFont="1" applyFill="1" applyBorder="1" applyAlignment="1">
      <alignment horizontal="right" vertical="center"/>
    </xf>
    <xf numFmtId="4" fontId="2" fillId="2" borderId="0" xfId="0" applyNumberFormat="1" applyFont="1" applyFill="1" applyAlignment="1">
      <alignment horizontal="right"/>
    </xf>
    <xf numFmtId="14" fontId="2" fillId="2" borderId="0" xfId="0" applyNumberFormat="1" applyFont="1" applyFill="1"/>
    <xf numFmtId="49" fontId="8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4" fontId="14" fillId="2" borderId="0" xfId="0" applyNumberFormat="1" applyFont="1" applyFill="1" applyAlignment="1">
      <alignment horizontal="right"/>
    </xf>
    <xf numFmtId="4" fontId="12" fillId="2" borderId="0" xfId="0" applyNumberFormat="1" applyFont="1" applyFill="1" applyAlignment="1">
      <alignment horizontal="right"/>
    </xf>
    <xf numFmtId="0" fontId="15" fillId="2" borderId="1" xfId="0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165" fontId="15" fillId="2" borderId="1" xfId="0" applyNumberFormat="1" applyFont="1" applyFill="1" applyBorder="1" applyAlignment="1">
      <alignment horizontal="center" vertical="center"/>
    </xf>
    <xf numFmtId="164" fontId="15" fillId="2" borderId="1" xfId="0" applyNumberFormat="1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right" vertical="center"/>
    </xf>
    <xf numFmtId="4" fontId="15" fillId="2" borderId="1" xfId="0" applyNumberFormat="1" applyFont="1" applyFill="1" applyBorder="1" applyAlignment="1">
      <alignment horizontal="right" vertical="center" wrapText="1"/>
    </xf>
    <xf numFmtId="9" fontId="15" fillId="2" borderId="1" xfId="0" applyNumberFormat="1" applyFont="1" applyFill="1" applyBorder="1" applyAlignment="1">
      <alignment horizontal="center" vertical="center"/>
    </xf>
    <xf numFmtId="0" fontId="15" fillId="2" borderId="0" xfId="0" applyFont="1" applyFill="1"/>
    <xf numFmtId="4" fontId="15" fillId="2" borderId="1" xfId="0" applyNumberFormat="1" applyFont="1" applyFill="1" applyBorder="1" applyAlignment="1">
      <alignment horizontal="center" vertical="center"/>
    </xf>
    <xf numFmtId="4" fontId="15" fillId="2" borderId="1" xfId="0" applyNumberFormat="1" applyFont="1" applyFill="1" applyBorder="1" applyAlignment="1">
      <alignment vertical="center"/>
    </xf>
    <xf numFmtId="4" fontId="15" fillId="2" borderId="2" xfId="0" applyNumberFormat="1" applyFont="1" applyFill="1" applyBorder="1" applyAlignment="1">
      <alignment vertical="center"/>
    </xf>
    <xf numFmtId="4" fontId="15" fillId="2" borderId="1" xfId="0" applyNumberFormat="1" applyFont="1" applyFill="1" applyBorder="1" applyAlignment="1">
      <alignment vertical="center" wrapText="1"/>
    </xf>
    <xf numFmtId="4" fontId="18" fillId="0" borderId="2" xfId="0" applyNumberFormat="1" applyFont="1" applyBorder="1" applyAlignment="1">
      <alignment horizontal="right" vertical="center" wrapText="1"/>
    </xf>
    <xf numFmtId="4" fontId="15" fillId="0" borderId="2" xfId="0" applyNumberFormat="1" applyFont="1" applyBorder="1" applyAlignment="1">
      <alignment vertical="center"/>
    </xf>
    <xf numFmtId="4" fontId="15" fillId="0" borderId="1" xfId="0" applyNumberFormat="1" applyFont="1" applyBorder="1" applyAlignment="1">
      <alignment vertical="center" wrapText="1"/>
    </xf>
    <xf numFmtId="0" fontId="19" fillId="2" borderId="1" xfId="0" applyFont="1" applyFill="1" applyBorder="1" applyAlignment="1">
      <alignment horizontal="center" vertical="center"/>
    </xf>
    <xf numFmtId="49" fontId="20" fillId="2" borderId="1" xfId="0" applyNumberFormat="1" applyFont="1" applyFill="1" applyBorder="1" applyAlignment="1">
      <alignment horizontal="center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165" fontId="19" fillId="2" borderId="1" xfId="0" applyNumberFormat="1" applyFont="1" applyFill="1" applyBorder="1" applyAlignment="1">
      <alignment horizontal="center" vertical="center"/>
    </xf>
    <xf numFmtId="164" fontId="19" fillId="2" borderId="1" xfId="0" applyNumberFormat="1" applyFont="1" applyFill="1" applyBorder="1" applyAlignment="1">
      <alignment horizontal="center" vertical="center" wrapText="1"/>
    </xf>
    <xf numFmtId="4" fontId="19" fillId="2" borderId="1" xfId="0" applyNumberFormat="1" applyFont="1" applyFill="1" applyBorder="1" applyAlignment="1">
      <alignment horizontal="right" vertical="center"/>
    </xf>
    <xf numFmtId="4" fontId="19" fillId="2" borderId="1" xfId="0" applyNumberFormat="1" applyFont="1" applyFill="1" applyBorder="1" applyAlignment="1">
      <alignment horizontal="right" vertical="center" wrapText="1"/>
    </xf>
    <xf numFmtId="0" fontId="22" fillId="2" borderId="0" xfId="0" applyFont="1" applyFill="1"/>
    <xf numFmtId="4" fontId="8" fillId="2" borderId="1" xfId="0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5">
    <cellStyle name="Dziesiętny 2" xfId="4" xr:uid="{00000000-0005-0000-0000-000000000000}"/>
    <cellStyle name="Normalny" xfId="0" builtinId="0"/>
    <cellStyle name="Normalny 2" xfId="3" xr:uid="{00000000-0005-0000-0000-000002000000}"/>
    <cellStyle name="Normalny 3" xfId="1" xr:uid="{00000000-0005-0000-0000-000003000000}"/>
    <cellStyle name="Procentowy 2" xfId="2" xr:uid="{00000000-0005-0000-0000-000004000000}"/>
  </cellStyles>
  <dxfs count="0"/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11CCE-043D-48B1-BF9A-448F147E06FF}">
  <sheetPr>
    <pageSetUpPr fitToPage="1"/>
  </sheetPr>
  <dimension ref="A1:J92"/>
  <sheetViews>
    <sheetView tabSelected="1" topLeftCell="A84" workbookViewId="0">
      <selection sqref="A1:J95"/>
    </sheetView>
  </sheetViews>
  <sheetFormatPr defaultColWidth="9.140625" defaultRowHeight="11.25" x14ac:dyDescent="0.2"/>
  <cols>
    <col min="1" max="1" width="6.140625" style="2" customWidth="1"/>
    <col min="2" max="3" width="15.7109375" style="2" customWidth="1"/>
    <col min="4" max="4" width="33.85546875" style="2" customWidth="1"/>
    <col min="5" max="6" width="15.7109375" style="2" customWidth="1"/>
    <col min="7" max="7" width="15.7109375" style="33" customWidth="1"/>
    <col min="8" max="8" width="17.28515625" style="33" customWidth="1"/>
    <col min="9" max="9" width="15.7109375" style="33" customWidth="1"/>
    <col min="10" max="10" width="15.7109375" style="11" customWidth="1"/>
    <col min="11" max="16384" width="9.140625" style="2"/>
  </cols>
  <sheetData>
    <row r="1" spans="1:10" ht="90" customHeight="1" x14ac:dyDescent="0.25">
      <c r="A1" s="69" t="s">
        <v>179</v>
      </c>
      <c r="B1" s="70"/>
      <c r="C1" s="70"/>
      <c r="D1" s="70"/>
      <c r="E1" s="70"/>
      <c r="F1" s="70"/>
      <c r="G1" s="70"/>
      <c r="H1" s="70"/>
      <c r="I1" s="70"/>
    </row>
    <row r="2" spans="1:10" ht="20.100000000000001" customHeight="1" x14ac:dyDescent="0.2">
      <c r="A2" s="68" t="s">
        <v>0</v>
      </c>
      <c r="B2" s="68" t="s">
        <v>1</v>
      </c>
      <c r="C2" s="68" t="s">
        <v>7</v>
      </c>
      <c r="D2" s="68" t="s">
        <v>2</v>
      </c>
      <c r="E2" s="68" t="s">
        <v>3</v>
      </c>
      <c r="F2" s="68" t="s">
        <v>9</v>
      </c>
      <c r="G2" s="67" t="s">
        <v>4</v>
      </c>
      <c r="H2" s="67" t="s">
        <v>8</v>
      </c>
      <c r="I2" s="67" t="s">
        <v>6</v>
      </c>
      <c r="J2" s="68" t="s">
        <v>5</v>
      </c>
    </row>
    <row r="3" spans="1:10" ht="46.5" customHeight="1" x14ac:dyDescent="0.2">
      <c r="A3" s="68"/>
      <c r="B3" s="68"/>
      <c r="C3" s="68"/>
      <c r="D3" s="68"/>
      <c r="E3" s="68"/>
      <c r="F3" s="68"/>
      <c r="G3" s="67"/>
      <c r="H3" s="67"/>
      <c r="I3" s="67"/>
      <c r="J3" s="68"/>
    </row>
    <row r="4" spans="1:10" ht="41.25" customHeight="1" x14ac:dyDescent="0.2">
      <c r="A4" s="68" t="s">
        <v>166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s="66" customFormat="1" ht="31.5" x14ac:dyDescent="0.2">
      <c r="A5" s="58">
        <v>1</v>
      </c>
      <c r="B5" s="59" t="s">
        <v>21</v>
      </c>
      <c r="C5" s="60"/>
      <c r="D5" s="61" t="s">
        <v>42</v>
      </c>
      <c r="E5" s="62">
        <v>5.0529999999999999</v>
      </c>
      <c r="F5" s="63" t="s">
        <v>43</v>
      </c>
      <c r="G5" s="64">
        <v>6293233.2999999998</v>
      </c>
      <c r="H5" s="64">
        <v>3146616.65</v>
      </c>
      <c r="I5" s="65">
        <v>3146616.65</v>
      </c>
      <c r="J5" s="49">
        <v>0.5</v>
      </c>
    </row>
    <row r="6" spans="1:10" ht="22.5" x14ac:dyDescent="0.2">
      <c r="A6" s="16">
        <v>3</v>
      </c>
      <c r="B6" s="35" t="s">
        <v>53</v>
      </c>
      <c r="C6" s="4" t="s">
        <v>10</v>
      </c>
      <c r="D6" s="36" t="s">
        <v>162</v>
      </c>
      <c r="E6" s="5">
        <v>0.68500000000000005</v>
      </c>
      <c r="F6" s="6" t="s">
        <v>44</v>
      </c>
      <c r="G6" s="30">
        <v>2660710.61</v>
      </c>
      <c r="H6" s="30">
        <f t="shared" ref="H6:H11" si="0">ROUNDDOWN(G6*J6,2)</f>
        <v>1330355.3</v>
      </c>
      <c r="I6" s="31">
        <f t="shared" ref="I6:I11" si="1">G6-H6</f>
        <v>1330355.3099999998</v>
      </c>
      <c r="J6" s="7">
        <v>0.5</v>
      </c>
    </row>
    <row r="7" spans="1:10" ht="22.5" x14ac:dyDescent="0.2">
      <c r="A7" s="16">
        <v>4</v>
      </c>
      <c r="B7" s="35" t="s">
        <v>53</v>
      </c>
      <c r="C7" s="4" t="s">
        <v>10</v>
      </c>
      <c r="D7" s="36" t="s">
        <v>61</v>
      </c>
      <c r="E7" s="5">
        <v>0.79300000000000004</v>
      </c>
      <c r="F7" s="6" t="s">
        <v>44</v>
      </c>
      <c r="G7" s="30">
        <v>1653105.77</v>
      </c>
      <c r="H7" s="30">
        <f t="shared" si="0"/>
        <v>826552.88</v>
      </c>
      <c r="I7" s="31">
        <f t="shared" si="1"/>
        <v>826552.89</v>
      </c>
      <c r="J7" s="7">
        <v>0.5</v>
      </c>
    </row>
    <row r="8" spans="1:10" ht="22.5" x14ac:dyDescent="0.2">
      <c r="A8" s="16">
        <v>5</v>
      </c>
      <c r="B8" s="35" t="s">
        <v>108</v>
      </c>
      <c r="C8" s="4" t="s">
        <v>10</v>
      </c>
      <c r="D8" s="36" t="s">
        <v>109</v>
      </c>
      <c r="E8" s="5">
        <v>0.49</v>
      </c>
      <c r="F8" s="6" t="s">
        <v>52</v>
      </c>
      <c r="G8" s="30">
        <v>1125800.51</v>
      </c>
      <c r="H8" s="30">
        <f t="shared" si="0"/>
        <v>562900.25</v>
      </c>
      <c r="I8" s="31">
        <f t="shared" si="1"/>
        <v>562900.26</v>
      </c>
      <c r="J8" s="7">
        <v>0.5</v>
      </c>
    </row>
    <row r="9" spans="1:10" ht="42" x14ac:dyDescent="0.2">
      <c r="A9" s="16">
        <v>6</v>
      </c>
      <c r="B9" s="35" t="s">
        <v>114</v>
      </c>
      <c r="C9" s="4" t="s">
        <v>10</v>
      </c>
      <c r="D9" s="36" t="s">
        <v>115</v>
      </c>
      <c r="E9" s="5">
        <v>1.216</v>
      </c>
      <c r="F9" s="6" t="s">
        <v>113</v>
      </c>
      <c r="G9" s="30">
        <v>2564943.06</v>
      </c>
      <c r="H9" s="30">
        <f t="shared" si="0"/>
        <v>1282471.53</v>
      </c>
      <c r="I9" s="31">
        <f t="shared" si="1"/>
        <v>1282471.53</v>
      </c>
      <c r="J9" s="7">
        <v>0.5</v>
      </c>
    </row>
    <row r="10" spans="1:10" ht="31.5" x14ac:dyDescent="0.2">
      <c r="A10" s="16">
        <v>7</v>
      </c>
      <c r="B10" s="35" t="s">
        <v>139</v>
      </c>
      <c r="C10" s="4" t="s">
        <v>10</v>
      </c>
      <c r="D10" s="36" t="s">
        <v>140</v>
      </c>
      <c r="E10" s="5">
        <v>0.64600000000000002</v>
      </c>
      <c r="F10" s="6" t="s">
        <v>141</v>
      </c>
      <c r="G10" s="30">
        <v>1875310.06</v>
      </c>
      <c r="H10" s="30">
        <f t="shared" si="0"/>
        <v>937655.03</v>
      </c>
      <c r="I10" s="31">
        <f t="shared" si="1"/>
        <v>937655.03</v>
      </c>
      <c r="J10" s="7">
        <v>0.5</v>
      </c>
    </row>
    <row r="11" spans="1:10" ht="42" x14ac:dyDescent="0.2">
      <c r="A11" s="16">
        <v>8</v>
      </c>
      <c r="B11" s="35" t="s">
        <v>91</v>
      </c>
      <c r="C11" s="4" t="s">
        <v>10</v>
      </c>
      <c r="D11" s="36" t="s">
        <v>92</v>
      </c>
      <c r="E11" s="5">
        <v>0.68500000000000005</v>
      </c>
      <c r="F11" s="6" t="s">
        <v>93</v>
      </c>
      <c r="G11" s="30">
        <v>3532809.67</v>
      </c>
      <c r="H11" s="30">
        <f t="shared" si="0"/>
        <v>1766404.83</v>
      </c>
      <c r="I11" s="31">
        <f t="shared" si="1"/>
        <v>1766404.8399999999</v>
      </c>
      <c r="J11" s="7">
        <v>0.5</v>
      </c>
    </row>
    <row r="12" spans="1:10" ht="31.5" x14ac:dyDescent="0.2">
      <c r="A12" s="41">
        <v>9</v>
      </c>
      <c r="B12" s="42" t="s">
        <v>180</v>
      </c>
      <c r="C12" s="43" t="s">
        <v>10</v>
      </c>
      <c r="D12" s="44" t="s">
        <v>181</v>
      </c>
      <c r="E12" s="51">
        <v>0.77</v>
      </c>
      <c r="F12" s="46" t="s">
        <v>183</v>
      </c>
      <c r="G12" s="52">
        <v>9130019</v>
      </c>
      <c r="H12" s="53">
        <v>6391013.2999999998</v>
      </c>
      <c r="I12" s="54">
        <v>2739005.7</v>
      </c>
      <c r="J12" s="49">
        <v>0.7</v>
      </c>
    </row>
    <row r="13" spans="1:10" ht="31.5" x14ac:dyDescent="0.2">
      <c r="A13" s="41">
        <v>10</v>
      </c>
      <c r="B13" s="42" t="s">
        <v>180</v>
      </c>
      <c r="C13" s="43" t="s">
        <v>10</v>
      </c>
      <c r="D13" s="44" t="s">
        <v>182</v>
      </c>
      <c r="E13" s="51">
        <v>0.873</v>
      </c>
      <c r="F13" s="46" t="s">
        <v>37</v>
      </c>
      <c r="G13" s="55">
        <v>11779474.6</v>
      </c>
      <c r="H13" s="56">
        <v>8245632.2199999997</v>
      </c>
      <c r="I13" s="57">
        <v>3533842.38</v>
      </c>
      <c r="J13" s="49">
        <v>0.7</v>
      </c>
    </row>
    <row r="14" spans="1:10" s="20" customFormat="1" ht="12" x14ac:dyDescent="0.2">
      <c r="A14" s="17"/>
      <c r="B14" s="19"/>
      <c r="C14" s="18"/>
      <c r="D14" s="18"/>
      <c r="E14" s="9">
        <f>SUM(E5:E11)</f>
        <v>9.5680000000000014</v>
      </c>
      <c r="F14" s="9"/>
      <c r="G14" s="32">
        <f>SUM(G5:G13)</f>
        <v>40615406.579999998</v>
      </c>
      <c r="H14" s="32">
        <f t="shared" ref="H14:I14" si="2">SUM(H5:H13)</f>
        <v>24489601.989999998</v>
      </c>
      <c r="I14" s="32">
        <f t="shared" si="2"/>
        <v>16125804.59</v>
      </c>
      <c r="J14" s="9"/>
    </row>
    <row r="15" spans="1:10" ht="46.5" customHeight="1" x14ac:dyDescent="0.2">
      <c r="A15" s="68" t="s">
        <v>167</v>
      </c>
      <c r="B15" s="68"/>
      <c r="C15" s="68"/>
      <c r="D15" s="68"/>
      <c r="E15" s="68"/>
      <c r="F15" s="68"/>
      <c r="G15" s="68"/>
      <c r="H15" s="68"/>
      <c r="I15" s="68"/>
      <c r="J15" s="68"/>
    </row>
    <row r="16" spans="1:10" ht="31.5" x14ac:dyDescent="0.2">
      <c r="A16" s="16">
        <v>1</v>
      </c>
      <c r="B16" s="35" t="s">
        <v>118</v>
      </c>
      <c r="C16" s="4" t="s">
        <v>11</v>
      </c>
      <c r="D16" s="36" t="s">
        <v>119</v>
      </c>
      <c r="E16" s="5">
        <v>0.95199999999999996</v>
      </c>
      <c r="F16" s="6" t="s">
        <v>37</v>
      </c>
      <c r="G16" s="30">
        <v>1403703.86</v>
      </c>
      <c r="H16" s="30">
        <f>ROUNDDOWN(G16*J16,2)</f>
        <v>842222.31</v>
      </c>
      <c r="I16" s="31">
        <f>G16-H16</f>
        <v>561481.55000000005</v>
      </c>
      <c r="J16" s="7">
        <v>0.6</v>
      </c>
    </row>
    <row r="17" spans="1:10" ht="31.5" x14ac:dyDescent="0.2">
      <c r="A17" s="16">
        <v>2</v>
      </c>
      <c r="B17" s="35" t="s">
        <v>86</v>
      </c>
      <c r="C17" s="4" t="s">
        <v>11</v>
      </c>
      <c r="D17" s="36" t="s">
        <v>87</v>
      </c>
      <c r="E17" s="5">
        <v>0.90800000000000003</v>
      </c>
      <c r="F17" s="6" t="s">
        <v>88</v>
      </c>
      <c r="G17" s="30">
        <v>1445268.2</v>
      </c>
      <c r="H17" s="30">
        <f>ROUNDDOWN(G17*J17,2)</f>
        <v>722634.1</v>
      </c>
      <c r="I17" s="31">
        <f>G17-H17</f>
        <v>722634.1</v>
      </c>
      <c r="J17" s="7">
        <v>0.5</v>
      </c>
    </row>
    <row r="18" spans="1:10" s="20" customFormat="1" ht="12" x14ac:dyDescent="0.2">
      <c r="A18" s="17"/>
      <c r="B18" s="19"/>
      <c r="C18" s="18"/>
      <c r="D18" s="18"/>
      <c r="E18" s="9">
        <f>SUM(E16:E17)</f>
        <v>1.8599999999999999</v>
      </c>
      <c r="F18" s="9"/>
      <c r="G18" s="32">
        <f>SUM(G16:G17)</f>
        <v>2848972.06</v>
      </c>
      <c r="H18" s="32">
        <f>SUM(H16:H17)</f>
        <v>1564856.4100000001</v>
      </c>
      <c r="I18" s="32">
        <f>SUM(I16:I17)</f>
        <v>1284115.6499999999</v>
      </c>
      <c r="J18" s="9"/>
    </row>
    <row r="19" spans="1:10" ht="39.75" customHeight="1" x14ac:dyDescent="0.2">
      <c r="A19" s="68" t="s">
        <v>168</v>
      </c>
      <c r="B19" s="68"/>
      <c r="C19" s="68"/>
      <c r="D19" s="68"/>
      <c r="E19" s="68"/>
      <c r="F19" s="68"/>
      <c r="G19" s="68"/>
      <c r="H19" s="68"/>
      <c r="I19" s="68"/>
      <c r="J19" s="68"/>
    </row>
    <row r="20" spans="1:10" s="1" customFormat="1" ht="21" x14ac:dyDescent="0.2">
      <c r="A20" s="15">
        <v>1</v>
      </c>
      <c r="B20" s="37" t="s">
        <v>22</v>
      </c>
      <c r="C20" s="12"/>
      <c r="D20" s="38" t="s">
        <v>45</v>
      </c>
      <c r="E20" s="13">
        <v>2.8290000000000002</v>
      </c>
      <c r="F20" s="14" t="s">
        <v>46</v>
      </c>
      <c r="G20" s="28">
        <v>13468358.51</v>
      </c>
      <c r="H20" s="28">
        <v>8081015.0999999996</v>
      </c>
      <c r="I20" s="29">
        <v>5387343.4100000001</v>
      </c>
      <c r="J20" s="7">
        <v>0.6</v>
      </c>
    </row>
    <row r="21" spans="1:10" ht="21" x14ac:dyDescent="0.2">
      <c r="A21" s="16">
        <v>1</v>
      </c>
      <c r="B21" s="35" t="s">
        <v>158</v>
      </c>
      <c r="C21" s="4" t="s">
        <v>12</v>
      </c>
      <c r="D21" s="36" t="s">
        <v>159</v>
      </c>
      <c r="E21" s="5">
        <v>0.47799999999999998</v>
      </c>
      <c r="F21" s="6" t="s">
        <v>34</v>
      </c>
      <c r="G21" s="30">
        <v>394115.57</v>
      </c>
      <c r="H21" s="30">
        <f>ROUNDDOWN(G21*J21,2)</f>
        <v>236469.34</v>
      </c>
      <c r="I21" s="31">
        <f>G21-H21</f>
        <v>157646.23000000001</v>
      </c>
      <c r="J21" s="7">
        <v>0.6</v>
      </c>
    </row>
    <row r="22" spans="1:10" ht="31.5" x14ac:dyDescent="0.2">
      <c r="A22" s="16">
        <v>2</v>
      </c>
      <c r="B22" s="35" t="s">
        <v>160</v>
      </c>
      <c r="C22" s="4" t="s">
        <v>12</v>
      </c>
      <c r="D22" s="36" t="s">
        <v>161</v>
      </c>
      <c r="E22" s="5">
        <v>0.157</v>
      </c>
      <c r="F22" s="6" t="s">
        <v>37</v>
      </c>
      <c r="G22" s="30">
        <v>807567.81</v>
      </c>
      <c r="H22" s="30">
        <f>ROUNDDOWN(G22*J22,2)</f>
        <v>484540.68</v>
      </c>
      <c r="I22" s="31">
        <f>G22-H22</f>
        <v>323027.13000000006</v>
      </c>
      <c r="J22" s="7">
        <v>0.6</v>
      </c>
    </row>
    <row r="23" spans="1:10" s="20" customFormat="1" ht="12" x14ac:dyDescent="0.2">
      <c r="A23" s="17"/>
      <c r="B23" s="19"/>
      <c r="C23" s="18"/>
      <c r="D23" s="18"/>
      <c r="E23" s="9">
        <f>SUM(E20:E22)</f>
        <v>3.4640000000000004</v>
      </c>
      <c r="F23" s="9"/>
      <c r="G23" s="32">
        <f>SUM(G20:G22)</f>
        <v>14670041.890000001</v>
      </c>
      <c r="H23" s="32">
        <f t="shared" ref="H23:I23" si="3">SUM(H20:H22)</f>
        <v>8802025.1199999992</v>
      </c>
      <c r="I23" s="32">
        <f t="shared" si="3"/>
        <v>5868016.7700000005</v>
      </c>
      <c r="J23" s="9"/>
    </row>
    <row r="24" spans="1:10" ht="41.25" customHeight="1" x14ac:dyDescent="0.2">
      <c r="A24" s="68" t="s">
        <v>169</v>
      </c>
      <c r="B24" s="68"/>
      <c r="C24" s="68"/>
      <c r="D24" s="68"/>
      <c r="E24" s="68"/>
      <c r="F24" s="68"/>
      <c r="G24" s="68"/>
      <c r="H24" s="68"/>
      <c r="I24" s="68"/>
      <c r="J24" s="68"/>
    </row>
    <row r="25" spans="1:10" ht="31.5" x14ac:dyDescent="0.2">
      <c r="A25" s="16">
        <v>1</v>
      </c>
      <c r="B25" s="35" t="s">
        <v>120</v>
      </c>
      <c r="C25" s="4" t="s">
        <v>13</v>
      </c>
      <c r="D25" s="36" t="s">
        <v>121</v>
      </c>
      <c r="E25" s="5">
        <v>0.73</v>
      </c>
      <c r="F25" s="6" t="s">
        <v>34</v>
      </c>
      <c r="G25" s="30">
        <v>1183595.73</v>
      </c>
      <c r="H25" s="30">
        <f t="shared" ref="H25:H30" si="4">ROUNDDOWN(G25*J25,2)</f>
        <v>591797.86</v>
      </c>
      <c r="I25" s="31">
        <f t="shared" ref="I25:I30" si="5">G25-H25</f>
        <v>591797.87</v>
      </c>
      <c r="J25" s="7">
        <v>0.5</v>
      </c>
    </row>
    <row r="26" spans="1:10" ht="31.5" x14ac:dyDescent="0.2">
      <c r="A26" s="16">
        <v>2</v>
      </c>
      <c r="B26" s="35" t="s">
        <v>137</v>
      </c>
      <c r="C26" s="4" t="s">
        <v>13</v>
      </c>
      <c r="D26" s="36" t="s">
        <v>138</v>
      </c>
      <c r="E26" s="5">
        <v>0.66400000000000003</v>
      </c>
      <c r="F26" s="6" t="s">
        <v>52</v>
      </c>
      <c r="G26" s="30">
        <v>3911995.54</v>
      </c>
      <c r="H26" s="30">
        <f t="shared" si="4"/>
        <v>1955997.77</v>
      </c>
      <c r="I26" s="31">
        <f t="shared" si="5"/>
        <v>1955997.77</v>
      </c>
      <c r="J26" s="7">
        <v>0.5</v>
      </c>
    </row>
    <row r="27" spans="1:10" ht="42" x14ac:dyDescent="0.2">
      <c r="A27" s="16">
        <v>3</v>
      </c>
      <c r="B27" s="35" t="s">
        <v>56</v>
      </c>
      <c r="C27" s="4" t="s">
        <v>13</v>
      </c>
      <c r="D27" s="36" t="s">
        <v>164</v>
      </c>
      <c r="E27" s="5">
        <v>1.4419999999999999</v>
      </c>
      <c r="F27" s="6" t="s">
        <v>37</v>
      </c>
      <c r="G27" s="30">
        <v>2671754.2999999998</v>
      </c>
      <c r="H27" s="30">
        <f t="shared" si="4"/>
        <v>1603052.58</v>
      </c>
      <c r="I27" s="31">
        <f t="shared" si="5"/>
        <v>1068701.7199999997</v>
      </c>
      <c r="J27" s="7">
        <v>0.6</v>
      </c>
    </row>
    <row r="28" spans="1:10" ht="22.5" x14ac:dyDescent="0.2">
      <c r="A28" s="16">
        <v>4</v>
      </c>
      <c r="B28" s="35" t="s">
        <v>56</v>
      </c>
      <c r="C28" s="4" t="s">
        <v>13</v>
      </c>
      <c r="D28" s="36" t="s">
        <v>83</v>
      </c>
      <c r="E28" s="5">
        <v>0.64400000000000002</v>
      </c>
      <c r="F28" s="6" t="s">
        <v>37</v>
      </c>
      <c r="G28" s="30">
        <v>2939375.94</v>
      </c>
      <c r="H28" s="30">
        <f t="shared" si="4"/>
        <v>1763625.56</v>
      </c>
      <c r="I28" s="31">
        <f t="shared" si="5"/>
        <v>1175750.3799999999</v>
      </c>
      <c r="J28" s="7">
        <v>0.6</v>
      </c>
    </row>
    <row r="29" spans="1:10" ht="31.5" x14ac:dyDescent="0.2">
      <c r="A29" s="16">
        <v>5</v>
      </c>
      <c r="B29" s="35" t="s">
        <v>111</v>
      </c>
      <c r="C29" s="4" t="s">
        <v>13</v>
      </c>
      <c r="D29" s="36" t="s">
        <v>112</v>
      </c>
      <c r="E29" s="5">
        <v>0.57899999999999996</v>
      </c>
      <c r="F29" s="6" t="s">
        <v>113</v>
      </c>
      <c r="G29" s="30">
        <v>472436.95</v>
      </c>
      <c r="H29" s="30">
        <f t="shared" si="4"/>
        <v>283462.17</v>
      </c>
      <c r="I29" s="31">
        <f t="shared" si="5"/>
        <v>188974.78000000003</v>
      </c>
      <c r="J29" s="7">
        <v>0.6</v>
      </c>
    </row>
    <row r="30" spans="1:10" s="50" customFormat="1" ht="21" x14ac:dyDescent="0.2">
      <c r="A30" s="41">
        <v>6</v>
      </c>
      <c r="B30" s="42" t="s">
        <v>89</v>
      </c>
      <c r="C30" s="43" t="s">
        <v>13</v>
      </c>
      <c r="D30" s="44" t="s">
        <v>90</v>
      </c>
      <c r="E30" s="45">
        <v>0.89400000000000002</v>
      </c>
      <c r="F30" s="46" t="s">
        <v>44</v>
      </c>
      <c r="G30" s="47">
        <v>1203582.8600000001</v>
      </c>
      <c r="H30" s="47">
        <f t="shared" si="4"/>
        <v>962866.28</v>
      </c>
      <c r="I30" s="48">
        <f t="shared" si="5"/>
        <v>240716.58000000007</v>
      </c>
      <c r="J30" s="49">
        <v>0.8</v>
      </c>
    </row>
    <row r="31" spans="1:10" s="20" customFormat="1" ht="12" x14ac:dyDescent="0.2">
      <c r="A31" s="17"/>
      <c r="B31" s="19"/>
      <c r="C31" s="18"/>
      <c r="D31" s="18"/>
      <c r="E31" s="9">
        <f>SUM(E25:E30)</f>
        <v>4.9530000000000003</v>
      </c>
      <c r="F31" s="9"/>
      <c r="G31" s="32">
        <f>SUM(G25:G30)</f>
        <v>12382741.319999998</v>
      </c>
      <c r="H31" s="32">
        <f>SUM(H25:H30)</f>
        <v>7160802.2199999997</v>
      </c>
      <c r="I31" s="32">
        <f>SUM(I25:I30)</f>
        <v>5221939.1000000006</v>
      </c>
      <c r="J31" s="9"/>
    </row>
    <row r="32" spans="1:10" ht="42" customHeight="1" x14ac:dyDescent="0.2">
      <c r="A32" s="68" t="s">
        <v>170</v>
      </c>
      <c r="B32" s="68"/>
      <c r="C32" s="68"/>
      <c r="D32" s="68"/>
      <c r="E32" s="68"/>
      <c r="F32" s="68"/>
      <c r="G32" s="68"/>
      <c r="H32" s="68"/>
      <c r="I32" s="68"/>
      <c r="J32" s="68"/>
    </row>
    <row r="33" spans="1:10" s="10" customFormat="1" ht="21" x14ac:dyDescent="0.2">
      <c r="A33" s="15">
        <v>1</v>
      </c>
      <c r="B33" s="37" t="s">
        <v>28</v>
      </c>
      <c r="C33" s="12"/>
      <c r="D33" s="38" t="s">
        <v>29</v>
      </c>
      <c r="E33" s="13">
        <v>3.84</v>
      </c>
      <c r="F33" s="14" t="s">
        <v>30</v>
      </c>
      <c r="G33" s="28">
        <v>35206792.170000002</v>
      </c>
      <c r="H33" s="28">
        <v>24644754.510000002</v>
      </c>
      <c r="I33" s="29">
        <v>10562037.66</v>
      </c>
      <c r="J33" s="7">
        <v>0.7</v>
      </c>
    </row>
    <row r="34" spans="1:10" ht="21" x14ac:dyDescent="0.2">
      <c r="A34" s="16">
        <v>1</v>
      </c>
      <c r="B34" s="35" t="s">
        <v>134</v>
      </c>
      <c r="C34" s="4" t="s">
        <v>14</v>
      </c>
      <c r="D34" s="36" t="s">
        <v>135</v>
      </c>
      <c r="E34" s="5">
        <v>0.68600000000000005</v>
      </c>
      <c r="F34" s="6" t="s">
        <v>136</v>
      </c>
      <c r="G34" s="30">
        <v>4665766.5999999996</v>
      </c>
      <c r="H34" s="30">
        <f t="shared" ref="H34:H44" si="6">ROUNDDOWN(G34*J34,2)</f>
        <v>2799459.96</v>
      </c>
      <c r="I34" s="31">
        <f t="shared" ref="I34:I44" si="7">G34-H34</f>
        <v>1866306.6399999997</v>
      </c>
      <c r="J34" s="7">
        <v>0.6</v>
      </c>
    </row>
    <row r="35" spans="1:10" ht="31.5" x14ac:dyDescent="0.2">
      <c r="A35" s="16">
        <v>2</v>
      </c>
      <c r="B35" s="35" t="s">
        <v>147</v>
      </c>
      <c r="C35" s="4" t="s">
        <v>14</v>
      </c>
      <c r="D35" s="36" t="s">
        <v>148</v>
      </c>
      <c r="E35" s="5">
        <v>0.95699999999999996</v>
      </c>
      <c r="F35" s="6" t="s">
        <v>149</v>
      </c>
      <c r="G35" s="30">
        <v>690605.05</v>
      </c>
      <c r="H35" s="30">
        <f t="shared" si="6"/>
        <v>414363.03</v>
      </c>
      <c r="I35" s="31">
        <f t="shared" si="7"/>
        <v>276242.02</v>
      </c>
      <c r="J35" s="7">
        <v>0.6</v>
      </c>
    </row>
    <row r="36" spans="1:10" ht="31.5" x14ac:dyDescent="0.2">
      <c r="A36" s="16">
        <v>3</v>
      </c>
      <c r="B36" s="35" t="s">
        <v>57</v>
      </c>
      <c r="C36" s="4" t="s">
        <v>14</v>
      </c>
      <c r="D36" s="36" t="s">
        <v>165</v>
      </c>
      <c r="E36" s="5">
        <v>1.4</v>
      </c>
      <c r="F36" s="6" t="s">
        <v>58</v>
      </c>
      <c r="G36" s="30">
        <v>4421483.9800000004</v>
      </c>
      <c r="H36" s="30">
        <f t="shared" si="6"/>
        <v>3095038.78</v>
      </c>
      <c r="I36" s="31">
        <f t="shared" si="7"/>
        <v>1326445.2000000007</v>
      </c>
      <c r="J36" s="7">
        <v>0.7</v>
      </c>
    </row>
    <row r="37" spans="1:10" ht="42" x14ac:dyDescent="0.2">
      <c r="A37" s="16">
        <v>4</v>
      </c>
      <c r="B37" s="35" t="s">
        <v>57</v>
      </c>
      <c r="C37" s="4" t="s">
        <v>14</v>
      </c>
      <c r="D37" s="36" t="s">
        <v>96</v>
      </c>
      <c r="E37" s="5">
        <v>1.93</v>
      </c>
      <c r="F37" s="6" t="s">
        <v>58</v>
      </c>
      <c r="G37" s="30">
        <v>5634602.4299999997</v>
      </c>
      <c r="H37" s="30">
        <f t="shared" si="6"/>
        <v>3944221.7</v>
      </c>
      <c r="I37" s="31">
        <f t="shared" si="7"/>
        <v>1690380.7299999995</v>
      </c>
      <c r="J37" s="7">
        <v>0.7</v>
      </c>
    </row>
    <row r="38" spans="1:10" ht="21" x14ac:dyDescent="0.2">
      <c r="A38" s="16">
        <v>5</v>
      </c>
      <c r="B38" s="35" t="s">
        <v>23</v>
      </c>
      <c r="C38" s="4" t="s">
        <v>14</v>
      </c>
      <c r="D38" s="36" t="s">
        <v>76</v>
      </c>
      <c r="E38" s="5">
        <v>1.054</v>
      </c>
      <c r="F38" s="6" t="s">
        <v>49</v>
      </c>
      <c r="G38" s="30">
        <v>2198378.15</v>
      </c>
      <c r="H38" s="30">
        <f t="shared" si="6"/>
        <v>1538864.7</v>
      </c>
      <c r="I38" s="31">
        <f t="shared" si="7"/>
        <v>659513.44999999995</v>
      </c>
      <c r="J38" s="7">
        <v>0.7</v>
      </c>
    </row>
    <row r="39" spans="1:10" ht="21" x14ac:dyDescent="0.2">
      <c r="A39" s="16">
        <v>6</v>
      </c>
      <c r="B39" s="35" t="s">
        <v>23</v>
      </c>
      <c r="C39" s="4" t="s">
        <v>14</v>
      </c>
      <c r="D39" s="36" t="s">
        <v>152</v>
      </c>
      <c r="E39" s="5">
        <v>0.40899999999999997</v>
      </c>
      <c r="F39" s="6" t="s">
        <v>49</v>
      </c>
      <c r="G39" s="30">
        <v>656974.81000000006</v>
      </c>
      <c r="H39" s="30">
        <f t="shared" si="6"/>
        <v>459882.36</v>
      </c>
      <c r="I39" s="31">
        <f t="shared" si="7"/>
        <v>197092.45000000007</v>
      </c>
      <c r="J39" s="7">
        <v>0.7</v>
      </c>
    </row>
    <row r="40" spans="1:10" ht="42" x14ac:dyDescent="0.2">
      <c r="A40" s="16">
        <v>7</v>
      </c>
      <c r="B40" s="35" t="s">
        <v>143</v>
      </c>
      <c r="C40" s="4" t="s">
        <v>14</v>
      </c>
      <c r="D40" s="36" t="s">
        <v>144</v>
      </c>
      <c r="E40" s="5">
        <v>5.6920000000000002</v>
      </c>
      <c r="F40" s="6" t="s">
        <v>34</v>
      </c>
      <c r="G40" s="30">
        <v>10864231.640000001</v>
      </c>
      <c r="H40" s="30">
        <f t="shared" si="6"/>
        <v>5432115.8200000003</v>
      </c>
      <c r="I40" s="31">
        <f t="shared" si="7"/>
        <v>5432115.8200000003</v>
      </c>
      <c r="J40" s="7">
        <v>0.5</v>
      </c>
    </row>
    <row r="41" spans="1:10" ht="21" x14ac:dyDescent="0.2">
      <c r="A41" s="16">
        <v>8</v>
      </c>
      <c r="B41" s="35" t="s">
        <v>59</v>
      </c>
      <c r="C41" s="4" t="s">
        <v>14</v>
      </c>
      <c r="D41" s="36" t="s">
        <v>60</v>
      </c>
      <c r="E41" s="5">
        <v>0.98199999999999998</v>
      </c>
      <c r="F41" s="6" t="s">
        <v>44</v>
      </c>
      <c r="G41" s="30">
        <v>1054276.26</v>
      </c>
      <c r="H41" s="30">
        <f t="shared" si="6"/>
        <v>527138.13</v>
      </c>
      <c r="I41" s="31">
        <f t="shared" si="7"/>
        <v>527138.13</v>
      </c>
      <c r="J41" s="7">
        <v>0.5</v>
      </c>
    </row>
    <row r="42" spans="1:10" ht="31.5" x14ac:dyDescent="0.2">
      <c r="A42" s="16">
        <v>9</v>
      </c>
      <c r="B42" s="35" t="s">
        <v>132</v>
      </c>
      <c r="C42" s="4" t="s">
        <v>14</v>
      </c>
      <c r="D42" s="36" t="s">
        <v>133</v>
      </c>
      <c r="E42" s="5">
        <v>0.998</v>
      </c>
      <c r="F42" s="6" t="s">
        <v>103</v>
      </c>
      <c r="G42" s="30">
        <v>1700626.16</v>
      </c>
      <c r="H42" s="30">
        <f t="shared" si="6"/>
        <v>1190438.31</v>
      </c>
      <c r="I42" s="31">
        <f t="shared" si="7"/>
        <v>510187.84999999986</v>
      </c>
      <c r="J42" s="7">
        <v>0.7</v>
      </c>
    </row>
    <row r="43" spans="1:10" ht="31.5" x14ac:dyDescent="0.2">
      <c r="A43" s="16">
        <v>10</v>
      </c>
      <c r="B43" s="35" t="s">
        <v>106</v>
      </c>
      <c r="C43" s="4" t="s">
        <v>14</v>
      </c>
      <c r="D43" s="36" t="s">
        <v>107</v>
      </c>
      <c r="E43" s="5">
        <v>0.58299999999999996</v>
      </c>
      <c r="F43" s="6" t="s">
        <v>68</v>
      </c>
      <c r="G43" s="30">
        <v>4589059.9400000004</v>
      </c>
      <c r="H43" s="30">
        <f t="shared" si="6"/>
        <v>2753435.96</v>
      </c>
      <c r="I43" s="31">
        <f t="shared" si="7"/>
        <v>1835623.9800000004</v>
      </c>
      <c r="J43" s="7">
        <v>0.6</v>
      </c>
    </row>
    <row r="44" spans="1:10" ht="21" x14ac:dyDescent="0.2">
      <c r="A44" s="16">
        <v>11</v>
      </c>
      <c r="B44" s="35" t="s">
        <v>65</v>
      </c>
      <c r="C44" s="4" t="s">
        <v>14</v>
      </c>
      <c r="D44" s="36" t="s">
        <v>66</v>
      </c>
      <c r="E44" s="5">
        <v>0.999</v>
      </c>
      <c r="F44" s="6" t="s">
        <v>67</v>
      </c>
      <c r="G44" s="30">
        <v>1184330.47</v>
      </c>
      <c r="H44" s="30">
        <f t="shared" si="6"/>
        <v>829031.32</v>
      </c>
      <c r="I44" s="31">
        <f t="shared" si="7"/>
        <v>355299.15</v>
      </c>
      <c r="J44" s="7">
        <v>0.7</v>
      </c>
    </row>
    <row r="45" spans="1:10" s="20" customFormat="1" ht="12" x14ac:dyDescent="0.2">
      <c r="A45" s="17"/>
      <c r="B45" s="19"/>
      <c r="C45" s="18"/>
      <c r="D45" s="18"/>
      <c r="E45" s="9">
        <f>SUM(E33:E44)</f>
        <v>19.529999999999998</v>
      </c>
      <c r="F45" s="9"/>
      <c r="G45" s="32">
        <f>SUM(G33:G44)</f>
        <v>72867127.659999996</v>
      </c>
      <c r="H45" s="32">
        <f t="shared" ref="H45:I45" si="8">SUM(H33:H44)</f>
        <v>47628744.580000013</v>
      </c>
      <c r="I45" s="32">
        <f t="shared" si="8"/>
        <v>25238383.079999998</v>
      </c>
      <c r="J45" s="9"/>
    </row>
    <row r="46" spans="1:10" ht="33.75" customHeight="1" x14ac:dyDescent="0.2">
      <c r="A46" s="68" t="s">
        <v>171</v>
      </c>
      <c r="B46" s="68"/>
      <c r="C46" s="68"/>
      <c r="D46" s="68"/>
      <c r="E46" s="68"/>
      <c r="F46" s="68"/>
      <c r="G46" s="68"/>
      <c r="H46" s="68"/>
      <c r="I46" s="68"/>
      <c r="J46" s="68"/>
    </row>
    <row r="47" spans="1:10" s="10" customFormat="1" ht="21" x14ac:dyDescent="0.2">
      <c r="A47" s="15">
        <v>1</v>
      </c>
      <c r="B47" s="37" t="s">
        <v>50</v>
      </c>
      <c r="C47" s="12"/>
      <c r="D47" s="38" t="s">
        <v>51</v>
      </c>
      <c r="E47" s="13">
        <v>3.9569999999999999</v>
      </c>
      <c r="F47" s="14" t="s">
        <v>49</v>
      </c>
      <c r="G47" s="28">
        <v>8661027.9199999999</v>
      </c>
      <c r="H47" s="28">
        <v>5196616.75</v>
      </c>
      <c r="I47" s="29">
        <v>3464411.17</v>
      </c>
      <c r="J47" s="26"/>
    </row>
    <row r="48" spans="1:10" ht="31.5" x14ac:dyDescent="0.2">
      <c r="A48" s="16">
        <v>1</v>
      </c>
      <c r="B48" s="35" t="s">
        <v>122</v>
      </c>
      <c r="C48" s="4" t="s">
        <v>15</v>
      </c>
      <c r="D48" s="36" t="s">
        <v>123</v>
      </c>
      <c r="E48" s="5">
        <v>0.68400000000000005</v>
      </c>
      <c r="F48" s="6" t="s">
        <v>37</v>
      </c>
      <c r="G48" s="30">
        <v>1013238.88</v>
      </c>
      <c r="H48" s="30">
        <f>ROUNDDOWN(G48*J48,2)</f>
        <v>506619.44</v>
      </c>
      <c r="I48" s="31">
        <f>G48-H48</f>
        <v>506619.44</v>
      </c>
      <c r="J48" s="7">
        <v>0.5</v>
      </c>
    </row>
    <row r="49" spans="1:10" ht="21" x14ac:dyDescent="0.2">
      <c r="A49" s="16">
        <v>2</v>
      </c>
      <c r="B49" s="35" t="s">
        <v>129</v>
      </c>
      <c r="C49" s="4" t="s">
        <v>15</v>
      </c>
      <c r="D49" s="36" t="s">
        <v>130</v>
      </c>
      <c r="E49" s="5">
        <v>0.23499999999999999</v>
      </c>
      <c r="F49" s="6" t="s">
        <v>131</v>
      </c>
      <c r="G49" s="30">
        <v>454137.86</v>
      </c>
      <c r="H49" s="30">
        <f>ROUNDDOWN(G49*J49,2)</f>
        <v>227068.93</v>
      </c>
      <c r="I49" s="31">
        <f>G49-H49</f>
        <v>227068.93</v>
      </c>
      <c r="J49" s="7">
        <v>0.5</v>
      </c>
    </row>
    <row r="50" spans="1:10" ht="21" x14ac:dyDescent="0.2">
      <c r="A50" s="16">
        <v>3</v>
      </c>
      <c r="B50" s="35" t="s">
        <v>116</v>
      </c>
      <c r="C50" s="4" t="s">
        <v>15</v>
      </c>
      <c r="D50" s="36" t="s">
        <v>117</v>
      </c>
      <c r="E50" s="5">
        <v>0.96599999999999997</v>
      </c>
      <c r="F50" s="6" t="s">
        <v>44</v>
      </c>
      <c r="G50" s="30">
        <v>1215130.95</v>
      </c>
      <c r="H50" s="30">
        <f>ROUNDDOWN(G50*J50,2)</f>
        <v>850591.66</v>
      </c>
      <c r="I50" s="31">
        <f>G50-H50</f>
        <v>364539.28999999992</v>
      </c>
      <c r="J50" s="7">
        <v>0.7</v>
      </c>
    </row>
    <row r="51" spans="1:10" ht="12" x14ac:dyDescent="0.2">
      <c r="A51" s="16"/>
      <c r="B51" s="3"/>
      <c r="C51" s="4"/>
      <c r="D51" s="4"/>
      <c r="E51" s="9">
        <f>SUM(E47:E50)</f>
        <v>5.8420000000000005</v>
      </c>
      <c r="F51" s="6"/>
      <c r="G51" s="32">
        <f>SUM(G47:G50)</f>
        <v>11343535.609999999</v>
      </c>
      <c r="H51" s="32">
        <f t="shared" ref="H51:I51" si="9">SUM(H47:H50)</f>
        <v>6780896.7800000003</v>
      </c>
      <c r="I51" s="32">
        <f t="shared" si="9"/>
        <v>4562638.83</v>
      </c>
      <c r="J51" s="7"/>
    </row>
    <row r="52" spans="1:10" ht="45" customHeight="1" x14ac:dyDescent="0.2">
      <c r="A52" s="68" t="s">
        <v>172</v>
      </c>
      <c r="B52" s="68"/>
      <c r="C52" s="68"/>
      <c r="D52" s="68"/>
      <c r="E52" s="68"/>
      <c r="F52" s="68"/>
      <c r="G52" s="68"/>
      <c r="H52" s="68"/>
      <c r="I52" s="68"/>
      <c r="J52" s="68"/>
    </row>
    <row r="53" spans="1:10" s="10" customFormat="1" ht="31.5" x14ac:dyDescent="0.2">
      <c r="A53" s="15">
        <v>1</v>
      </c>
      <c r="B53" s="37" t="s">
        <v>35</v>
      </c>
      <c r="C53" s="12"/>
      <c r="D53" s="38" t="s">
        <v>36</v>
      </c>
      <c r="E53" s="13">
        <v>9</v>
      </c>
      <c r="F53" s="14" t="s">
        <v>27</v>
      </c>
      <c r="G53" s="28">
        <v>11262473.460000001</v>
      </c>
      <c r="H53" s="28">
        <v>6757484.0700000003</v>
      </c>
      <c r="I53" s="29">
        <v>4504989.3900000006</v>
      </c>
      <c r="J53" s="7">
        <v>0.6</v>
      </c>
    </row>
    <row r="54" spans="1:10" ht="31.5" x14ac:dyDescent="0.2">
      <c r="A54" s="16">
        <v>1</v>
      </c>
      <c r="B54" s="35" t="s">
        <v>77</v>
      </c>
      <c r="C54" s="4" t="s">
        <v>16</v>
      </c>
      <c r="D54" s="36" t="s">
        <v>78</v>
      </c>
      <c r="E54" s="5">
        <v>0.442</v>
      </c>
      <c r="F54" s="6" t="s">
        <v>79</v>
      </c>
      <c r="G54" s="30">
        <v>981314.22</v>
      </c>
      <c r="H54" s="30">
        <f t="shared" ref="H54:H59" si="10">ROUNDDOWN(G54*J54,2)</f>
        <v>490657.11</v>
      </c>
      <c r="I54" s="31">
        <f t="shared" ref="I54:I59" si="11">G54-H54</f>
        <v>490657.11</v>
      </c>
      <c r="J54" s="7">
        <v>0.5</v>
      </c>
    </row>
    <row r="55" spans="1:10" ht="31.5" x14ac:dyDescent="0.2">
      <c r="A55" s="16">
        <v>2</v>
      </c>
      <c r="B55" s="35" t="s">
        <v>145</v>
      </c>
      <c r="C55" s="4" t="s">
        <v>16</v>
      </c>
      <c r="D55" s="36" t="s">
        <v>146</v>
      </c>
      <c r="E55" s="5">
        <v>0.998</v>
      </c>
      <c r="F55" s="6" t="s">
        <v>38</v>
      </c>
      <c r="G55" s="30">
        <v>1287854.5900000001</v>
      </c>
      <c r="H55" s="30">
        <f t="shared" si="10"/>
        <v>772712.75</v>
      </c>
      <c r="I55" s="31">
        <f t="shared" si="11"/>
        <v>515141.84000000008</v>
      </c>
      <c r="J55" s="7">
        <v>0.6</v>
      </c>
    </row>
    <row r="56" spans="1:10" ht="21" x14ac:dyDescent="0.2">
      <c r="A56" s="16">
        <v>3</v>
      </c>
      <c r="B56" s="35" t="s">
        <v>54</v>
      </c>
      <c r="C56" s="4" t="s">
        <v>16</v>
      </c>
      <c r="D56" s="36" t="s">
        <v>163</v>
      </c>
      <c r="E56" s="5">
        <v>1.5249999999999999</v>
      </c>
      <c r="F56" s="6" t="s">
        <v>55</v>
      </c>
      <c r="G56" s="30">
        <v>2698473.38</v>
      </c>
      <c r="H56" s="30">
        <f t="shared" si="10"/>
        <v>1349236.69</v>
      </c>
      <c r="I56" s="31">
        <f t="shared" si="11"/>
        <v>1349236.69</v>
      </c>
      <c r="J56" s="7">
        <v>0.5</v>
      </c>
    </row>
    <row r="57" spans="1:10" ht="21" x14ac:dyDescent="0.2">
      <c r="A57" s="16">
        <v>4</v>
      </c>
      <c r="B57" s="35" t="s">
        <v>54</v>
      </c>
      <c r="C57" s="4" t="s">
        <v>16</v>
      </c>
      <c r="D57" s="36" t="s">
        <v>75</v>
      </c>
      <c r="E57" s="5">
        <v>0.98</v>
      </c>
      <c r="F57" s="6" t="s">
        <v>55</v>
      </c>
      <c r="G57" s="30">
        <v>1866748.16</v>
      </c>
      <c r="H57" s="30">
        <f t="shared" si="10"/>
        <v>933374.08</v>
      </c>
      <c r="I57" s="31">
        <f t="shared" si="11"/>
        <v>933374.08</v>
      </c>
      <c r="J57" s="7">
        <v>0.5</v>
      </c>
    </row>
    <row r="58" spans="1:10" ht="21" x14ac:dyDescent="0.2">
      <c r="A58" s="16">
        <v>5</v>
      </c>
      <c r="B58" s="35" t="s">
        <v>104</v>
      </c>
      <c r="C58" s="4" t="s">
        <v>16</v>
      </c>
      <c r="D58" s="36" t="s">
        <v>105</v>
      </c>
      <c r="E58" s="5">
        <v>0.97399999999999998</v>
      </c>
      <c r="F58" s="6" t="s">
        <v>27</v>
      </c>
      <c r="G58" s="30">
        <v>3031431.98</v>
      </c>
      <c r="H58" s="30">
        <f t="shared" si="10"/>
        <v>1515715.99</v>
      </c>
      <c r="I58" s="31">
        <f t="shared" si="11"/>
        <v>1515715.99</v>
      </c>
      <c r="J58" s="7">
        <v>0.5</v>
      </c>
    </row>
    <row r="59" spans="1:10" ht="21" x14ac:dyDescent="0.2">
      <c r="A59" s="16">
        <v>6</v>
      </c>
      <c r="B59" s="35" t="s">
        <v>104</v>
      </c>
      <c r="C59" s="4" t="s">
        <v>16</v>
      </c>
      <c r="D59" s="36" t="s">
        <v>110</v>
      </c>
      <c r="E59" s="5">
        <v>0.45300000000000001</v>
      </c>
      <c r="F59" s="6" t="s">
        <v>27</v>
      </c>
      <c r="G59" s="30">
        <v>3166870.56</v>
      </c>
      <c r="H59" s="30">
        <f t="shared" si="10"/>
        <v>1583435.28</v>
      </c>
      <c r="I59" s="31">
        <f t="shared" si="11"/>
        <v>1583435.28</v>
      </c>
      <c r="J59" s="7">
        <v>0.5</v>
      </c>
    </row>
    <row r="60" spans="1:10" ht="12" x14ac:dyDescent="0.2">
      <c r="A60" s="27"/>
      <c r="B60" s="27"/>
      <c r="C60" s="27"/>
      <c r="D60" s="27"/>
      <c r="E60" s="9">
        <f>SUM(E53:E59)</f>
        <v>14.372</v>
      </c>
      <c r="F60" s="27"/>
      <c r="G60" s="32">
        <f>SUM(G53:G59)</f>
        <v>24295166.350000001</v>
      </c>
      <c r="H60" s="32">
        <f t="shared" ref="H60:I60" si="12">SUM(H53:H59)</f>
        <v>13402615.970000001</v>
      </c>
      <c r="I60" s="32">
        <f t="shared" si="12"/>
        <v>10892550.380000001</v>
      </c>
      <c r="J60" s="16"/>
    </row>
    <row r="61" spans="1:10" ht="45.75" customHeight="1" x14ac:dyDescent="0.2">
      <c r="A61" s="68" t="s">
        <v>177</v>
      </c>
      <c r="B61" s="68"/>
      <c r="C61" s="68"/>
      <c r="D61" s="68"/>
      <c r="E61" s="68"/>
      <c r="F61" s="68"/>
      <c r="G61" s="68"/>
      <c r="H61" s="68"/>
      <c r="I61" s="68"/>
      <c r="J61" s="68"/>
    </row>
    <row r="62" spans="1:10" s="10" customFormat="1" ht="31.5" x14ac:dyDescent="0.2">
      <c r="A62" s="15">
        <v>1</v>
      </c>
      <c r="B62" s="37" t="s">
        <v>24</v>
      </c>
      <c r="C62" s="12"/>
      <c r="D62" s="38" t="s">
        <v>25</v>
      </c>
      <c r="E62" s="13">
        <v>3.258</v>
      </c>
      <c r="F62" s="14" t="s">
        <v>26</v>
      </c>
      <c r="G62" s="28">
        <v>3344184.93</v>
      </c>
      <c r="H62" s="28">
        <v>2006510.95</v>
      </c>
      <c r="I62" s="29">
        <v>1337673.9800000002</v>
      </c>
      <c r="J62" s="7">
        <v>0.6</v>
      </c>
    </row>
    <row r="63" spans="1:10" ht="38.25" customHeight="1" x14ac:dyDescent="0.2">
      <c r="A63" s="68" t="s">
        <v>173</v>
      </c>
      <c r="B63" s="68"/>
      <c r="C63" s="68"/>
      <c r="D63" s="68"/>
      <c r="E63" s="68"/>
      <c r="F63" s="68"/>
      <c r="G63" s="68"/>
      <c r="H63" s="68"/>
      <c r="I63" s="68"/>
      <c r="J63" s="68"/>
    </row>
    <row r="64" spans="1:10" s="10" customFormat="1" ht="22.5" x14ac:dyDescent="0.2">
      <c r="A64" s="15">
        <v>1</v>
      </c>
      <c r="B64" s="37" t="s">
        <v>39</v>
      </c>
      <c r="C64" s="12"/>
      <c r="D64" s="38" t="s">
        <v>40</v>
      </c>
      <c r="E64" s="13">
        <v>3.0489999999999999</v>
      </c>
      <c r="F64" s="14" t="s">
        <v>41</v>
      </c>
      <c r="G64" s="28">
        <v>7858180.9800000004</v>
      </c>
      <c r="H64" s="28">
        <v>4714908.58</v>
      </c>
      <c r="I64" s="29">
        <v>3143272.4000000004</v>
      </c>
      <c r="J64" s="7">
        <v>0.6</v>
      </c>
    </row>
    <row r="65" spans="1:10" ht="31.5" x14ac:dyDescent="0.2">
      <c r="A65" s="16">
        <v>1</v>
      </c>
      <c r="B65" s="35" t="s">
        <v>69</v>
      </c>
      <c r="C65" s="4" t="s">
        <v>17</v>
      </c>
      <c r="D65" s="36" t="s">
        <v>70</v>
      </c>
      <c r="E65" s="5">
        <v>0.52200000000000002</v>
      </c>
      <c r="F65" s="6" t="s">
        <v>71</v>
      </c>
      <c r="G65" s="30">
        <v>355288.31</v>
      </c>
      <c r="H65" s="30">
        <f>ROUNDDOWN(G65*J65,2)</f>
        <v>213172.98</v>
      </c>
      <c r="I65" s="31">
        <f>G65-H65</f>
        <v>142115.32999999999</v>
      </c>
      <c r="J65" s="7">
        <v>0.6</v>
      </c>
    </row>
    <row r="66" spans="1:10" ht="31.5" x14ac:dyDescent="0.2">
      <c r="A66" s="16">
        <v>2</v>
      </c>
      <c r="B66" s="35" t="s">
        <v>69</v>
      </c>
      <c r="C66" s="4" t="s">
        <v>17</v>
      </c>
      <c r="D66" s="36" t="s">
        <v>150</v>
      </c>
      <c r="E66" s="5">
        <v>0.59499999999999997</v>
      </c>
      <c r="F66" s="6" t="s">
        <v>71</v>
      </c>
      <c r="G66" s="30">
        <v>1045834.76</v>
      </c>
      <c r="H66" s="30">
        <f>ROUNDDOWN(G66*J66,2)</f>
        <v>627500.85</v>
      </c>
      <c r="I66" s="31">
        <f>G66-H66</f>
        <v>418333.91000000003</v>
      </c>
      <c r="J66" s="7">
        <v>0.6</v>
      </c>
    </row>
    <row r="67" spans="1:10" ht="21" x14ac:dyDescent="0.2">
      <c r="A67" s="16">
        <v>3</v>
      </c>
      <c r="B67" s="35" t="s">
        <v>80</v>
      </c>
      <c r="C67" s="4" t="s">
        <v>17</v>
      </c>
      <c r="D67" s="36" t="s">
        <v>81</v>
      </c>
      <c r="E67" s="5">
        <v>0.93899999999999995</v>
      </c>
      <c r="F67" s="6" t="s">
        <v>82</v>
      </c>
      <c r="G67" s="30">
        <v>1589013.71</v>
      </c>
      <c r="H67" s="30">
        <f>ROUNDDOWN(G67*J67,2)</f>
        <v>794506.85</v>
      </c>
      <c r="I67" s="31">
        <f>G67-H67</f>
        <v>794506.86</v>
      </c>
      <c r="J67" s="7">
        <v>0.5</v>
      </c>
    </row>
    <row r="68" spans="1:10" s="25" customFormat="1" ht="12" x14ac:dyDescent="0.2">
      <c r="A68" s="21"/>
      <c r="B68" s="8"/>
      <c r="C68" s="22"/>
      <c r="D68" s="22"/>
      <c r="E68" s="9">
        <f>SUM(E64:E67)</f>
        <v>5.1049999999999995</v>
      </c>
      <c r="F68" s="23"/>
      <c r="G68" s="32">
        <f>SUM(G64:G67)</f>
        <v>10848317.760000002</v>
      </c>
      <c r="H68" s="32">
        <f t="shared" ref="H68:I68" si="13">SUM(H64:H67)</f>
        <v>6350089.2599999998</v>
      </c>
      <c r="I68" s="32">
        <f t="shared" si="13"/>
        <v>4498228.5000000009</v>
      </c>
      <c r="J68" s="24"/>
    </row>
    <row r="69" spans="1:10" ht="48" customHeight="1" x14ac:dyDescent="0.2">
      <c r="A69" s="68" t="s">
        <v>174</v>
      </c>
      <c r="B69" s="68"/>
      <c r="C69" s="68"/>
      <c r="D69" s="68"/>
      <c r="E69" s="68"/>
      <c r="F69" s="68"/>
      <c r="G69" s="68"/>
      <c r="H69" s="68"/>
      <c r="I69" s="68"/>
      <c r="J69" s="68"/>
    </row>
    <row r="70" spans="1:10" s="10" customFormat="1" ht="52.5" x14ac:dyDescent="0.2">
      <c r="A70" s="15">
        <v>1</v>
      </c>
      <c r="B70" s="37" t="s">
        <v>31</v>
      </c>
      <c r="C70" s="12"/>
      <c r="D70" s="38" t="s">
        <v>32</v>
      </c>
      <c r="E70" s="13">
        <v>7.2670000000000003</v>
      </c>
      <c r="F70" s="14" t="s">
        <v>33</v>
      </c>
      <c r="G70" s="28">
        <v>17813464.100000001</v>
      </c>
      <c r="H70" s="28">
        <v>12469424.869999999</v>
      </c>
      <c r="I70" s="29">
        <v>5344039.2300000023</v>
      </c>
      <c r="J70" s="7">
        <v>0.7</v>
      </c>
    </row>
    <row r="71" spans="1:10" ht="31.5" x14ac:dyDescent="0.2">
      <c r="A71" s="16">
        <v>1</v>
      </c>
      <c r="B71" s="35" t="s">
        <v>99</v>
      </c>
      <c r="C71" s="4" t="s">
        <v>18</v>
      </c>
      <c r="D71" s="36" t="s">
        <v>100</v>
      </c>
      <c r="E71" s="5">
        <v>0.66600000000000004</v>
      </c>
      <c r="F71" s="6" t="s">
        <v>88</v>
      </c>
      <c r="G71" s="30">
        <v>722804.61</v>
      </c>
      <c r="H71" s="30">
        <f>ROUNDDOWN(G71*J71,2)</f>
        <v>361402.3</v>
      </c>
      <c r="I71" s="31">
        <f>G71-H71</f>
        <v>361402.31</v>
      </c>
      <c r="J71" s="7">
        <v>0.5</v>
      </c>
    </row>
    <row r="72" spans="1:10" ht="22.5" x14ac:dyDescent="0.2">
      <c r="A72" s="16">
        <v>2</v>
      </c>
      <c r="B72" s="35" t="s">
        <v>99</v>
      </c>
      <c r="C72" s="4" t="s">
        <v>18</v>
      </c>
      <c r="D72" s="36" t="s">
        <v>151</v>
      </c>
      <c r="E72" s="5">
        <v>0.56599999999999995</v>
      </c>
      <c r="F72" s="6" t="s">
        <v>88</v>
      </c>
      <c r="G72" s="30">
        <v>549950.13</v>
      </c>
      <c r="H72" s="30">
        <f>ROUNDDOWN(G72*J72,2)</f>
        <v>274975.06</v>
      </c>
      <c r="I72" s="31">
        <f>G72-H72</f>
        <v>274975.07</v>
      </c>
      <c r="J72" s="7">
        <v>0.5</v>
      </c>
    </row>
    <row r="73" spans="1:10" ht="31.5" x14ac:dyDescent="0.2">
      <c r="A73" s="16">
        <v>3</v>
      </c>
      <c r="B73" s="35" t="s">
        <v>124</v>
      </c>
      <c r="C73" s="4" t="s">
        <v>18</v>
      </c>
      <c r="D73" s="36" t="s">
        <v>125</v>
      </c>
      <c r="E73" s="5">
        <v>0.58499999999999996</v>
      </c>
      <c r="F73" s="6" t="s">
        <v>79</v>
      </c>
      <c r="G73" s="30">
        <v>334571.51</v>
      </c>
      <c r="H73" s="30">
        <f>ROUNDDOWN(G73*J73,2)</f>
        <v>167285.75</v>
      </c>
      <c r="I73" s="31">
        <f>G73-H73</f>
        <v>167285.76000000001</v>
      </c>
      <c r="J73" s="7">
        <v>0.5</v>
      </c>
    </row>
    <row r="74" spans="1:10" ht="31.5" x14ac:dyDescent="0.2">
      <c r="A74" s="16">
        <v>4</v>
      </c>
      <c r="B74" s="35" t="s">
        <v>153</v>
      </c>
      <c r="C74" s="4" t="s">
        <v>18</v>
      </c>
      <c r="D74" s="36" t="s">
        <v>154</v>
      </c>
      <c r="E74" s="5">
        <v>0.2</v>
      </c>
      <c r="F74" s="6" t="s">
        <v>79</v>
      </c>
      <c r="G74" s="30">
        <v>422967.44</v>
      </c>
      <c r="H74" s="30">
        <f>ROUNDDOWN(G74*J74,2)</f>
        <v>211483.72</v>
      </c>
      <c r="I74" s="31">
        <f>G74-H74</f>
        <v>211483.72</v>
      </c>
      <c r="J74" s="7">
        <v>0.5</v>
      </c>
    </row>
    <row r="75" spans="1:10" ht="12" x14ac:dyDescent="0.2">
      <c r="A75" s="16"/>
      <c r="B75" s="3"/>
      <c r="C75" s="4"/>
      <c r="D75" s="4"/>
      <c r="E75" s="9">
        <f>SUM(E70:E74)</f>
        <v>9.2839999999999989</v>
      </c>
      <c r="F75" s="6"/>
      <c r="G75" s="32">
        <f>SUM(G70:G74)</f>
        <v>19843757.790000003</v>
      </c>
      <c r="H75" s="32">
        <f t="shared" ref="H75:I75" si="14">SUM(H70:H74)</f>
        <v>13484571.700000001</v>
      </c>
      <c r="I75" s="32">
        <f t="shared" si="14"/>
        <v>6359186.0900000017</v>
      </c>
      <c r="J75" s="7"/>
    </row>
    <row r="76" spans="1:10" ht="44.25" customHeight="1" x14ac:dyDescent="0.2">
      <c r="A76" s="68" t="s">
        <v>175</v>
      </c>
      <c r="B76" s="68"/>
      <c r="C76" s="68"/>
      <c r="D76" s="68"/>
      <c r="E76" s="68"/>
      <c r="F76" s="68"/>
      <c r="G76" s="68"/>
      <c r="H76" s="68"/>
      <c r="I76" s="68"/>
      <c r="J76" s="68"/>
    </row>
    <row r="77" spans="1:10" ht="31.5" x14ac:dyDescent="0.2">
      <c r="A77" s="16">
        <v>1</v>
      </c>
      <c r="B77" s="35" t="s">
        <v>101</v>
      </c>
      <c r="C77" s="4" t="s">
        <v>19</v>
      </c>
      <c r="D77" s="36" t="s">
        <v>102</v>
      </c>
      <c r="E77" s="5">
        <v>0.995</v>
      </c>
      <c r="F77" s="6" t="s">
        <v>103</v>
      </c>
      <c r="G77" s="30">
        <v>1291055.56</v>
      </c>
      <c r="H77" s="30">
        <f>ROUNDDOWN(G77*J77,2)</f>
        <v>774633.33</v>
      </c>
      <c r="I77" s="31">
        <f>G77-H77</f>
        <v>516422.2300000001</v>
      </c>
      <c r="J77" s="7">
        <v>0.6</v>
      </c>
    </row>
    <row r="78" spans="1:10" ht="31.5" x14ac:dyDescent="0.2">
      <c r="A78" s="16">
        <v>2</v>
      </c>
      <c r="B78" s="35" t="s">
        <v>101</v>
      </c>
      <c r="C78" s="4" t="s">
        <v>19</v>
      </c>
      <c r="D78" s="36" t="s">
        <v>142</v>
      </c>
      <c r="E78" s="5">
        <v>0.44400000000000001</v>
      </c>
      <c r="F78" s="6" t="s">
        <v>103</v>
      </c>
      <c r="G78" s="30">
        <v>523913.16</v>
      </c>
      <c r="H78" s="30">
        <f>ROUNDDOWN(G78*J78,2)</f>
        <v>314347.89</v>
      </c>
      <c r="I78" s="31">
        <f>G78-H78</f>
        <v>209565.26999999996</v>
      </c>
      <c r="J78" s="7">
        <v>0.6</v>
      </c>
    </row>
    <row r="79" spans="1:10" ht="31.5" x14ac:dyDescent="0.2">
      <c r="A79" s="16">
        <v>3</v>
      </c>
      <c r="B79" s="35" t="s">
        <v>62</v>
      </c>
      <c r="C79" s="4" t="s">
        <v>19</v>
      </c>
      <c r="D79" s="36" t="s">
        <v>63</v>
      </c>
      <c r="E79" s="5">
        <v>0.998</v>
      </c>
      <c r="F79" s="6" t="s">
        <v>64</v>
      </c>
      <c r="G79" s="30">
        <v>994841.19</v>
      </c>
      <c r="H79" s="30">
        <f>ROUNDDOWN(G79*J79,2)</f>
        <v>596904.71</v>
      </c>
      <c r="I79" s="31">
        <f>G79-H79</f>
        <v>397936.48</v>
      </c>
      <c r="J79" s="7">
        <v>0.6</v>
      </c>
    </row>
    <row r="80" spans="1:10" ht="31.5" x14ac:dyDescent="0.2">
      <c r="A80" s="16">
        <v>4</v>
      </c>
      <c r="B80" s="35" t="s">
        <v>72</v>
      </c>
      <c r="C80" s="4" t="s">
        <v>19</v>
      </c>
      <c r="D80" s="36" t="s">
        <v>73</v>
      </c>
      <c r="E80" s="5">
        <v>0.98499999999999999</v>
      </c>
      <c r="F80" s="6" t="s">
        <v>74</v>
      </c>
      <c r="G80" s="30">
        <v>787700</v>
      </c>
      <c r="H80" s="30">
        <f>ROUNDDOWN(G80*J80,2)</f>
        <v>393850</v>
      </c>
      <c r="I80" s="31">
        <f>G80-H80</f>
        <v>393850</v>
      </c>
      <c r="J80" s="7">
        <v>0.5</v>
      </c>
    </row>
    <row r="81" spans="1:10" s="25" customFormat="1" ht="12" x14ac:dyDescent="0.2">
      <c r="A81" s="21"/>
      <c r="B81" s="8"/>
      <c r="C81" s="22"/>
      <c r="D81" s="22"/>
      <c r="E81" s="9">
        <f>SUM(E77:E80)</f>
        <v>3.4220000000000002</v>
      </c>
      <c r="F81" s="23"/>
      <c r="G81" s="32">
        <f>SUM(G77:G80)</f>
        <v>3597509.91</v>
      </c>
      <c r="H81" s="32">
        <f t="shared" ref="H81:I81" si="15">SUM(H77:H80)</f>
        <v>2079735.93</v>
      </c>
      <c r="I81" s="32">
        <f t="shared" si="15"/>
        <v>1517773.98</v>
      </c>
      <c r="J81" s="24"/>
    </row>
    <row r="82" spans="1:10" ht="45.75" customHeight="1" x14ac:dyDescent="0.2">
      <c r="A82" s="68" t="s">
        <v>176</v>
      </c>
      <c r="B82" s="68"/>
      <c r="C82" s="68"/>
      <c r="D82" s="68"/>
      <c r="E82" s="68"/>
      <c r="F82" s="68"/>
      <c r="G82" s="68"/>
      <c r="H82" s="68"/>
      <c r="I82" s="68"/>
      <c r="J82" s="68"/>
    </row>
    <row r="83" spans="1:10" s="10" customFormat="1" ht="42" x14ac:dyDescent="0.2">
      <c r="A83" s="15">
        <v>1</v>
      </c>
      <c r="B83" s="37" t="s">
        <v>47</v>
      </c>
      <c r="C83" s="12"/>
      <c r="D83" s="38" t="s">
        <v>48</v>
      </c>
      <c r="E83" s="13">
        <v>0.995</v>
      </c>
      <c r="F83" s="14" t="s">
        <v>49</v>
      </c>
      <c r="G83" s="28">
        <v>5919650.2999999998</v>
      </c>
      <c r="H83" s="28">
        <v>3551790.18</v>
      </c>
      <c r="I83" s="29">
        <v>2367860.1199999996</v>
      </c>
      <c r="J83" s="7">
        <v>0.6</v>
      </c>
    </row>
    <row r="84" spans="1:10" ht="42" x14ac:dyDescent="0.2">
      <c r="A84" s="16">
        <v>1</v>
      </c>
      <c r="B84" s="35" t="s">
        <v>84</v>
      </c>
      <c r="C84" s="4" t="s">
        <v>20</v>
      </c>
      <c r="D84" s="36" t="s">
        <v>85</v>
      </c>
      <c r="E84" s="5">
        <v>0.83599999999999997</v>
      </c>
      <c r="F84" s="6" t="s">
        <v>52</v>
      </c>
      <c r="G84" s="30">
        <v>1585663.15</v>
      </c>
      <c r="H84" s="30">
        <f>ROUNDDOWN(G84*J84,2)</f>
        <v>1109964.2</v>
      </c>
      <c r="I84" s="31">
        <f>G84-H84</f>
        <v>475698.94999999995</v>
      </c>
      <c r="J84" s="7">
        <v>0.7</v>
      </c>
    </row>
    <row r="85" spans="1:10" ht="42" x14ac:dyDescent="0.2">
      <c r="A85" s="16">
        <v>2</v>
      </c>
      <c r="B85" s="35" t="s">
        <v>126</v>
      </c>
      <c r="C85" s="4" t="s">
        <v>20</v>
      </c>
      <c r="D85" s="36" t="s">
        <v>127</v>
      </c>
      <c r="E85" s="5">
        <v>0.53200000000000003</v>
      </c>
      <c r="F85" s="6" t="s">
        <v>128</v>
      </c>
      <c r="G85" s="30">
        <v>4737688.37</v>
      </c>
      <c r="H85" s="30">
        <f>ROUNDDOWN(G85*J85,2)</f>
        <v>2368844.1800000002</v>
      </c>
      <c r="I85" s="31">
        <f>G85-H85</f>
        <v>2368844.19</v>
      </c>
      <c r="J85" s="7">
        <v>0.5</v>
      </c>
    </row>
    <row r="86" spans="1:10" ht="21" x14ac:dyDescent="0.2">
      <c r="A86" s="16">
        <v>3</v>
      </c>
      <c r="B86" s="35" t="s">
        <v>94</v>
      </c>
      <c r="C86" s="4" t="s">
        <v>20</v>
      </c>
      <c r="D86" s="36" t="s">
        <v>95</v>
      </c>
      <c r="E86" s="5">
        <v>0.54200000000000004</v>
      </c>
      <c r="F86" s="6" t="s">
        <v>34</v>
      </c>
      <c r="G86" s="30">
        <v>2519969.56</v>
      </c>
      <c r="H86" s="30">
        <f>ROUNDDOWN(G86*J86,2)</f>
        <v>1511981.73</v>
      </c>
      <c r="I86" s="31">
        <f>G86-H86</f>
        <v>1007987.8300000001</v>
      </c>
      <c r="J86" s="7">
        <v>0.6</v>
      </c>
    </row>
    <row r="87" spans="1:10" ht="22.5" x14ac:dyDescent="0.2">
      <c r="A87" s="16">
        <v>4</v>
      </c>
      <c r="B87" s="35" t="s">
        <v>155</v>
      </c>
      <c r="C87" s="4" t="s">
        <v>20</v>
      </c>
      <c r="D87" s="36" t="s">
        <v>156</v>
      </c>
      <c r="E87" s="5">
        <v>0.38400000000000001</v>
      </c>
      <c r="F87" s="6" t="s">
        <v>157</v>
      </c>
      <c r="G87" s="30">
        <v>1532403.86</v>
      </c>
      <c r="H87" s="30">
        <f>ROUNDDOWN(G87*J87,2)</f>
        <v>919442.31</v>
      </c>
      <c r="I87" s="31">
        <f>G87-H87</f>
        <v>612961.55000000005</v>
      </c>
      <c r="J87" s="7">
        <v>0.6</v>
      </c>
    </row>
    <row r="88" spans="1:10" ht="21" x14ac:dyDescent="0.2">
      <c r="A88" s="16">
        <v>5</v>
      </c>
      <c r="B88" s="35" t="s">
        <v>97</v>
      </c>
      <c r="C88" s="4" t="s">
        <v>20</v>
      </c>
      <c r="D88" s="36" t="s">
        <v>98</v>
      </c>
      <c r="E88" s="5">
        <v>1.3049999999999999</v>
      </c>
      <c r="F88" s="6" t="s">
        <v>43</v>
      </c>
      <c r="G88" s="30">
        <v>3348864.37</v>
      </c>
      <c r="H88" s="30">
        <f>ROUNDDOWN(G88*J88,2)</f>
        <v>2344205.0499999998</v>
      </c>
      <c r="I88" s="31">
        <f>G88-H88</f>
        <v>1004659.3200000003</v>
      </c>
      <c r="J88" s="7">
        <v>0.7</v>
      </c>
    </row>
    <row r="89" spans="1:10" ht="12" x14ac:dyDescent="0.2">
      <c r="A89" s="16"/>
      <c r="B89" s="3"/>
      <c r="C89" s="4"/>
      <c r="D89" s="4"/>
      <c r="E89" s="9">
        <f>SUM(E83:E88)</f>
        <v>4.5940000000000003</v>
      </c>
      <c r="F89" s="6"/>
      <c r="G89" s="32">
        <f>SUM(G83:G88)</f>
        <v>19644239.609999999</v>
      </c>
      <c r="H89" s="32">
        <f t="shared" ref="H89:I89" si="16">SUM(H83:H88)</f>
        <v>11806227.650000002</v>
      </c>
      <c r="I89" s="32">
        <f t="shared" si="16"/>
        <v>7838011.96</v>
      </c>
      <c r="J89" s="7"/>
    </row>
    <row r="92" spans="1:10" ht="15.75" x14ac:dyDescent="0.25">
      <c r="A92" s="34"/>
      <c r="G92" s="40" t="s">
        <v>178</v>
      </c>
      <c r="H92" s="39">
        <f>H89+H81+H75+H68+H62+H60+H51+H45+H31+H23+H18+H14</f>
        <v>145556678.56000003</v>
      </c>
    </row>
  </sheetData>
  <sortState ref="A6:AD89">
    <sortCondition ref="D6:D89"/>
    <sortCondition ref="B6:B89"/>
  </sortState>
  <mergeCells count="23">
    <mergeCell ref="A1:I1"/>
    <mergeCell ref="A76:J76"/>
    <mergeCell ref="A82:J82"/>
    <mergeCell ref="A61:J61"/>
    <mergeCell ref="A4:J4"/>
    <mergeCell ref="A15:J15"/>
    <mergeCell ref="A19:J19"/>
    <mergeCell ref="A24:J24"/>
    <mergeCell ref="A32:J32"/>
    <mergeCell ref="A46:J46"/>
    <mergeCell ref="A52:J52"/>
    <mergeCell ref="A63:J63"/>
    <mergeCell ref="A69:J69"/>
    <mergeCell ref="J2:J3"/>
    <mergeCell ref="D2:D3"/>
    <mergeCell ref="E2:E3"/>
    <mergeCell ref="I2:I3"/>
    <mergeCell ref="F2:F3"/>
    <mergeCell ref="G2:G3"/>
    <mergeCell ref="H2:H3"/>
    <mergeCell ref="A2:A3"/>
    <mergeCell ref="B2:B3"/>
    <mergeCell ref="C2:C3"/>
  </mergeCells>
  <pageMargins left="0.70866141732283472" right="0.70866141732283472" top="0.74803149606299213" bottom="1.0629921259842521" header="0.31496062992125984" footer="0.31496062992125984"/>
  <pageSetup paperSize="9" scale="78" fitToHeight="0" orientation="landscape" verticalDpi="0" r:id="rId1"/>
  <headerFooter>
    <oddHeader>&amp;CWręczenie umów RFRD 2025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Lublin</vt:lpstr>
      <vt:lpstr>Lublin!Obszar_wydruku</vt:lpstr>
      <vt:lpstr>Lublin!Tytuły_wydruku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Bielicka Marzena</dc:creator>
  <cp:lastModifiedBy>Aneta Galek</cp:lastModifiedBy>
  <cp:lastPrinted>2025-03-25T07:40:26Z</cp:lastPrinted>
  <dcterms:created xsi:type="dcterms:W3CDTF">2019-02-25T10:53:14Z</dcterms:created>
  <dcterms:modified xsi:type="dcterms:W3CDTF">2025-03-25T09:28:30Z</dcterms:modified>
</cp:coreProperties>
</file>