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4 ROK 2021\01 styczeń\robocze\Operatywka\"/>
    </mc:Choice>
  </mc:AlternateContent>
  <bookViews>
    <workbookView xWindow="0" yWindow="0" windowWidth="28800" windowHeight="9735" tabRatio="94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5" r:id="rId21"/>
    <sheet name="TABLICA 18" sheetId="76" r:id="rId22"/>
    <sheet name="TABLICA 19" sheetId="77" r:id="rId23"/>
    <sheet name="TABLICA 20" sheetId="78" r:id="rId24"/>
    <sheet name="WYKRES1" sheetId="86" r:id="rId25"/>
    <sheet name="WYKRES2" sheetId="87" r:id="rId26"/>
    <sheet name="WYKRES3" sheetId="88" r:id="rId27"/>
    <sheet name="WYKRES4" sheetId="89" r:id="rId28"/>
    <sheet name="WYKRES5" sheetId="90" r:id="rId29"/>
    <sheet name="WYKRES6" sheetId="91" r:id="rId30"/>
    <sheet name="WYKRES7" sheetId="9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19'!$A$6:$U$6</definedName>
    <definedName name="_xlnm._FilterDatabase" localSheetId="23" hidden="1">'TABLICA 20'!$A$11:$O$78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1'!$A$1:$I$33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12'!$A$1:$G$98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17'!$A$1:$H$22</definedName>
    <definedName name="_xlnm.Print_Area" localSheetId="21">'TABLICA 18'!$A$1:$D$40</definedName>
    <definedName name="_xlnm.Print_Area" localSheetId="22">'TABLICA 19'!$A$1:$L$222</definedName>
    <definedName name="_xlnm.Print_Area" localSheetId="4">'TABLICA 2'!$A$1:$H$23</definedName>
    <definedName name="_xlnm.Print_Area" localSheetId="23">'TABLICA 20'!$A$1:$O$79</definedName>
    <definedName name="_xlnm.Print_Area" localSheetId="5">'TABLICA 3'!$A$1:$L$45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6'!$B$1:$L$35</definedName>
    <definedName name="_xlnm.Print_Area" localSheetId="9">'TABLICA 7'!$A$12:$M$185</definedName>
    <definedName name="_xlnm.Print_Area" localSheetId="10">'TABLICA 8 '!$A$12:$N$434</definedName>
    <definedName name="_xlnm.Print_Area" localSheetId="11">'TABLICA 9 '!$A$12:$M$182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O78" i="78" l="1"/>
  <c r="N78" i="78"/>
  <c r="M78" i="78"/>
  <c r="L78" i="78"/>
  <c r="K78" i="78"/>
  <c r="J78" i="78"/>
  <c r="I78" i="78"/>
  <c r="H78" i="78"/>
  <c r="G78" i="78"/>
  <c r="F78" i="78"/>
  <c r="E78" i="78"/>
  <c r="D78" i="78"/>
  <c r="K222" i="77"/>
  <c r="J222" i="77"/>
  <c r="I222" i="77"/>
  <c r="F222" i="77"/>
  <c r="E222" i="77"/>
  <c r="J221" i="77"/>
  <c r="F221" i="77"/>
  <c r="K220" i="77"/>
  <c r="J220" i="77"/>
  <c r="F220" i="77"/>
  <c r="J219" i="77"/>
  <c r="F219" i="77"/>
  <c r="J218" i="77"/>
  <c r="F218" i="77"/>
  <c r="J217" i="77"/>
  <c r="F217" i="77"/>
  <c r="J216" i="77"/>
  <c r="F216" i="77"/>
  <c r="K215" i="77"/>
  <c r="K214" i="77"/>
  <c r="J214" i="77"/>
  <c r="F214" i="77"/>
  <c r="J212" i="77"/>
  <c r="F212" i="77"/>
  <c r="J211" i="77"/>
  <c r="F211" i="77"/>
  <c r="J210" i="77"/>
  <c r="F210" i="77"/>
  <c r="K209" i="77"/>
  <c r="K208" i="77"/>
  <c r="J208" i="77"/>
  <c r="F208" i="77"/>
  <c r="K207" i="77"/>
  <c r="J207" i="77"/>
  <c r="F207" i="77"/>
  <c r="J206" i="77"/>
  <c r="F206" i="77"/>
  <c r="K205" i="77"/>
  <c r="K204" i="77"/>
  <c r="J204" i="77"/>
  <c r="F204" i="77"/>
  <c r="K203" i="77"/>
  <c r="J203" i="77"/>
  <c r="F203" i="77"/>
  <c r="J201" i="77"/>
  <c r="F201" i="77"/>
  <c r="K200" i="77"/>
  <c r="J200" i="77"/>
  <c r="F200" i="77"/>
  <c r="K199" i="77"/>
  <c r="K198" i="77"/>
  <c r="K196" i="77"/>
  <c r="K195" i="77"/>
  <c r="J195" i="77"/>
  <c r="F195" i="77"/>
  <c r="K194" i="77"/>
  <c r="K193" i="77"/>
  <c r="J192" i="77"/>
  <c r="F192" i="77"/>
  <c r="K191" i="77"/>
  <c r="K186" i="77"/>
  <c r="J186" i="77"/>
  <c r="F186" i="77"/>
  <c r="K185" i="77"/>
  <c r="K184" i="77"/>
  <c r="J184" i="77"/>
  <c r="F184" i="77"/>
  <c r="K183" i="77"/>
  <c r="K182" i="77"/>
  <c r="K180" i="77"/>
  <c r="J180" i="77"/>
  <c r="F180" i="77"/>
  <c r="K179" i="77"/>
  <c r="K178" i="77"/>
  <c r="K177" i="77"/>
  <c r="K174" i="77"/>
  <c r="K173" i="77"/>
  <c r="K172" i="77"/>
  <c r="K170" i="77"/>
  <c r="J170" i="77"/>
  <c r="F170" i="77"/>
  <c r="K168" i="77"/>
  <c r="J165" i="77"/>
  <c r="F165" i="77"/>
  <c r="K164" i="77"/>
  <c r="K160" i="77"/>
  <c r="K158" i="77"/>
  <c r="J158" i="77"/>
  <c r="F158" i="77"/>
  <c r="K156" i="77"/>
  <c r="K155" i="77"/>
  <c r="K151" i="77"/>
  <c r="K146" i="77"/>
  <c r="J146" i="77"/>
  <c r="F146" i="77"/>
  <c r="K145" i="77"/>
  <c r="J145" i="77"/>
  <c r="F145" i="77"/>
  <c r="K143" i="77"/>
  <c r="K142" i="77"/>
  <c r="K140" i="77"/>
  <c r="K139" i="77"/>
  <c r="J139" i="77"/>
  <c r="F139" i="77"/>
  <c r="K136" i="77"/>
  <c r="K135" i="77"/>
  <c r="K133" i="77"/>
  <c r="J131" i="77"/>
  <c r="F131" i="77"/>
  <c r="K130" i="77"/>
  <c r="K128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K112" i="77"/>
  <c r="K111" i="77"/>
  <c r="K110" i="77"/>
  <c r="K109" i="77"/>
  <c r="K108" i="77"/>
  <c r="K105" i="77"/>
  <c r="K104" i="77"/>
  <c r="K103" i="77"/>
  <c r="J101" i="77"/>
  <c r="F101" i="77"/>
  <c r="K100" i="77"/>
  <c r="J100" i="77"/>
  <c r="F100" i="77"/>
  <c r="K96" i="77"/>
  <c r="J86" i="77"/>
  <c r="F86" i="77"/>
  <c r="K67" i="77"/>
  <c r="J67" i="77"/>
  <c r="F67" i="77"/>
  <c r="K66" i="77"/>
  <c r="K65" i="77"/>
  <c r="J64" i="77"/>
  <c r="F64" i="77"/>
  <c r="K63" i="77"/>
  <c r="J61" i="77"/>
  <c r="F61" i="77"/>
  <c r="K60" i="77"/>
  <c r="K59" i="77"/>
  <c r="K58" i="77"/>
  <c r="K55" i="77"/>
  <c r="J55" i="77"/>
  <c r="F55" i="77"/>
  <c r="K54" i="77"/>
  <c r="K53" i="77"/>
  <c r="J53" i="77"/>
  <c r="F53" i="77"/>
  <c r="K52" i="77"/>
  <c r="K48" i="77"/>
  <c r="K44" i="77"/>
  <c r="K43" i="77"/>
  <c r="J40" i="77"/>
  <c r="F40" i="77"/>
  <c r="K36" i="77"/>
  <c r="K35" i="77"/>
  <c r="J35" i="77"/>
  <c r="F35" i="77"/>
  <c r="K34" i="77"/>
  <c r="K33" i="77"/>
  <c r="K32" i="77"/>
  <c r="K31" i="77"/>
  <c r="K30" i="77"/>
  <c r="J29" i="77"/>
  <c r="F29" i="77"/>
  <c r="J26" i="77"/>
  <c r="F26" i="77"/>
  <c r="K24" i="77"/>
  <c r="J23" i="77"/>
  <c r="F23" i="77"/>
  <c r="K22" i="77"/>
  <c r="J22" i="77"/>
  <c r="F22" i="77"/>
  <c r="K21" i="77"/>
  <c r="J20" i="77"/>
  <c r="F20" i="77"/>
  <c r="J19" i="77"/>
  <c r="F19" i="77"/>
  <c r="J18" i="77"/>
  <c r="F18" i="77"/>
  <c r="J17" i="77"/>
  <c r="F17" i="77"/>
  <c r="J15" i="77"/>
  <c r="F15" i="77"/>
  <c r="J13" i="77"/>
  <c r="F13" i="77"/>
  <c r="J12" i="77"/>
  <c r="F12" i="77"/>
  <c r="J11" i="77"/>
  <c r="F11" i="77"/>
  <c r="J10" i="77"/>
  <c r="F10" i="77"/>
  <c r="J9" i="77"/>
  <c r="F9" i="77"/>
  <c r="J8" i="77"/>
  <c r="F8" i="77"/>
  <c r="J7" i="77"/>
  <c r="F7" i="77"/>
  <c r="C36" i="76"/>
  <c r="D35" i="76"/>
  <c r="D34" i="76"/>
  <c r="D33" i="76"/>
  <c r="C32" i="76"/>
  <c r="B32" i="76"/>
  <c r="D32" i="76" s="1"/>
  <c r="D31" i="76"/>
  <c r="D28" i="76"/>
  <c r="C28" i="76"/>
  <c r="B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8" i="76"/>
  <c r="D7" i="76"/>
  <c r="B36" i="76" l="1"/>
  <c r="D36" i="76" s="1"/>
  <c r="D13" i="60"/>
  <c r="B90" i="21" l="1"/>
  <c r="E90" i="21" s="1"/>
  <c r="C90" i="21"/>
  <c r="M177" i="70" l="1"/>
  <c r="L177" i="70"/>
  <c r="K177" i="70"/>
  <c r="J177" i="70"/>
  <c r="H177" i="70"/>
  <c r="G177" i="70"/>
  <c r="F177" i="70"/>
  <c r="M179" i="70" l="1"/>
  <c r="L179" i="70"/>
  <c r="K179" i="70"/>
  <c r="J179" i="70"/>
  <c r="H179" i="70"/>
  <c r="G179" i="70"/>
  <c r="F179" i="70"/>
  <c r="M178" i="70"/>
  <c r="L178" i="70"/>
  <c r="K178" i="70"/>
  <c r="J178" i="70"/>
  <c r="H178" i="70"/>
  <c r="G178" i="70"/>
  <c r="F178" i="70"/>
  <c r="M180" i="70" l="1"/>
  <c r="L180" i="70"/>
  <c r="K180" i="70"/>
  <c r="J180" i="70"/>
  <c r="H180" i="70"/>
  <c r="G180" i="70"/>
  <c r="F180" i="70"/>
  <c r="E179" i="70"/>
  <c r="M181" i="70"/>
  <c r="L181" i="70"/>
  <c r="K181" i="70"/>
  <c r="J181" i="70"/>
  <c r="H181" i="70"/>
  <c r="G181" i="70"/>
  <c r="F181" i="70"/>
  <c r="E177" i="70" l="1"/>
  <c r="E178" i="70"/>
  <c r="E181" i="70" s="1"/>
  <c r="E180" i="70" l="1"/>
  <c r="H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<sst xmlns="http://schemas.openxmlformats.org/spreadsheetml/2006/main" count="4132" uniqueCount="884">
  <si>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</si>
  <si>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</si>
  <si>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</si>
  <si>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</si>
  <si>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</si>
  <si>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</si>
  <si>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</si>
  <si>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</si>
  <si>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</si>
  <si>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</si>
  <si>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</si>
  <si>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</si>
  <si>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</si>
  <si>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</si>
  <si>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</si>
  <si>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</si>
  <si>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</si>
  <si>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</si>
  <si>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</si>
  <si>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</si>
  <si>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</si>
  <si>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</si>
  <si>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</si>
  <si>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</si>
  <si>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</si>
  <si>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</si>
  <si>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</si>
  <si>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</si>
  <si>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</si>
  <si>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</si>
  <si>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</si>
  <si>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</si>
  <si>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</si>
  <si>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</si>
  <si>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</si>
  <si>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</si>
  <si>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</si>
  <si>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</si>
  <si>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</si>
  <si>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</si>
  <si>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</si>
  <si>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</si>
  <si>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</si>
  <si>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</si>
  <si>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</si>
  <si>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</si>
  <si>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</si>
  <si>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</si>
  <si>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</si>
  <si>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</si>
  <si>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</si>
  <si>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</si>
  <si>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</si>
  <si>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</si>
  <si>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</si>
  <si>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</si>
  <si>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</si>
  <si>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</si>
  <si>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</si>
  <si>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</si>
  <si>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</si>
  <si>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</si>
  <si>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</si>
  <si>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</si>
  <si>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</si>
  <si>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</si>
  <si>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</si>
  <si>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</si>
  <si>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</si>
  <si>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</si>
  <si>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</si>
  <si>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</si>
  <si>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</si>
  <si>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</si>
  <si>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</si>
  <si>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</si>
  <si>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</si>
  <si>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</si>
  <si>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</si>
  <si>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</si>
  <si>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</si>
  <si>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</si>
  <si>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</si>
  <si>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</si>
  <si>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</si>
  <si>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</si>
  <si>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</si>
  <si>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</si>
  <si>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</si>
  <si>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</si>
  <si>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</si>
  <si>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</si>
  <si>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</si>
  <si>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</si>
  <si>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</si>
  <si>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</si>
  <si>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</si>
  <si>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</si>
  <si>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</si>
  <si>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</si>
  <si>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</si>
  <si>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</si>
  <si>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</si>
  <si>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</si>
  <si>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</si>
  <si>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</si>
  <si>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</si>
  <si>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</si>
  <si>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</si>
  <si>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</si>
  <si>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</si>
  <si>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</si>
  <si>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</si>
  <si>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</si>
  <si>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</si>
  <si>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</si>
  <si>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</si>
  <si>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</si>
  <si>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</si>
  <si>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</si>
  <si>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</si>
  <si>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</si>
  <si>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</si>
  <si>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</si>
  <si>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</si>
  <si>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</si>
  <si>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</si>
  <si>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</si>
  <si>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</si>
  <si>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</si>
  <si>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</si>
  <si>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</si>
  <si>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</si>
  <si>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</si>
  <si>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</si>
  <si>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</si>
  <si>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</si>
  <si>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</si>
  <si>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</si>
  <si>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</si>
  <si>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</si>
  <si>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</si>
  <si>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</si>
  <si>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</si>
  <si>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</si>
  <si>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</si>
  <si>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</si>
  <si>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</si>
  <si>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</si>
  <si>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</si>
  <si>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</si>
  <si>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</si>
  <si>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</si>
  <si>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</si>
  <si>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</si>
  <si>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</si>
  <si>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</si>
  <si>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</si>
  <si>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</si>
  <si>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</si>
  <si>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</si>
  <si>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</si>
  <si>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</si>
  <si>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</si>
  <si>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</si>
  <si>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</si>
  <si>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</si>
  <si>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</si>
  <si>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</si>
  <si>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</si>
  <si>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</si>
  <si>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</si>
  <si>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</si>
  <si>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</si>
  <si>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</si>
  <si>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</si>
  <si>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</si>
  <si>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</si>
  <si>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</si>
  <si>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</si>
  <si>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</si>
  <si>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</si>
  <si>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</si>
  <si>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</si>
  <si>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</si>
  <si>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</si>
  <si>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</si>
  <si>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</si>
  <si>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</si>
  <si>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</si>
  <si>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</si>
  <si>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</si>
  <si>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</si>
  <si>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</si>
  <si>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</si>
  <si>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</si>
  <si>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</si>
  <si>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</si>
  <si>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</si>
  <si>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</si>
  <si>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</si>
  <si>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</si>
  <si>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</si>
  <si>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</si>
  <si>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</si>
  <si>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</si>
  <si>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</si>
  <si>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</si>
  <si>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</si>
  <si>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</si>
  <si>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</si>
  <si>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</si>
  <si>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</si>
  <si>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</si>
  <si>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</si>
  <si>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</si>
  <si>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</si>
  <si>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</si>
  <si>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</si>
  <si>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</si>
  <si>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</si>
  <si>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</si>
  <si>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</si>
  <si>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</si>
  <si>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</si>
  <si>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</si>
  <si>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</si>
  <si>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</si>
  <si>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</si>
  <si>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</si>
  <si>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</si>
  <si>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</si>
  <si>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</si>
  <si>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</si>
  <si>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</si>
  <si>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</si>
  <si>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</si>
  <si>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</si>
  <si>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</si>
  <si>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</si>
  <si>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</si>
  <si>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</si>
  <si>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</si>
  <si>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</si>
  <si>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</si>
  <si>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</si>
  <si>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</si>
  <si>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</si>
  <si>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</si>
  <si>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</si>
  <si>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</si>
  <si>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</si>
  <si>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</si>
  <si>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</si>
  <si>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</si>
  <si>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</si>
  <si>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</si>
  <si>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</si>
  <si>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</si>
  <si>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</si>
  <si>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</si>
  <si>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</si>
  <si>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</si>
  <si>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</si>
  <si>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</si>
  <si>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</si>
  <si>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</si>
  <si>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</si>
  <si>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</si>
  <si>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</si>
  <si>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</si>
  <si>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</si>
  <si>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</si>
  <si>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</si>
  <si>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</si>
  <si>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</si>
  <si>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</si>
  <si>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</si>
  <si>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</si>
  <si>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</si>
  <si>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</si>
  <si>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</si>
  <si>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</si>
  <si>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</si>
  <si>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</si>
  <si>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</si>
  <si>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</si>
  <si>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</si>
  <si>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</si>
  <si>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</si>
  <si>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</si>
  <si>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</si>
  <si>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</si>
  <si>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</si>
  <si>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</si>
  <si>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</si>
  <si>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</si>
  <si>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</si>
  <si>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</si>
  <si>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</si>
  <si>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</si>
  <si>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</si>
  <si>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</si>
  <si>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</si>
  <si>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</si>
  <si>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</si>
  <si>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</si>
  <si>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</si>
  <si>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</si>
  <si>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</si>
  <si>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</si>
  <si>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</si>
  <si>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</si>
  <si>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</si>
  <si>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</si>
  <si>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</si>
  <si>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</si>
  <si>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</si>
  <si>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</si>
  <si>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</si>
  <si>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</si>
  <si>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</si>
  <si>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</si>
  <si>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</si>
  <si>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</si>
  <si>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</si>
  <si>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</si>
  <si>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</si>
  <si>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</si>
  <si>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</si>
  <si>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</si>
  <si>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</si>
  <si>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</si>
  <si>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</si>
  <si>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</si>
  <si>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</si>
  <si>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</si>
  <si>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</si>
  <si>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</si>
  <si>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</si>
  <si>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</si>
  <si>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</si>
  <si>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</si>
  <si>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</si>
  <si>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</si>
  <si>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</si>
  <si>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</si>
  <si>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</si>
  <si>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</si>
  <si>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</si>
  <si>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</si>
  <si>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</si>
  <si>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</si>
  <si>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</si>
  <si>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</si>
  <si>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</si>
  <si>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</si>
  <si>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</si>
  <si>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</si>
  <si>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</si>
  <si>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</si>
  <si>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</si>
  <si>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</si>
  <si>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</si>
  <si>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</si>
  <si>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</si>
  <si>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</si>
  <si>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</si>
  <si>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</si>
  <si>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</si>
  <si>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</si>
  <si>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</si>
  <si>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</si>
  <si>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</si>
  <si>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</si>
  <si>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</si>
  <si>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</si>
  <si>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</si>
  <si>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</si>
  <si>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</si>
  <si>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</si>
  <si>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</si>
  <si>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</si>
  <si>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</si>
  <si>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</si>
  <si>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</si>
  <si>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</si>
  <si>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</si>
  <si>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</si>
  <si>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</si>
  <si>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</si>
  <si>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</si>
  <si>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</si>
  <si>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</si>
  <si>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</si>
  <si>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</si>
  <si>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</si>
  <si>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</si>
  <si>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</si>
  <si>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</si>
  <si>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</si>
  <si>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</si>
  <si>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</si>
  <si>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</si>
  <si>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</si>
  <si>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</si>
  <si>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</si>
  <si>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</si>
  <si>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</si>
  <si>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</si>
  <si>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</si>
  <si>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</si>
  <si>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</si>
  <si>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</si>
  <si>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</si>
  <si>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</si>
  <si>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</si>
  <si>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</si>
  <si>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</si>
  <si>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</si>
  <si>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</si>
  <si>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</si>
  <si>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</si>
  <si>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</si>
  <si>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</si>
  <si>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</si>
  <si>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</si>
  <si>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</si>
  <si>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</si>
  <si>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</si>
  <si>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</si>
  <si>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</si>
  <si>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</si>
  <si>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</si>
  <si>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</si>
  <si>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</si>
  <si>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</si>
  <si>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</si>
  <si>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</si>
  <si>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</si>
  <si>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</si>
  <si>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</si>
  <si>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</si>
  <si>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</si>
  <si>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</si>
  <si>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</si>
  <si>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</si>
  <si>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</si>
  <si>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</si>
  <si>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</si>
  <si>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</si>
  <si>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</si>
  <si>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</si>
  <si>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</si>
  <si>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</si>
  <si>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</si>
  <si>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</si>
  <si>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</si>
  <si>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</si>
  <si>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</si>
  <si>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</si>
  <si>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</si>
  <si>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</si>
  <si>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</si>
  <si>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</si>
  <si>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</si>
  <si>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</si>
  <si>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</si>
  <si>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</si>
  <si>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</si>
  <si>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</si>
  <si>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</si>
  <si>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</si>
  <si>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</si>
  <si>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</si>
  <si>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</si>
  <si>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</si>
  <si>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</si>
  <si>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</si>
  <si>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</si>
  <si>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</si>
  <si>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</si>
  <si>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</si>
  <si>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</si>
  <si>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</si>
  <si>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</si>
  <si>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</si>
  <si>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</si>
  <si>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</si>
  <si>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</si>
  <si>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</si>
  <si>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</si>
  <si>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</si>
  <si>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</si>
  <si>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</si>
  <si>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</si>
  <si>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</si>
  <si>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</si>
  <si>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</si>
  <si>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</si>
  <si>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</si>
  <si>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</si>
  <si>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</si>
  <si>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</si>
  <si>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</si>
  <si>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</si>
  <si>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</si>
  <si>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</si>
  <si>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</si>
  <si>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</si>
  <si>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</si>
  <si>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</si>
  <si>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</si>
  <si>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</si>
  <si>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</si>
  <si>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</si>
  <si>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</si>
  <si>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</si>
  <si>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</si>
  <si>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</si>
  <si>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</si>
  <si>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</si>
  <si>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</si>
  <si>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</si>
  <si>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</si>
  <si>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</si>
  <si>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</si>
  <si>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</si>
  <si>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</si>
  <si>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</si>
  <si>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</si>
  <si>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</si>
  <si>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</si>
  <si>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</si>
  <si>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</si>
  <si>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</si>
  <si>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</si>
  <si>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</si>
  <si>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</si>
  <si>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</si>
  <si>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</si>
  <si>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</si>
  <si>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</si>
  <si>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</si>
  <si>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</si>
  <si>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</si>
  <si>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</si>
  <si>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</si>
  <si>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</si>
  <si>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</si>
  <si>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</si>
  <si>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</si>
  <si>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</si>
  <si>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</si>
  <si>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</si>
  <si>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</si>
  <si>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</si>
  <si>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</si>
  <si>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</si>
  <si>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</si>
  <si>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</si>
  <si>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</si>
  <si>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</si>
  <si>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</si>
  <si>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</si>
  <si>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</si>
  <si>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</si>
  <si>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</si>
  <si>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</si>
  <si>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</si>
  <si>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</si>
  <si>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</si>
  <si>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</si>
  <si>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</si>
  <si>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</si>
  <si>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</si>
  <si>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</si>
  <si>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</si>
  <si>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</si>
  <si>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</si>
  <si>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</si>
  <si>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</si>
  <si>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</si>
  <si>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</si>
  <si>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</si>
  <si>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</si>
  <si>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</si>
  <si>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</si>
  <si>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</si>
  <si>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</si>
  <si>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</si>
  <si>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</si>
  <si>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</si>
  <si>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</si>
  <si>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</si>
  <si>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</si>
  <si>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</si>
  <si>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</si>
  <si>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</si>
  <si>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</si>
  <si>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</si>
  <si>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</si>
  <si>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</si>
  <si>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</si>
  <si>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</si>
  <si>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</si>
  <si>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</si>
  <si>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</si>
  <si>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</si>
  <si>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</si>
  <si>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</si>
  <si>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</si>
  <si>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</si>
  <si>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</si>
  <si>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</si>
  <si>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</si>
  <si>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</si>
  <si>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</si>
  <si>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</si>
  <si>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</si>
  <si>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</si>
  <si>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</si>
  <si>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</si>
  <si>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</si>
  <si>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</si>
  <si>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</si>
  <si>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</si>
  <si>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</si>
  <si>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</si>
  <si>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</si>
  <si>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</si>
  <si>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</si>
  <si>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</si>
  <si>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</si>
  <si>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</si>
  <si>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</si>
  <si>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</si>
  <si>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</si>
  <si>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</si>
  <si>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</si>
  <si>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</si>
  <si>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</si>
  <si>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</si>
  <si>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</si>
  <si>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</si>
  <si>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</si>
  <si>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</si>
  <si>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</si>
  <si>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</si>
  <si>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</si>
  <si>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</si>
  <si>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</si>
  <si>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</si>
  <si>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</si>
  <si>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</si>
  <si>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</si>
  <si>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</si>
  <si>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</si>
  <si>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</si>
  <si>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</si>
  <si>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</si>
  <si>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</si>
  <si>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</si>
  <si>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</si>
  <si>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</si>
  <si>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</si>
  <si>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</si>
  <si>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</si>
  <si>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</si>
  <si>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</si>
  <si>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</si>
  <si>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</si>
  <si>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</si>
  <si>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</si>
  <si>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</si>
  <si>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</si>
  <si>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</si>
  <si>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</si>
  <si>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</si>
  <si>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</si>
  <si>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</si>
  <si>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</si>
  <si>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</si>
  <si>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</si>
  <si>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</si>
  <si>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</si>
  <si>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</si>
  <si>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</si>
  <si>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</si>
  <si>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</si>
  <si>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</si>
  <si>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</si>
  <si>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</si>
  <si>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</si>
  <si>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</si>
  <si>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</si>
  <si>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</si>
  <si>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</si>
  <si>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</si>
  <si>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</si>
  <si>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</si>
  <si>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</si>
  <si>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</si>
  <si>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</si>
  <si>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</si>
  <si>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</si>
  <si>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</si>
  <si>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</si>
  <si>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</si>
  <si>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</si>
  <si>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</si>
  <si>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</si>
  <si>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</si>
  <si>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</si>
  <si>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</si>
  <si>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</si>
  <si>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</si>
  <si>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</si>
  <si>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</si>
  <si>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</si>
  <si>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</si>
  <si>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</si>
  <si>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</si>
  <si>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</si>
  <si>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</si>
  <si>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</si>
  <si>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</si>
  <si>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</si>
  <si>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</si>
  <si>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</si>
  <si>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</si>
  <si>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</si>
  <si>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</si>
  <si>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</si>
  <si>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</si>
  <si>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</si>
  <si>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</si>
  <si>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</si>
  <si>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</si>
  <si>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</si>
  <si>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</si>
  <si>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</si>
  <si>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</si>
  <si>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</si>
  <si>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</si>
  <si>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</si>
  <si>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</si>
  <si>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</si>
  <si>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89 - Państwowa Komisja do spraw wyjaśniania przypadków czynności skierowanych przeciwko 
        wolności seksualnej i obyczajności wobec małoletniego poniżej lat 15</t>
  </si>
  <si>
    <t>na 2021 rok</t>
  </si>
  <si>
    <t>I</t>
  </si>
  <si>
    <t>ZA STYCZEŃ 2021 ROKU</t>
  </si>
  <si>
    <t>na dzień 31-01-2021 r.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</si>
  <si>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</si>
  <si>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</si>
  <si>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</si>
  <si>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</si>
  <si>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</si>
  <si>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</si>
  <si>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</si>
  <si>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</si>
  <si>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</si>
  <si>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6:2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</si>
  <si>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luty 3.987.194 tys.zł</t>
    </r>
  </si>
  <si>
    <t xml:space="preserve">                 9 693 688 tys. zł - zobowiązania części 79 z tytułu odsetek, dyskonta i opłat od kredytów otrzymanych, wyemitowanych obligacji Skarbu Państwa i transakcji</t>
  </si>
  <si>
    <t>2)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</si>
  <si>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marzec </t>
    </r>
    <r>
      <rPr>
        <b/>
        <sz val="14"/>
        <color indexed="22"/>
        <rFont val="Arial"/>
        <family val="2"/>
        <charset val="238"/>
      </rPr>
      <t>2021 r.</t>
    </r>
  </si>
  <si>
    <t xml:space="preserve">                 swap  oraz innych tytułów płatne do końca 2021 r.</t>
  </si>
  <si>
    <t xml:space="preserve">         oraz innych tytułów płatne do końca 2021 r. w kwocie 9 693 688 tys. zł. Pozostałe zobowiazania płatne w latach następnych.</t>
  </si>
  <si>
    <t xml:space="preserve">     w sprawie wydatków budżetu państwa, które w roku 2020 nie wygasają z upływem roku budżetowego (Dz. U. poz. 2422)</t>
  </si>
  <si>
    <t>*)</t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</si>
  <si>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</si>
  <si>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</si>
  <si>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</si>
  <si>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</si>
  <si>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</si>
  <si>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</si>
  <si>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</si>
  <si>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</si>
  <si>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</si>
  <si>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</si>
  <si>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</si>
  <si>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</si>
  <si>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</si>
  <si>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</si>
  <si>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</si>
  <si>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</si>
  <si>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</si>
  <si>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</si>
  <si>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</si>
  <si>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</si>
  <si>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</si>
  <si>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</si>
  <si>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</si>
  <si>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</si>
  <si>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</si>
  <si>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</si>
  <si>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</si>
  <si>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</si>
  <si>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</si>
  <si>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</si>
  <si>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</si>
  <si>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</si>
  <si>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</si>
  <si>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</si>
  <si>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</si>
  <si>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</si>
  <si>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</si>
  <si>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</si>
  <si>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</si>
  <si>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</si>
  <si>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</si>
  <si>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</si>
  <si>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</si>
  <si>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</si>
  <si>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</si>
  <si>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</si>
  <si>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</si>
  <si>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</si>
  <si>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</si>
  <si>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</si>
  <si>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</si>
  <si>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</si>
  <si>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</si>
  <si>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</si>
  <si>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</si>
  <si>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</si>
  <si>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</si>
  <si>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</si>
  <si>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</si>
  <si>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</si>
  <si>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Mechanizm Finansowy EOG 2014 - 2021</t>
  </si>
  <si>
    <t>Norweski Mechanizm Finansowy 2014 - 2021</t>
  </si>
  <si>
    <t>Regionalny Program Operacyjny - Lubuskie 2020</t>
  </si>
  <si>
    <t>Wspólna polityka rolna</t>
  </si>
  <si>
    <t>Program Operacyjny Polska Wschodnia 2014-2020</t>
  </si>
  <si>
    <t>poz. 98  Finansowanie programów z budżetu środków europejskich</t>
  </si>
  <si>
    <t>poz. 99  Finansowanie wynagrodzeń w ramach budżetu środków europejskich</t>
  </si>
  <si>
    <t>85/06</t>
  </si>
  <si>
    <t>85/14</t>
  </si>
  <si>
    <t>85/16</t>
  </si>
  <si>
    <t>85/18</t>
  </si>
  <si>
    <t>85/20</t>
  </si>
  <si>
    <t>85/28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</si>
  <si>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</si>
  <si>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</si>
  <si>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</si>
  <si>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</si>
  <si>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</si>
  <si>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 2021r.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</si>
  <si>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</si>
  <si>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</si>
  <si>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</si>
  <si>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</si>
  <si>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</si>
  <si>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</si>
  <si>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</si>
  <si>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</si>
  <si>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</si>
  <si>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</si>
  <si>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</si>
  <si>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</si>
  <si>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</si>
  <si>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</si>
  <si>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</si>
  <si>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</si>
  <si>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</si>
  <si>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</si>
  <si>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</si>
  <si>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</si>
  <si>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</si>
  <si>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</si>
  <si>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</si>
  <si>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</si>
  <si>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</si>
  <si>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</si>
  <si>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>85/10</t>
  </si>
  <si>
    <t xml:space="preserve">
46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</si>
  <si>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</si>
  <si>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</si>
  <si>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</si>
  <si>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r>
      <rPr>
        <vertAlign val="superscript"/>
        <sz val="12"/>
        <rFont val="Arial"/>
        <family val="2"/>
        <charset val="238"/>
      </rPr>
      <t>x</t>
    </r>
    <r>
      <rPr>
        <b/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 w tym środki na rachunku wydatków, o których mowa w rozporządzeniu Rady Ministrów z dnia 28 grudnia 2020 r.</t>
    </r>
  </si>
  <si>
    <t>x)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</si>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</sst>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#,0##,"/>
    <numFmt numFmtId="190" formatCode="_-* #,##0.0\ _z_ł_-;\-* #,##0.0\ _z_ł_-;_-* &quot;-&quot;?\ _z_ł_-;_-@_-"/>
    <numFmt numFmtId="191" formatCode="_-* #,##0.0000\ _z_ł_-;\-* #,##0.0000\ _z_ł_-;_-* &quot;-&quot;??\ _z_ł_-;_-@_-"/>
    <numFmt numFmtId="192" formatCode="000"/>
  </numFmts>
  <fonts count="1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sz val="13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909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4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6" fillId="7" borderId="1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47" fillId="0" borderId="7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0" fontId="55" fillId="0" borderId="0"/>
    <xf numFmtId="167" fontId="54" fillId="0" borderId="0"/>
    <xf numFmtId="0" fontId="55" fillId="0" borderId="0"/>
    <xf numFmtId="167" fontId="54" fillId="0" borderId="0"/>
    <xf numFmtId="0" fontId="41" fillId="0" borderId="0"/>
    <xf numFmtId="0" fontId="29" fillId="0" borderId="0"/>
    <xf numFmtId="167" fontId="54" fillId="0" borderId="0"/>
    <xf numFmtId="0" fontId="29" fillId="0" borderId="0"/>
    <xf numFmtId="0" fontId="5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6" fillId="0" borderId="0"/>
    <xf numFmtId="0" fontId="41" fillId="0" borderId="0"/>
    <xf numFmtId="0" fontId="27" fillId="0" borderId="0"/>
    <xf numFmtId="0" fontId="56" fillId="0" borderId="0"/>
    <xf numFmtId="0" fontId="27" fillId="0" borderId="0"/>
    <xf numFmtId="0" fontId="28" fillId="0" borderId="0"/>
    <xf numFmtId="165" fontId="54" fillId="0" borderId="0"/>
    <xf numFmtId="0" fontId="29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165" fontId="54" fillId="0" borderId="0" applyFill="0"/>
    <xf numFmtId="0" fontId="27" fillId="0" borderId="0"/>
    <xf numFmtId="165" fontId="54" fillId="0" borderId="0" applyFill="0"/>
    <xf numFmtId="165" fontId="54" fillId="0" borderId="0" applyFill="0"/>
    <xf numFmtId="165" fontId="54" fillId="0" borderId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8" fillId="20" borderId="3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58" fillId="0" borderId="0"/>
    <xf numFmtId="164" fontId="58" fillId="0" borderId="0" applyFont="0" applyFill="0" applyBorder="0" applyAlignment="0" applyProtection="0"/>
    <xf numFmtId="165" fontId="54" fillId="0" borderId="0"/>
    <xf numFmtId="0" fontId="99" fillId="0" borderId="0"/>
    <xf numFmtId="9" fontId="29" fillId="0" borderId="0" applyFont="0" applyFill="0" applyBorder="0" applyAlignment="0" applyProtection="0"/>
    <xf numFmtId="0" fontId="26" fillId="0" borderId="0"/>
    <xf numFmtId="0" fontId="99" fillId="0" borderId="0"/>
    <xf numFmtId="0" fontId="27" fillId="0" borderId="0"/>
    <xf numFmtId="0" fontId="100" fillId="0" borderId="0"/>
    <xf numFmtId="0" fontId="55" fillId="0" borderId="0"/>
    <xf numFmtId="0" fontId="25" fillId="0" borderId="0"/>
    <xf numFmtId="9" fontId="25" fillId="0" borderId="0" applyFont="0" applyFill="0" applyBorder="0" applyAlignment="0" applyProtection="0"/>
    <xf numFmtId="0" fontId="102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103" fillId="0" borderId="0"/>
    <xf numFmtId="165" fontId="54" fillId="0" borderId="0"/>
    <xf numFmtId="165" fontId="54" fillId="0" borderId="0"/>
    <xf numFmtId="0" fontId="105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5" fontId="54" fillId="0" borderId="0"/>
    <xf numFmtId="0" fontId="56" fillId="0" borderId="0"/>
    <xf numFmtId="175" fontId="54" fillId="0" borderId="0"/>
    <xf numFmtId="175" fontId="54" fillId="0" borderId="0"/>
    <xf numFmtId="0" fontId="41" fillId="0" borderId="0"/>
    <xf numFmtId="0" fontId="2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1" fillId="0" borderId="0"/>
    <xf numFmtId="0" fontId="5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85" fontId="54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780">
    <xf numFmtId="0" fontId="0" fillId="0" borderId="0" xfId="0"/>
    <xf numFmtId="0" fontId="66" fillId="0" borderId="0" xfId="343" applyFont="1" applyFill="1" applyAlignment="1">
      <alignment vertical="center"/>
    </xf>
    <xf numFmtId="0" fontId="67" fillId="0" borderId="0" xfId="343" applyFont="1" applyFill="1" applyAlignment="1">
      <alignment vertical="center"/>
    </xf>
    <xf numFmtId="0" fontId="66" fillId="0" borderId="0" xfId="343" applyFont="1" applyFill="1" applyAlignment="1" applyProtection="1">
      <alignment horizontal="centerContinuous" vertical="center"/>
      <protection locked="0"/>
    </xf>
    <xf numFmtId="0" fontId="67" fillId="0" borderId="0" xfId="343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vertical="center"/>
    </xf>
    <xf numFmtId="168" fontId="66" fillId="0" borderId="0" xfId="343" applyNumberFormat="1" applyFont="1" applyFill="1" applyAlignment="1">
      <alignment horizontal="left" vertical="center"/>
    </xf>
    <xf numFmtId="0" fontId="66" fillId="0" borderId="0" xfId="343" applyFont="1" applyFill="1" applyAlignment="1">
      <alignment horizontal="left" vertical="center"/>
    </xf>
    <xf numFmtId="0" fontId="69" fillId="0" borderId="0" xfId="343" applyFont="1" applyFill="1" applyAlignment="1">
      <alignment horizontal="right" vertical="center"/>
    </xf>
    <xf numFmtId="0" fontId="72" fillId="0" borderId="10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69" fillId="0" borderId="11" xfId="343" applyFont="1" applyFill="1" applyBorder="1" applyAlignment="1">
      <alignment vertical="center"/>
    </xf>
    <xf numFmtId="0" fontId="73" fillId="0" borderId="12" xfId="343" applyFont="1" applyFill="1" applyBorder="1" applyAlignment="1">
      <alignment vertical="center"/>
    </xf>
    <xf numFmtId="0" fontId="73" fillId="0" borderId="13" xfId="343" applyFont="1" applyFill="1" applyBorder="1" applyAlignment="1">
      <alignment horizontal="left" vertical="center"/>
    </xf>
    <xf numFmtId="165" fontId="66" fillId="0" borderId="17" xfId="342" applyFont="1" applyFill="1" applyBorder="1" applyAlignment="1">
      <alignment horizontal="left" vertical="center"/>
    </xf>
    <xf numFmtId="0" fontId="67" fillId="0" borderId="18" xfId="343" applyFont="1" applyFill="1" applyBorder="1" applyAlignment="1">
      <alignment vertical="center"/>
    </xf>
    <xf numFmtId="0" fontId="67" fillId="0" borderId="0" xfId="343" applyFont="1" applyFill="1" applyBorder="1" applyAlignment="1">
      <alignment vertical="center"/>
    </xf>
    <xf numFmtId="0" fontId="73" fillId="0" borderId="0" xfId="343" applyFont="1" applyFill="1" applyBorder="1" applyAlignment="1">
      <alignment vertical="center"/>
    </xf>
    <xf numFmtId="0" fontId="73" fillId="0" borderId="19" xfId="343" applyFont="1" applyFill="1" applyBorder="1" applyAlignment="1">
      <alignment horizontal="left" vertical="center"/>
    </xf>
    <xf numFmtId="0" fontId="69" fillId="0" borderId="19" xfId="343" applyFont="1" applyFill="1" applyBorder="1" applyAlignment="1">
      <alignment horizontal="center" vertical="center"/>
    </xf>
    <xf numFmtId="0" fontId="74" fillId="0" borderId="0" xfId="343" applyFont="1" applyFill="1" applyBorder="1" applyAlignment="1" applyProtection="1">
      <alignment horizontal="left" vertical="center"/>
      <protection locked="0"/>
    </xf>
    <xf numFmtId="0" fontId="73" fillId="0" borderId="0" xfId="343" applyFont="1" applyFill="1" applyAlignment="1">
      <alignment vertical="center"/>
    </xf>
    <xf numFmtId="0" fontId="69" fillId="0" borderId="19" xfId="343" applyFont="1" applyFill="1" applyBorder="1" applyAlignment="1">
      <alignment horizontal="center" vertical="top"/>
    </xf>
    <xf numFmtId="0" fontId="69" fillId="0" borderId="21" xfId="343" applyFont="1" applyFill="1" applyBorder="1" applyAlignment="1">
      <alignment horizontal="left" vertical="center"/>
    </xf>
    <xf numFmtId="0" fontId="73" fillId="0" borderId="22" xfId="343" applyFont="1" applyFill="1" applyBorder="1" applyAlignment="1">
      <alignment vertical="center"/>
    </xf>
    <xf numFmtId="0" fontId="73" fillId="0" borderId="23" xfId="343" applyFont="1" applyFill="1" applyBorder="1" applyAlignment="1">
      <alignment vertical="center"/>
    </xf>
    <xf numFmtId="165" fontId="69" fillId="0" borderId="24" xfId="342" applyFont="1" applyFill="1" applyBorder="1" applyAlignment="1">
      <alignment vertical="center"/>
    </xf>
    <xf numFmtId="165" fontId="69" fillId="0" borderId="25" xfId="342" applyFont="1" applyFill="1" applyBorder="1" applyAlignment="1">
      <alignment vertical="center"/>
    </xf>
    <xf numFmtId="165" fontId="69" fillId="0" borderId="22" xfId="342" applyFont="1" applyFill="1" applyBorder="1" applyAlignment="1">
      <alignment vertical="center"/>
    </xf>
    <xf numFmtId="165" fontId="69" fillId="0" borderId="26" xfId="342" applyFont="1" applyFill="1" applyBorder="1" applyAlignment="1">
      <alignment vertical="center"/>
    </xf>
    <xf numFmtId="0" fontId="67" fillId="0" borderId="27" xfId="343" applyFont="1" applyFill="1" applyBorder="1" applyAlignment="1">
      <alignment vertical="center"/>
    </xf>
    <xf numFmtId="0" fontId="67" fillId="0" borderId="28" xfId="343" applyFont="1" applyFill="1" applyBorder="1" applyAlignment="1">
      <alignment vertical="center"/>
    </xf>
    <xf numFmtId="0" fontId="75" fillId="0" borderId="28" xfId="343" applyFont="1" applyFill="1" applyBorder="1" applyAlignment="1">
      <alignment horizontal="centerContinuous" vertical="center"/>
    </xf>
    <xf numFmtId="0" fontId="75" fillId="0" borderId="29" xfId="343" applyFont="1" applyFill="1" applyBorder="1" applyAlignment="1">
      <alignment horizontal="centerContinuous" vertical="center"/>
    </xf>
    <xf numFmtId="0" fontId="75" fillId="0" borderId="27" xfId="343" applyFont="1" applyFill="1" applyBorder="1" applyAlignment="1">
      <alignment horizontal="center" vertical="center"/>
    </xf>
    <xf numFmtId="165" fontId="71" fillId="0" borderId="30" xfId="342" applyFont="1" applyFill="1" applyBorder="1" applyAlignment="1">
      <alignment horizontal="center" vertical="center"/>
    </xf>
    <xf numFmtId="165" fontId="71" fillId="0" borderId="31" xfId="342" applyFont="1" applyFill="1" applyBorder="1" applyAlignment="1">
      <alignment horizontal="center" vertical="center"/>
    </xf>
    <xf numFmtId="165" fontId="71" fillId="0" borderId="32" xfId="342" applyFont="1" applyFill="1" applyBorder="1" applyAlignment="1">
      <alignment horizontal="center" vertical="center"/>
    </xf>
    <xf numFmtId="165" fontId="71" fillId="0" borderId="33" xfId="342" applyFont="1" applyFill="1" applyBorder="1" applyAlignment="1">
      <alignment horizontal="center" vertical="center"/>
    </xf>
    <xf numFmtId="165" fontId="71" fillId="0" borderId="34" xfId="342" applyFont="1" applyFill="1" applyBorder="1" applyAlignment="1">
      <alignment horizontal="center" vertical="center"/>
    </xf>
    <xf numFmtId="0" fontId="66" fillId="0" borderId="0" xfId="343" applyFont="1" applyFill="1" applyBorder="1" applyAlignment="1" applyProtection="1">
      <alignment horizontal="left"/>
    </xf>
    <xf numFmtId="0" fontId="69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7" fillId="0" borderId="0" xfId="343" applyFont="1" applyFill="1"/>
    <xf numFmtId="0" fontId="66" fillId="0" borderId="0" xfId="343" quotePrefix="1" applyFont="1" applyFill="1" applyBorder="1" applyAlignment="1" applyProtection="1">
      <alignment horizontal="left"/>
    </xf>
    <xf numFmtId="0" fontId="69" fillId="0" borderId="35" xfId="343" applyFont="1" applyFill="1" applyBorder="1" applyAlignment="1">
      <alignment horizontal="centerContinuous" vertical="center"/>
    </xf>
    <xf numFmtId="165" fontId="77" fillId="0" borderId="0" xfId="342" applyFont="1" applyFill="1" applyBorder="1" applyAlignment="1" applyProtection="1">
      <alignment horizontal="right"/>
    </xf>
    <xf numFmtId="0" fontId="67" fillId="0" borderId="36" xfId="343" applyFont="1" applyFill="1" applyBorder="1" applyAlignment="1">
      <alignment vertical="center"/>
    </xf>
    <xf numFmtId="0" fontId="67" fillId="0" borderId="29" xfId="343" applyFont="1" applyFill="1" applyBorder="1" applyAlignment="1">
      <alignment vertical="center"/>
    </xf>
    <xf numFmtId="0" fontId="66" fillId="0" borderId="29" xfId="343" quotePrefix="1" applyFont="1" applyFill="1" applyBorder="1" applyAlignment="1" applyProtection="1">
      <alignment horizontal="left"/>
    </xf>
    <xf numFmtId="0" fontId="67" fillId="0" borderId="18" xfId="343" quotePrefix="1" applyFont="1" applyFill="1" applyBorder="1" applyAlignment="1">
      <alignment horizontal="right"/>
    </xf>
    <xf numFmtId="0" fontId="67" fillId="0" borderId="0" xfId="343" applyFont="1" applyFill="1" applyBorder="1" applyAlignment="1"/>
    <xf numFmtId="1" fontId="67" fillId="0" borderId="0" xfId="343" applyNumberFormat="1" applyFont="1" applyFill="1" applyBorder="1"/>
    <xf numFmtId="0" fontId="72" fillId="0" borderId="14" xfId="343" applyFont="1" applyFill="1" applyBorder="1" applyAlignment="1">
      <alignment horizontal="centerContinuous"/>
    </xf>
    <xf numFmtId="172" fontId="78" fillId="0" borderId="0" xfId="343" applyNumberFormat="1" applyFont="1" applyFill="1" applyBorder="1" applyAlignment="1" applyProtection="1">
      <alignment vertical="center"/>
    </xf>
    <xf numFmtId="0" fontId="67" fillId="0" borderId="18" xfId="343" applyFont="1" applyFill="1" applyBorder="1" applyAlignment="1">
      <alignment horizontal="right"/>
    </xf>
    <xf numFmtId="0" fontId="72" fillId="0" borderId="35" xfId="343" applyFont="1" applyFill="1" applyBorder="1" applyAlignment="1">
      <alignment horizontal="centerContinuous"/>
    </xf>
    <xf numFmtId="0" fontId="67" fillId="0" borderId="36" xfId="343" applyFont="1" applyFill="1" applyBorder="1" applyAlignment="1">
      <alignment horizontal="right"/>
    </xf>
    <xf numFmtId="0" fontId="67" fillId="0" borderId="29" xfId="343" applyFont="1" applyFill="1" applyBorder="1" applyAlignment="1"/>
    <xf numFmtId="1" fontId="67" fillId="0" borderId="29" xfId="343" applyNumberFormat="1" applyFont="1" applyFill="1" applyBorder="1"/>
    <xf numFmtId="0" fontId="72" fillId="0" borderId="37" xfId="343" applyFont="1" applyFill="1" applyBorder="1" applyAlignment="1">
      <alignment horizontal="centerContinuous"/>
    </xf>
    <xf numFmtId="0" fontId="72" fillId="0" borderId="38" xfId="343" applyFont="1" applyFill="1" applyBorder="1" applyAlignment="1">
      <alignment horizontal="centerContinuous"/>
    </xf>
    <xf numFmtId="0" fontId="72" fillId="0" borderId="39" xfId="343" applyFont="1" applyFill="1" applyBorder="1" applyAlignment="1">
      <alignment horizontal="centerContinuous"/>
    </xf>
    <xf numFmtId="0" fontId="72" fillId="0" borderId="40" xfId="343" applyFont="1" applyFill="1" applyBorder="1" applyAlignment="1">
      <alignment horizontal="centerContinuous"/>
    </xf>
    <xf numFmtId="0" fontId="72" fillId="0" borderId="41" xfId="343" applyFont="1" applyFill="1" applyBorder="1" applyAlignment="1">
      <alignment horizontal="centerContinuous"/>
    </xf>
    <xf numFmtId="0" fontId="67" fillId="0" borderId="0" xfId="343" quotePrefix="1" applyFont="1" applyFill="1" applyBorder="1" applyAlignment="1"/>
    <xf numFmtId="0" fontId="68" fillId="0" borderId="0" xfId="343" applyFont="1" applyFill="1" applyBorder="1" applyAlignment="1"/>
    <xf numFmtId="0" fontId="68" fillId="0" borderId="18" xfId="343" applyFont="1" applyFill="1" applyBorder="1" applyAlignment="1">
      <alignment horizontal="right"/>
    </xf>
    <xf numFmtId="0" fontId="67" fillId="0" borderId="18" xfId="343" quotePrefix="1" applyNumberFormat="1" applyFont="1" applyFill="1" applyBorder="1" applyAlignment="1">
      <alignment horizontal="right"/>
    </xf>
    <xf numFmtId="0" fontId="67" fillId="0" borderId="18" xfId="343" quotePrefix="1" applyFont="1" applyFill="1" applyBorder="1" applyAlignment="1"/>
    <xf numFmtId="0" fontId="67" fillId="0" borderId="11" xfId="343" applyFont="1" applyFill="1" applyBorder="1" applyAlignment="1"/>
    <xf numFmtId="0" fontId="67" fillId="0" borderId="0" xfId="0" applyFont="1"/>
    <xf numFmtId="165" fontId="66" fillId="0" borderId="0" xfId="340" applyFont="1" applyAlignment="1" applyProtection="1">
      <alignment horizontal="left"/>
    </xf>
    <xf numFmtId="165" fontId="67" fillId="0" borderId="0" xfId="340" applyFont="1"/>
    <xf numFmtId="165" fontId="83" fillId="0" borderId="0" xfId="340" applyFont="1"/>
    <xf numFmtId="165" fontId="84" fillId="0" borderId="0" xfId="340" applyFont="1"/>
    <xf numFmtId="165" fontId="85" fillId="0" borderId="0" xfId="340" applyFont="1" applyAlignment="1" applyProtection="1">
      <alignment horizontal="centerContinuous"/>
    </xf>
    <xf numFmtId="165" fontId="84" fillId="0" borderId="0" xfId="340" applyFont="1" applyAlignment="1">
      <alignment horizontal="centerContinuous"/>
    </xf>
    <xf numFmtId="165" fontId="84" fillId="0" borderId="29" xfId="340" applyFont="1" applyBorder="1"/>
    <xf numFmtId="165" fontId="69" fillId="0" borderId="0" xfId="340" applyFont="1" applyAlignment="1" applyProtection="1">
      <alignment horizontal="right"/>
    </xf>
    <xf numFmtId="165" fontId="84" fillId="0" borderId="15" xfId="340" applyFont="1" applyBorder="1"/>
    <xf numFmtId="165" fontId="69" fillId="0" borderId="15" xfId="340" applyFont="1" applyBorder="1" applyAlignment="1">
      <alignment horizontal="center"/>
    </xf>
    <xf numFmtId="165" fontId="69" fillId="0" borderId="20" xfId="340" applyFont="1" applyBorder="1" applyAlignment="1">
      <alignment horizontal="center"/>
    </xf>
    <xf numFmtId="165" fontId="69" fillId="0" borderId="20" xfId="340" applyFont="1" applyBorder="1" applyAlignment="1" applyProtection="1">
      <alignment horizontal="center" vertical="center"/>
    </xf>
    <xf numFmtId="165" fontId="84" fillId="0" borderId="23" xfId="340" applyFont="1" applyBorder="1"/>
    <xf numFmtId="165" fontId="69" fillId="0" borderId="23" xfId="340" applyFont="1" applyBorder="1" applyAlignment="1" applyProtection="1">
      <alignment horizontal="center" vertical="center"/>
    </xf>
    <xf numFmtId="165" fontId="87" fillId="0" borderId="23" xfId="340" applyFont="1" applyBorder="1" applyAlignment="1">
      <alignment horizontal="center" vertical="center"/>
    </xf>
    <xf numFmtId="165" fontId="87" fillId="0" borderId="42" xfId="340" quotePrefix="1" applyFont="1" applyBorder="1" applyAlignment="1" applyProtection="1">
      <alignment horizontal="center" vertical="center"/>
    </xf>
    <xf numFmtId="165" fontId="84" fillId="0" borderId="0" xfId="340" applyFont="1" applyAlignment="1">
      <alignment horizontal="center" vertical="center"/>
    </xf>
    <xf numFmtId="165" fontId="84" fillId="0" borderId="0" xfId="340" applyFont="1" applyBorder="1"/>
    <xf numFmtId="4" fontId="84" fillId="0" borderId="0" xfId="340" applyNumberFormat="1" applyFont="1"/>
    <xf numFmtId="165" fontId="66" fillId="0" borderId="0" xfId="341" applyFont="1" applyAlignment="1" applyProtection="1">
      <alignment horizontal="left"/>
    </xf>
    <xf numFmtId="165" fontId="67" fillId="0" borderId="0" xfId="341" applyFont="1"/>
    <xf numFmtId="165" fontId="66" fillId="0" borderId="0" xfId="341" applyFont="1" applyAlignment="1" applyProtection="1">
      <alignment horizontal="centerContinuous"/>
    </xf>
    <xf numFmtId="165" fontId="67" fillId="0" borderId="0" xfId="341" applyFont="1" applyAlignment="1">
      <alignment horizontal="centerContinuous"/>
    </xf>
    <xf numFmtId="165" fontId="66" fillId="0" borderId="0" xfId="341" applyFont="1"/>
    <xf numFmtId="165" fontId="69" fillId="0" borderId="0" xfId="341" applyFont="1" applyAlignment="1" applyProtection="1">
      <alignment horizontal="right"/>
    </xf>
    <xf numFmtId="165" fontId="72" fillId="0" borderId="15" xfId="341" applyFont="1" applyBorder="1"/>
    <xf numFmtId="165" fontId="69" fillId="0" borderId="39" xfId="341" applyFont="1" applyBorder="1" applyAlignment="1">
      <alignment horizontal="center"/>
    </xf>
    <xf numFmtId="165" fontId="69" fillId="0" borderId="43" xfId="341" applyFont="1" applyBorder="1" applyAlignment="1">
      <alignment vertical="center"/>
    </xf>
    <xf numFmtId="165" fontId="69" fillId="0" borderId="20" xfId="341" applyFont="1" applyBorder="1" applyAlignment="1">
      <alignment horizontal="center"/>
    </xf>
    <xf numFmtId="165" fontId="69" fillId="0" borderId="38" xfId="341" applyFont="1" applyBorder="1" applyAlignment="1" applyProtection="1">
      <alignment horizontal="center" vertical="center"/>
    </xf>
    <xf numFmtId="165" fontId="69" fillId="0" borderId="35" xfId="341" applyFont="1" applyBorder="1" applyAlignment="1" applyProtection="1">
      <alignment horizontal="centerContinuous" vertical="center"/>
    </xf>
    <xf numFmtId="165" fontId="72" fillId="0" borderId="23" xfId="341" applyFont="1" applyBorder="1"/>
    <xf numFmtId="165" fontId="69" fillId="0" borderId="40" xfId="341" applyFont="1" applyBorder="1" applyAlignment="1">
      <alignment horizontal="center"/>
    </xf>
    <xf numFmtId="165" fontId="69" fillId="0" borderId="22" xfId="341" applyFont="1" applyBorder="1" applyAlignment="1">
      <alignment vertical="center"/>
    </xf>
    <xf numFmtId="165" fontId="71" fillId="0" borderId="23" xfId="341" applyFont="1" applyBorder="1" applyAlignment="1">
      <alignment horizontal="center" vertical="center"/>
    </xf>
    <xf numFmtId="165" fontId="71" fillId="0" borderId="40" xfId="341" quotePrefix="1" applyFont="1" applyBorder="1" applyAlignment="1" applyProtection="1">
      <alignment horizontal="center" vertical="center"/>
    </xf>
    <xf numFmtId="165" fontId="71" fillId="0" borderId="22" xfId="341" applyFont="1" applyBorder="1" applyAlignment="1" applyProtection="1">
      <alignment horizontal="center" vertical="center"/>
    </xf>
    <xf numFmtId="173" fontId="28" fillId="0" borderId="0" xfId="329" applyNumberFormat="1" applyFont="1"/>
    <xf numFmtId="165" fontId="67" fillId="0" borderId="0" xfId="341" applyFont="1" applyAlignment="1">
      <alignment horizontal="center" vertical="center"/>
    </xf>
    <xf numFmtId="165" fontId="66" fillId="0" borderId="15" xfId="341" applyFont="1" applyBorder="1" applyAlignment="1" applyProtection="1">
      <alignment horizontal="left"/>
    </xf>
    <xf numFmtId="1" fontId="67" fillId="0" borderId="20" xfId="341" applyNumberFormat="1" applyFont="1" applyBorder="1"/>
    <xf numFmtId="170" fontId="66" fillId="0" borderId="0" xfId="341" applyNumberFormat="1" applyFont="1"/>
    <xf numFmtId="170" fontId="67" fillId="0" borderId="0" xfId="341" applyNumberFormat="1" applyFont="1"/>
    <xf numFmtId="2" fontId="67" fillId="0" borderId="0" xfId="341" applyNumberFormat="1" applyFont="1"/>
    <xf numFmtId="1" fontId="67" fillId="0" borderId="23" xfId="341" applyNumberFormat="1" applyFont="1" applyBorder="1"/>
    <xf numFmtId="165" fontId="66" fillId="0" borderId="0" xfId="345" applyFont="1" applyFill="1" applyAlignment="1">
      <alignment horizontal="left" vertical="center"/>
    </xf>
    <xf numFmtId="165" fontId="66" fillId="0" borderId="0" xfId="345" applyFont="1" applyFill="1" applyAlignment="1">
      <alignment vertical="center"/>
    </xf>
    <xf numFmtId="165" fontId="67" fillId="0" borderId="0" xfId="345" applyFont="1" applyFill="1" applyAlignment="1">
      <alignment vertical="center"/>
    </xf>
    <xf numFmtId="165" fontId="66" fillId="0" borderId="0" xfId="345" applyFont="1" applyFill="1" applyAlignment="1" applyProtection="1">
      <alignment horizontal="centerContinuous" vertical="center"/>
      <protection locked="0"/>
    </xf>
    <xf numFmtId="165" fontId="66" fillId="0" borderId="0" xfId="345" applyFont="1" applyFill="1" applyAlignment="1">
      <alignment horizontal="centerContinuous" vertical="center"/>
    </xf>
    <xf numFmtId="165" fontId="66" fillId="0" borderId="0" xfId="345" applyFont="1" applyFill="1" applyBorder="1" applyAlignment="1">
      <alignment vertical="center"/>
    </xf>
    <xf numFmtId="165" fontId="69" fillId="0" borderId="0" xfId="345" applyFont="1" applyFill="1" applyAlignment="1">
      <alignment horizontal="right" vertical="center"/>
    </xf>
    <xf numFmtId="165" fontId="66" fillId="0" borderId="10" xfId="345" applyFont="1" applyFill="1" applyBorder="1" applyAlignment="1">
      <alignment vertical="center"/>
    </xf>
    <xf numFmtId="165" fontId="73" fillId="0" borderId="11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73" fillId="0" borderId="0" xfId="345" applyFont="1" applyFill="1" applyBorder="1" applyAlignment="1">
      <alignment horizontal="left" vertical="center"/>
    </xf>
    <xf numFmtId="165" fontId="73" fillId="0" borderId="18" xfId="345" applyFont="1" applyFill="1" applyBorder="1" applyAlignment="1">
      <alignment vertical="center"/>
    </xf>
    <xf numFmtId="165" fontId="73" fillId="0" borderId="0" xfId="345" applyFont="1" applyFill="1" applyBorder="1" applyAlignment="1">
      <alignment vertical="center"/>
    </xf>
    <xf numFmtId="165" fontId="74" fillId="0" borderId="0" xfId="345" applyFont="1" applyFill="1" applyBorder="1" applyAlignment="1" applyProtection="1">
      <alignment horizontal="left" vertical="center"/>
      <protection locked="0"/>
    </xf>
    <xf numFmtId="165" fontId="66" fillId="0" borderId="18" xfId="345" applyFont="1" applyFill="1" applyBorder="1" applyAlignment="1">
      <alignment horizontal="center" vertical="center"/>
    </xf>
    <xf numFmtId="165" fontId="66" fillId="0" borderId="0" xfId="345" applyFont="1" applyFill="1" applyBorder="1" applyAlignment="1">
      <alignment horizontal="center" vertical="center"/>
    </xf>
    <xf numFmtId="165" fontId="73" fillId="0" borderId="18" xfId="345" applyFont="1" applyFill="1" applyBorder="1" applyAlignment="1">
      <alignment horizontal="left" vertical="center"/>
    </xf>
    <xf numFmtId="165" fontId="73" fillId="0" borderId="35" xfId="345" applyFont="1" applyFill="1" applyBorder="1" applyAlignment="1">
      <alignment vertical="center"/>
    </xf>
    <xf numFmtId="165" fontId="69" fillId="0" borderId="24" xfId="342" applyFont="1" applyFill="1" applyBorder="1" applyAlignment="1">
      <alignment horizontal="centerContinuous" vertical="center"/>
    </xf>
    <xf numFmtId="165" fontId="71" fillId="0" borderId="27" xfId="344" applyFont="1" applyFill="1" applyBorder="1" applyAlignment="1">
      <alignment horizontal="centerContinuous" vertical="center"/>
    </xf>
    <xf numFmtId="165" fontId="71" fillId="0" borderId="28" xfId="344" applyFont="1" applyFill="1" applyBorder="1" applyAlignment="1">
      <alignment horizontal="centerContinuous" vertical="center"/>
    </xf>
    <xf numFmtId="165" fontId="71" fillId="0" borderId="45" xfId="344" applyFont="1" applyFill="1" applyBorder="1" applyAlignment="1">
      <alignment horizontal="centerContinuous" vertical="center"/>
    </xf>
    <xf numFmtId="165" fontId="71" fillId="0" borderId="34" xfId="342" applyFont="1" applyFill="1" applyBorder="1" applyAlignment="1">
      <alignment horizontal="centerContinuous" vertical="center"/>
    </xf>
    <xf numFmtId="165" fontId="66" fillId="0" borderId="18" xfId="345" applyFont="1" applyFill="1" applyBorder="1" applyAlignment="1" applyProtection="1">
      <alignment horizontal="left"/>
    </xf>
    <xf numFmtId="165" fontId="66" fillId="0" borderId="0" xfId="345" applyFont="1" applyFill="1" applyBorder="1" applyAlignment="1" applyProtection="1">
      <alignment horizontal="left"/>
    </xf>
    <xf numFmtId="165" fontId="69" fillId="0" borderId="35" xfId="345" applyFont="1" applyFill="1" applyBorder="1" applyAlignment="1">
      <alignment horizontal="centerContinuous" vertical="center"/>
    </xf>
    <xf numFmtId="165" fontId="67" fillId="0" borderId="0" xfId="345" applyFont="1" applyFill="1"/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9" fillId="0" borderId="37" xfId="345" applyFont="1" applyFill="1" applyBorder="1" applyAlignment="1">
      <alignment horizontal="centerContinuous" vertical="center"/>
    </xf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" fontId="67" fillId="0" borderId="0" xfId="345" applyNumberFormat="1" applyFont="1" applyFill="1" applyBorder="1"/>
    <xf numFmtId="165" fontId="72" fillId="0" borderId="38" xfId="345" applyFont="1" applyFill="1" applyBorder="1" applyAlignment="1">
      <alignment horizontal="centerContinuous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72" fillId="0" borderId="40" xfId="345" applyFont="1" applyFill="1" applyBorder="1" applyAlignment="1">
      <alignment horizontal="centerContinuous"/>
    </xf>
    <xf numFmtId="165" fontId="67" fillId="0" borderId="0" xfId="345" applyFont="1" applyFill="1" applyBorder="1" applyAlignment="1">
      <alignment vertical="center"/>
    </xf>
    <xf numFmtId="1" fontId="67" fillId="0" borderId="11" xfId="345" applyNumberFormat="1" applyFont="1" applyFill="1" applyBorder="1"/>
    <xf numFmtId="165" fontId="72" fillId="0" borderId="39" xfId="345" applyFont="1" applyFill="1" applyBorder="1" applyAlignment="1">
      <alignment horizontal="centerContinuous"/>
    </xf>
    <xf numFmtId="165" fontId="67" fillId="0" borderId="18" xfId="345" applyFont="1" applyFill="1" applyBorder="1" applyAlignment="1" applyProtection="1">
      <alignment horizontal="left"/>
    </xf>
    <xf numFmtId="165" fontId="72" fillId="0" borderId="41" xfId="345" applyFont="1" applyFill="1" applyBorder="1" applyAlignment="1">
      <alignment horizontal="centerContinuous"/>
    </xf>
    <xf numFmtId="1" fontId="67" fillId="0" borderId="29" xfId="345" applyNumberFormat="1" applyFont="1" applyFill="1" applyBorder="1"/>
    <xf numFmtId="165" fontId="67" fillId="0" borderId="10" xfId="345" quotePrefix="1" applyFont="1" applyFill="1" applyBorder="1" applyAlignment="1" applyProtection="1">
      <alignment horizontal="left"/>
    </xf>
    <xf numFmtId="165" fontId="67" fillId="0" borderId="11" xfId="345" quotePrefix="1" applyFont="1" applyFill="1" applyBorder="1" applyAlignment="1" applyProtection="1">
      <alignment horizontal="left"/>
    </xf>
    <xf numFmtId="165" fontId="72" fillId="0" borderId="46" xfId="345" applyFont="1" applyFill="1" applyBorder="1" applyAlignment="1">
      <alignment horizontal="centerContinuous"/>
    </xf>
    <xf numFmtId="165" fontId="67" fillId="0" borderId="36" xfId="345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  <protection locked="0"/>
    </xf>
    <xf numFmtId="165" fontId="67" fillId="0" borderId="0" xfId="345" applyFont="1" applyFill="1" applyBorder="1" applyAlignment="1" applyProtection="1">
      <alignment horizontal="left"/>
      <protection locked="0"/>
    </xf>
    <xf numFmtId="165" fontId="67" fillId="0" borderId="29" xfId="345" quotePrefix="1" applyFont="1" applyFill="1" applyBorder="1" applyAlignment="1" applyProtection="1">
      <alignment horizontal="left"/>
      <protection locked="0"/>
    </xf>
    <xf numFmtId="165" fontId="90" fillId="0" borderId="0" xfId="345" applyFont="1" applyFill="1" applyAlignment="1">
      <alignment vertical="center"/>
    </xf>
    <xf numFmtId="1" fontId="67" fillId="0" borderId="10" xfId="343" applyNumberFormat="1" applyFont="1" applyFill="1" applyBorder="1"/>
    <xf numFmtId="171" fontId="78" fillId="0" borderId="0" xfId="343" applyNumberFormat="1" applyFont="1" applyFill="1" applyBorder="1" applyAlignment="1" applyProtection="1">
      <alignment horizontal="right" vertical="center"/>
    </xf>
    <xf numFmtId="171" fontId="78" fillId="0" borderId="29" xfId="343" applyNumberFormat="1" applyFont="1" applyFill="1" applyBorder="1" applyAlignment="1" applyProtection="1">
      <alignment horizontal="right" vertical="center"/>
    </xf>
    <xf numFmtId="165" fontId="66" fillId="0" borderId="0" xfId="339" applyFont="1" applyAlignment="1" applyProtection="1">
      <alignment horizontal="left"/>
    </xf>
    <xf numFmtId="0" fontId="66" fillId="0" borderId="0" xfId="449" applyFont="1" applyAlignment="1"/>
    <xf numFmtId="3" fontId="67" fillId="0" borderId="0" xfId="449" applyNumberFormat="1" applyFont="1" applyAlignment="1"/>
    <xf numFmtId="3" fontId="67" fillId="0" borderId="0" xfId="449" applyNumberFormat="1" applyFont="1"/>
    <xf numFmtId="0" fontId="55" fillId="0" borderId="0" xfId="449" applyFont="1"/>
    <xf numFmtId="0" fontId="67" fillId="0" borderId="0" xfId="449" quotePrefix="1" applyFont="1" applyAlignment="1"/>
    <xf numFmtId="0" fontId="66" fillId="0" borderId="0" xfId="449" applyFont="1" applyAlignment="1">
      <alignment horizontal="centerContinuous" vertical="center"/>
    </xf>
    <xf numFmtId="0" fontId="67" fillId="0" borderId="0" xfId="449" quotePrefix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67" fillId="0" borderId="0" xfId="449" applyFont="1"/>
    <xf numFmtId="3" fontId="67" fillId="0" borderId="29" xfId="449" applyNumberFormat="1" applyFont="1" applyBorder="1"/>
    <xf numFmtId="3" fontId="66" fillId="0" borderId="0" xfId="449" applyNumberFormat="1" applyFont="1" applyAlignment="1">
      <alignment horizontal="centerContinuous"/>
    </xf>
    <xf numFmtId="3" fontId="69" fillId="0" borderId="0" xfId="449" applyNumberFormat="1" applyFont="1" applyAlignment="1">
      <alignment horizontal="centerContinuous"/>
    </xf>
    <xf numFmtId="0" fontId="72" fillId="0" borderId="15" xfId="449" applyFont="1" applyBorder="1"/>
    <xf numFmtId="0" fontId="69" fillId="0" borderId="15" xfId="449" applyFont="1" applyBorder="1" applyAlignment="1">
      <alignment horizontal="centerContinuous" vertical="top"/>
    </xf>
    <xf numFmtId="3" fontId="69" fillId="0" borderId="29" xfId="449" applyNumberFormat="1" applyFont="1" applyBorder="1" applyAlignment="1">
      <alignment horizontal="centerContinuous" vertical="top"/>
    </xf>
    <xf numFmtId="3" fontId="69" fillId="0" borderId="28" xfId="449" applyNumberFormat="1" applyFont="1" applyBorder="1" applyAlignment="1">
      <alignment horizontal="centerContinuous"/>
    </xf>
    <xf numFmtId="3" fontId="69" fillId="0" borderId="45" xfId="449" applyNumberFormat="1" applyFont="1" applyBorder="1" applyAlignment="1">
      <alignment horizontal="centerContinuous"/>
    </xf>
    <xf numFmtId="3" fontId="69" fillId="0" borderId="28" xfId="449" applyNumberFormat="1" applyFont="1" applyBorder="1" applyAlignment="1">
      <alignment horizontal="centerContinuous" vertical="top"/>
    </xf>
    <xf numFmtId="0" fontId="69" fillId="0" borderId="20" xfId="449" applyFont="1" applyBorder="1" applyAlignment="1">
      <alignment horizontal="center"/>
    </xf>
    <xf numFmtId="0" fontId="69" fillId="0" borderId="20" xfId="449" applyFont="1" applyBorder="1" applyAlignment="1">
      <alignment horizontal="centerContinuous"/>
    </xf>
    <xf numFmtId="3" fontId="69" fillId="0" borderId="35" xfId="449" applyNumberFormat="1" applyFont="1" applyBorder="1" applyAlignment="1">
      <alignment horizontal="center"/>
    </xf>
    <xf numFmtId="3" fontId="69" fillId="0" borderId="35" xfId="449" quotePrefix="1" applyNumberFormat="1" applyFont="1" applyBorder="1" applyAlignment="1">
      <alignment horizontal="center"/>
    </xf>
    <xf numFmtId="0" fontId="69" fillId="0" borderId="23" xfId="449" applyFont="1" applyBorder="1"/>
    <xf numFmtId="0" fontId="69" fillId="0" borderId="23" xfId="449" applyFont="1" applyBorder="1" applyAlignment="1">
      <alignment horizontal="centerContinuous"/>
    </xf>
    <xf numFmtId="0" fontId="73" fillId="0" borderId="0" xfId="449" applyFont="1"/>
    <xf numFmtId="0" fontId="71" fillId="0" borderId="23" xfId="449" quotePrefix="1" applyFont="1" applyBorder="1" applyAlignment="1">
      <alignment horizontal="center" vertical="center"/>
    </xf>
    <xf numFmtId="0" fontId="71" fillId="0" borderId="42" xfId="449" quotePrefix="1" applyFont="1" applyBorder="1" applyAlignment="1">
      <alignment horizontal="center" vertical="center"/>
    </xf>
    <xf numFmtId="3" fontId="71" fillId="0" borderId="45" xfId="449" quotePrefix="1" applyNumberFormat="1" applyFont="1" applyBorder="1" applyAlignment="1">
      <alignment horizontal="center" vertical="center"/>
    </xf>
    <xf numFmtId="0" fontId="55" fillId="0" borderId="0" xfId="449" applyFont="1" applyAlignment="1">
      <alignment horizontal="center" vertical="center"/>
    </xf>
    <xf numFmtId="0" fontId="66" fillId="0" borderId="23" xfId="449" applyFont="1" applyBorder="1"/>
    <xf numFmtId="0" fontId="66" fillId="0" borderId="42" xfId="449" applyFont="1" applyBorder="1"/>
    <xf numFmtId="3" fontId="73" fillId="0" borderId="0" xfId="449" applyNumberFormat="1" applyFont="1" applyBorder="1"/>
    <xf numFmtId="0" fontId="66" fillId="0" borderId="15" xfId="449" applyFont="1" applyBorder="1"/>
    <xf numFmtId="0" fontId="66" fillId="0" borderId="23" xfId="449" quotePrefix="1" applyFont="1" applyBorder="1"/>
    <xf numFmtId="0" fontId="66" fillId="0" borderId="20" xfId="449" applyFont="1" applyBorder="1"/>
    <xf numFmtId="0" fontId="67" fillId="0" borderId="20" xfId="449" quotePrefix="1" applyFont="1" applyBorder="1"/>
    <xf numFmtId="0" fontId="72" fillId="0" borderId="20" xfId="449" quotePrefix="1" applyFont="1" applyBorder="1"/>
    <xf numFmtId="0" fontId="67" fillId="0" borderId="23" xfId="449" applyFont="1" applyBorder="1"/>
    <xf numFmtId="165" fontId="73" fillId="0" borderId="0" xfId="339" applyFont="1" applyAlignment="1" applyProtection="1">
      <alignment horizontal="left"/>
    </xf>
    <xf numFmtId="165" fontId="55" fillId="0" borderId="0" xfId="339" applyFont="1"/>
    <xf numFmtId="165" fontId="66" fillId="0" borderId="0" xfId="339" applyFont="1" applyAlignment="1" applyProtection="1">
      <alignment horizontal="centerContinuous"/>
    </xf>
    <xf numFmtId="165" fontId="73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right"/>
    </xf>
    <xf numFmtId="165" fontId="67" fillId="0" borderId="16" xfId="339" applyFont="1" applyBorder="1"/>
    <xf numFmtId="0" fontId="66" fillId="0" borderId="0" xfId="449" quotePrefix="1" applyFont="1" applyFill="1" applyBorder="1"/>
    <xf numFmtId="165" fontId="73" fillId="0" borderId="0" xfId="339" applyFont="1" applyFill="1"/>
    <xf numFmtId="165" fontId="55" fillId="0" borderId="0" xfId="339" applyFont="1" applyFill="1"/>
    <xf numFmtId="165" fontId="69" fillId="0" borderId="21" xfId="339" applyFont="1" applyBorder="1" applyAlignment="1" applyProtection="1">
      <alignment horizontal="center"/>
    </xf>
    <xf numFmtId="165" fontId="69" fillId="0" borderId="17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left"/>
    </xf>
    <xf numFmtId="165" fontId="69" fillId="0" borderId="15" xfId="339" applyFont="1" applyBorder="1" applyAlignment="1" applyProtection="1">
      <alignment horizontal="left"/>
    </xf>
    <xf numFmtId="165" fontId="66" fillId="0" borderId="25" xfId="339" applyFont="1" applyBorder="1"/>
    <xf numFmtId="165" fontId="69" fillId="0" borderId="26" xfId="339" applyFont="1" applyBorder="1" applyAlignment="1">
      <alignment horizontal="center"/>
    </xf>
    <xf numFmtId="0" fontId="69" fillId="0" borderId="22" xfId="339" quotePrefix="1" applyNumberFormat="1" applyFont="1" applyBorder="1" applyAlignment="1" applyProtection="1">
      <alignment horizontal="center"/>
    </xf>
    <xf numFmtId="165" fontId="69" fillId="0" borderId="23" xfId="339" quotePrefix="1" applyFont="1" applyBorder="1" applyAlignment="1" applyProtection="1">
      <alignment horizontal="center"/>
    </xf>
    <xf numFmtId="165" fontId="71" fillId="0" borderId="55" xfId="339" applyFont="1" applyBorder="1" applyAlignment="1" applyProtection="1">
      <alignment horizontal="center" vertical="center"/>
    </xf>
    <xf numFmtId="165" fontId="71" fillId="0" borderId="40" xfId="339" applyFont="1" applyBorder="1" applyAlignment="1" applyProtection="1">
      <alignment horizontal="center" vertical="center"/>
    </xf>
    <xf numFmtId="165" fontId="71" fillId="0" borderId="26" xfId="339" applyFont="1" applyBorder="1" applyAlignment="1" applyProtection="1">
      <alignment horizontal="center" vertical="center"/>
    </xf>
    <xf numFmtId="165" fontId="71" fillId="0" borderId="22" xfId="339" applyFont="1" applyBorder="1" applyAlignment="1" applyProtection="1">
      <alignment horizontal="center" vertical="center"/>
    </xf>
    <xf numFmtId="165" fontId="71" fillId="0" borderId="0" xfId="339" applyFont="1"/>
    <xf numFmtId="165" fontId="66" fillId="0" borderId="0" xfId="339" applyFont="1" applyFill="1"/>
    <xf numFmtId="165" fontId="75" fillId="0" borderId="0" xfId="339" applyFont="1" applyFill="1"/>
    <xf numFmtId="165" fontId="71" fillId="0" borderId="0" xfId="339" applyFont="1" applyFill="1"/>
    <xf numFmtId="165" fontId="67" fillId="0" borderId="21" xfId="339" quotePrefix="1" applyFont="1" applyBorder="1" applyAlignment="1" applyProtection="1">
      <alignment horizontal="left"/>
    </xf>
    <xf numFmtId="165" fontId="66" fillId="0" borderId="0" xfId="339" quotePrefix="1" applyFont="1" applyFill="1" applyBorder="1" applyAlignment="1" applyProtection="1">
      <alignment horizontal="left"/>
    </xf>
    <xf numFmtId="165" fontId="73" fillId="0" borderId="0" xfId="339" applyFont="1"/>
    <xf numFmtId="165" fontId="67" fillId="0" borderId="25" xfId="339" applyFont="1" applyBorder="1"/>
    <xf numFmtId="165" fontId="66" fillId="0" borderId="0" xfId="339" applyFont="1"/>
    <xf numFmtId="0" fontId="93" fillId="0" borderId="0" xfId="0" applyFont="1" applyAlignment="1"/>
    <xf numFmtId="0" fontId="88" fillId="0" borderId="0" xfId="0" applyFont="1"/>
    <xf numFmtId="0" fontId="96" fillId="0" borderId="0" xfId="0" applyFont="1"/>
    <xf numFmtId="165" fontId="66" fillId="0" borderId="0" xfId="451" applyFont="1" applyAlignment="1">
      <alignment horizontal="centerContinuous"/>
    </xf>
    <xf numFmtId="165" fontId="67" fillId="0" borderId="0" xfId="451" applyFont="1" applyAlignment="1">
      <alignment horizontal="centerContinuous"/>
    </xf>
    <xf numFmtId="165" fontId="67" fillId="0" borderId="0" xfId="451" applyFont="1" applyAlignment="1"/>
    <xf numFmtId="165" fontId="67" fillId="0" borderId="0" xfId="451" applyFont="1"/>
    <xf numFmtId="165" fontId="67" fillId="0" borderId="0" xfId="451" applyFont="1" applyAlignment="1" applyProtection="1">
      <alignment horizontal="centerContinuous"/>
    </xf>
    <xf numFmtId="165" fontId="67" fillId="0" borderId="0" xfId="451" applyFont="1" applyAlignment="1">
      <alignment horizontal="right"/>
    </xf>
    <xf numFmtId="165" fontId="67" fillId="0" borderId="0" xfId="451" applyFont="1" applyAlignment="1" applyProtection="1">
      <alignment horizontal="right"/>
    </xf>
    <xf numFmtId="165" fontId="66" fillId="0" borderId="0" xfId="451" applyFont="1" applyAlignment="1" applyProtection="1">
      <alignment horizontal="left"/>
    </xf>
    <xf numFmtId="165" fontId="67" fillId="0" borderId="0" xfId="451" applyFont="1" applyAlignment="1" applyProtection="1">
      <alignment horizontal="left"/>
    </xf>
    <xf numFmtId="0" fontId="67" fillId="0" borderId="0" xfId="0" applyFont="1" applyAlignment="1" applyProtection="1">
      <alignment horizontal="right"/>
    </xf>
    <xf numFmtId="0" fontId="67" fillId="0" borderId="0" xfId="0" applyFont="1" applyAlignment="1" applyProtection="1">
      <alignment horizontal="left"/>
    </xf>
    <xf numFmtId="165" fontId="66" fillId="0" borderId="0" xfId="451" applyFont="1"/>
    <xf numFmtId="0" fontId="85" fillId="0" borderId="0" xfId="0" applyFont="1" applyAlignment="1" applyProtection="1">
      <alignment horizontal="left"/>
    </xf>
    <xf numFmtId="0" fontId="84" fillId="0" borderId="0" xfId="0" applyFont="1"/>
    <xf numFmtId="165" fontId="67" fillId="0" borderId="0" xfId="451" applyFont="1" applyFill="1"/>
    <xf numFmtId="0" fontId="67" fillId="0" borderId="0" xfId="0" applyFont="1" applyFill="1" applyAlignment="1" applyProtection="1">
      <alignment horizontal="right"/>
    </xf>
    <xf numFmtId="0" fontId="85" fillId="0" borderId="0" xfId="0" applyFont="1"/>
    <xf numFmtId="0" fontId="84" fillId="0" borderId="0" xfId="0" applyFont="1" applyAlignment="1" applyProtection="1">
      <alignment horizontal="left"/>
    </xf>
    <xf numFmtId="165" fontId="84" fillId="0" borderId="0" xfId="451" applyFont="1"/>
    <xf numFmtId="0" fontId="84" fillId="0" borderId="0" xfId="0" applyFont="1" applyAlignment="1" applyProtection="1">
      <alignment horizontal="right"/>
    </xf>
    <xf numFmtId="0" fontId="85" fillId="0" borderId="0" xfId="0" applyFont="1" applyFill="1" applyAlignment="1" applyProtection="1">
      <alignment horizontal="left"/>
    </xf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8" fillId="0" borderId="35" xfId="343" applyNumberFormat="1" applyFont="1" applyFill="1" applyBorder="1" applyAlignment="1" applyProtection="1">
      <alignment horizontal="right" vertical="center"/>
    </xf>
    <xf numFmtId="171" fontId="78" fillId="0" borderId="37" xfId="343" applyNumberFormat="1" applyFont="1" applyFill="1" applyBorder="1" applyAlignment="1" applyProtection="1">
      <alignment horizontal="right" vertical="center"/>
    </xf>
    <xf numFmtId="171" fontId="78" fillId="0" borderId="36" xfId="343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5" fontId="84" fillId="0" borderId="0" xfId="340" applyFont="1" applyFill="1" applyBorder="1"/>
    <xf numFmtId="167" fontId="67" fillId="0" borderId="35" xfId="450" applyNumberFormat="1" applyFont="1" applyFill="1" applyBorder="1" applyProtection="1"/>
    <xf numFmtId="165" fontId="55" fillId="0" borderId="0" xfId="339" applyFont="1" applyFill="1" applyBorder="1"/>
    <xf numFmtId="167" fontId="67" fillId="0" borderId="22" xfId="0" applyNumberFormat="1" applyFont="1" applyFill="1" applyBorder="1" applyProtection="1"/>
    <xf numFmtId="165" fontId="69" fillId="0" borderId="56" xfId="340" quotePrefix="1" applyFont="1" applyBorder="1" applyAlignment="1" applyProtection="1">
      <alignment horizontal="center" vertical="center"/>
    </xf>
    <xf numFmtId="165" fontId="69" fillId="0" borderId="57" xfId="340" applyFont="1" applyBorder="1" applyAlignment="1" applyProtection="1">
      <alignment horizontal="center" vertical="center"/>
    </xf>
    <xf numFmtId="165" fontId="69" fillId="0" borderId="44" xfId="340" applyFont="1" applyBorder="1" applyAlignment="1">
      <alignment horizontal="center" vertical="center"/>
    </xf>
    <xf numFmtId="165" fontId="66" fillId="0" borderId="0" xfId="466" applyFont="1" applyAlignment="1">
      <alignment horizontal="left"/>
    </xf>
    <xf numFmtId="165" fontId="72" fillId="0" borderId="0" xfId="467" applyFont="1"/>
    <xf numFmtId="165" fontId="69" fillId="0" borderId="0" xfId="467" applyFont="1" applyAlignment="1">
      <alignment horizontal="centerContinuous"/>
    </xf>
    <xf numFmtId="165" fontId="72" fillId="0" borderId="0" xfId="467" applyFont="1" applyAlignment="1">
      <alignment horizontal="centerContinuous"/>
    </xf>
    <xf numFmtId="165" fontId="72" fillId="0" borderId="47" xfId="467" applyFont="1" applyBorder="1"/>
    <xf numFmtId="165" fontId="69" fillId="0" borderId="12" xfId="467" applyFont="1" applyBorder="1"/>
    <xf numFmtId="165" fontId="69" fillId="0" borderId="15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"/>
    </xf>
    <xf numFmtId="165" fontId="72" fillId="0" borderId="18" xfId="467" applyFont="1" applyBorder="1"/>
    <xf numFmtId="165" fontId="69" fillId="0" borderId="0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"/>
    </xf>
    <xf numFmtId="165" fontId="72" fillId="0" borderId="58" xfId="467" applyFont="1" applyBorder="1"/>
    <xf numFmtId="165" fontId="69" fillId="0" borderId="24" xfId="467" applyFont="1" applyBorder="1"/>
    <xf numFmtId="165" fontId="71" fillId="0" borderId="42" xfId="467" applyFont="1" applyBorder="1" applyAlignment="1" applyProtection="1">
      <alignment horizontal="center" vertical="center"/>
    </xf>
    <xf numFmtId="165" fontId="71" fillId="0" borderId="45" xfId="467" applyFont="1" applyBorder="1" applyAlignment="1" applyProtection="1">
      <alignment horizontal="center" vertical="center"/>
    </xf>
    <xf numFmtId="165" fontId="71" fillId="0" borderId="0" xfId="467" applyFont="1" applyBorder="1" applyAlignment="1">
      <alignment horizontal="centerContinuous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7" fontId="67" fillId="25" borderId="23" xfId="467" applyNumberFormat="1" applyFont="1" applyFill="1" applyBorder="1" applyAlignment="1" applyProtection="1">
      <alignment horizontal="right"/>
    </xf>
    <xf numFmtId="167" fontId="67" fillId="0" borderId="29" xfId="467" applyNumberFormat="1" applyFont="1" applyFill="1" applyBorder="1" applyAlignment="1" applyProtection="1">
      <alignment horizontal="right"/>
    </xf>
    <xf numFmtId="167" fontId="67" fillId="0" borderId="26" xfId="467" applyNumberFormat="1" applyFont="1" applyFill="1" applyBorder="1" applyAlignment="1" applyProtection="1">
      <alignment horizontal="right"/>
    </xf>
    <xf numFmtId="165" fontId="72" fillId="0" borderId="0" xfId="467" applyFont="1" applyBorder="1" applyAlignment="1" applyProtection="1">
      <alignment horizontal="left"/>
    </xf>
    <xf numFmtId="167" fontId="72" fillId="0" borderId="0" xfId="467" applyNumberFormat="1" applyFont="1" applyBorder="1" applyAlignment="1" applyProtection="1">
      <alignment horizontal="left"/>
    </xf>
    <xf numFmtId="167" fontId="72" fillId="0" borderId="0" xfId="467" applyNumberFormat="1" applyFont="1" applyBorder="1" applyProtection="1"/>
    <xf numFmtId="165" fontId="72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6" fillId="0" borderId="0" xfId="0" applyFont="1" applyFill="1"/>
    <xf numFmtId="171" fontId="76" fillId="0" borderId="20" xfId="340" applyNumberFormat="1" applyFont="1" applyFill="1" applyBorder="1" applyAlignment="1" applyProtection="1">
      <alignment horizontal="right"/>
    </xf>
    <xf numFmtId="165" fontId="87" fillId="0" borderId="34" xfId="340" quotePrefix="1" applyFont="1" applyBorder="1" applyAlignment="1" applyProtection="1">
      <alignment horizontal="center" vertical="center"/>
    </xf>
    <xf numFmtId="165" fontId="71" fillId="0" borderId="34" xfId="341" quotePrefix="1" applyFont="1" applyBorder="1" applyAlignment="1" applyProtection="1">
      <alignment horizontal="center" vertical="center"/>
    </xf>
    <xf numFmtId="165" fontId="69" fillId="0" borderId="43" xfId="341" applyFont="1" applyBorder="1" applyAlignment="1" applyProtection="1">
      <alignment horizontal="center" vertical="center"/>
    </xf>
    <xf numFmtId="165" fontId="69" fillId="0" borderId="20" xfId="341" applyFont="1" applyBorder="1" applyAlignment="1" applyProtection="1">
      <alignment horizontal="center" vertical="center"/>
    </xf>
    <xf numFmtId="165" fontId="69" fillId="0" borderId="22" xfId="341" quotePrefix="1" applyFont="1" applyBorder="1" applyAlignment="1" applyProtection="1">
      <alignment horizontal="center" vertical="center"/>
    </xf>
    <xf numFmtId="165" fontId="107" fillId="0" borderId="0" xfId="342" applyFont="1" applyFill="1" applyAlignment="1">
      <alignment vertical="center"/>
    </xf>
    <xf numFmtId="165" fontId="72" fillId="0" borderId="0" xfId="342" applyFont="1" applyFill="1" applyAlignment="1">
      <alignment vertical="center"/>
    </xf>
    <xf numFmtId="165" fontId="71" fillId="0" borderId="27" xfId="467" applyFont="1" applyBorder="1" applyAlignment="1" applyProtection="1">
      <alignment horizontal="center" vertical="center"/>
    </xf>
    <xf numFmtId="165" fontId="69" fillId="0" borderId="18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Continuous"/>
    </xf>
    <xf numFmtId="167" fontId="67" fillId="0" borderId="23" xfId="467" applyNumberFormat="1" applyFont="1" applyFill="1" applyBorder="1" applyProtection="1"/>
    <xf numFmtId="165" fontId="69" fillId="0" borderId="10" xfId="467" applyFont="1" applyBorder="1" applyAlignment="1" applyProtection="1">
      <alignment horizontal="center"/>
    </xf>
    <xf numFmtId="165" fontId="69" fillId="0" borderId="0" xfId="467" applyFont="1" applyAlignment="1" applyProtection="1">
      <alignment horizontal="right"/>
    </xf>
    <xf numFmtId="165" fontId="104" fillId="0" borderId="0" xfId="341" applyFont="1" applyAlignment="1">
      <alignment horizontal="center"/>
    </xf>
    <xf numFmtId="173" fontId="60" fillId="0" borderId="0" xfId="329" applyNumberFormat="1" applyFont="1"/>
    <xf numFmtId="165" fontId="67" fillId="25" borderId="0" xfId="483" applyNumberFormat="1" applyFont="1" applyFill="1"/>
    <xf numFmtId="165" fontId="67" fillId="25" borderId="0" xfId="483" applyNumberFormat="1" applyFont="1" applyFill="1" applyBorder="1"/>
    <xf numFmtId="165" fontId="84" fillId="25" borderId="0" xfId="483" applyNumberFormat="1" applyFont="1" applyFill="1"/>
    <xf numFmtId="165" fontId="66" fillId="25" borderId="0" xfId="483" applyNumberFormat="1" applyFont="1" applyFill="1" applyAlignment="1" applyProtection="1">
      <alignment horizontal="centerContinuous"/>
    </xf>
    <xf numFmtId="165" fontId="67" fillId="25" borderId="0" xfId="483" applyNumberFormat="1" applyFont="1" applyFill="1" applyAlignment="1">
      <alignment horizontal="centerContinuous"/>
    </xf>
    <xf numFmtId="165" fontId="67" fillId="25" borderId="0" xfId="483" applyNumberFormat="1" applyFont="1" applyFill="1" applyBorder="1" applyAlignment="1">
      <alignment horizontal="centerContinuous"/>
    </xf>
    <xf numFmtId="165" fontId="67" fillId="25" borderId="29" xfId="483" applyNumberFormat="1" applyFont="1" applyFill="1" applyBorder="1"/>
    <xf numFmtId="165" fontId="69" fillId="25" borderId="29" xfId="483" applyNumberFormat="1" applyFont="1" applyFill="1" applyBorder="1" applyAlignment="1">
      <alignment horizontal="right"/>
    </xf>
    <xf numFmtId="165" fontId="67" fillId="25" borderId="10" xfId="483" applyNumberFormat="1" applyFont="1" applyFill="1" applyBorder="1"/>
    <xf numFmtId="165" fontId="67" fillId="25" borderId="14" xfId="483" applyNumberFormat="1" applyFont="1" applyFill="1" applyBorder="1"/>
    <xf numFmtId="165" fontId="67" fillId="25" borderId="18" xfId="483" applyNumberFormat="1" applyFont="1" applyFill="1" applyBorder="1"/>
    <xf numFmtId="165" fontId="66" fillId="25" borderId="35" xfId="483" applyNumberFormat="1" applyFont="1" applyFill="1" applyBorder="1" applyAlignment="1" applyProtection="1">
      <alignment horizontal="centerContinuous"/>
    </xf>
    <xf numFmtId="165" fontId="84" fillId="25" borderId="0" xfId="483" applyNumberFormat="1" applyFont="1" applyFill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center"/>
    </xf>
    <xf numFmtId="165" fontId="69" fillId="25" borderId="18" xfId="483" applyNumberFormat="1" applyFont="1" applyFill="1" applyBorder="1" applyAlignment="1">
      <alignment horizontal="centerContinuous"/>
    </xf>
    <xf numFmtId="165" fontId="69" fillId="25" borderId="11" xfId="483" applyNumberFormat="1" applyFont="1" applyFill="1" applyBorder="1" applyAlignment="1">
      <alignment horizontal="centerContinuous"/>
    </xf>
    <xf numFmtId="165" fontId="111" fillId="25" borderId="28" xfId="483" applyNumberFormat="1" applyFont="1" applyFill="1" applyBorder="1" applyAlignment="1">
      <alignment horizontal="left"/>
    </xf>
    <xf numFmtId="165" fontId="111" fillId="25" borderId="37" xfId="483" applyNumberFormat="1" applyFont="1" applyFill="1" applyBorder="1" applyAlignment="1">
      <alignment horizontal="left"/>
    </xf>
    <xf numFmtId="165" fontId="112" fillId="25" borderId="0" xfId="483" applyNumberFormat="1" applyFont="1" applyFill="1" applyBorder="1" applyAlignment="1" applyProtection="1">
      <alignment horizontal="center"/>
      <protection locked="0"/>
    </xf>
    <xf numFmtId="165" fontId="73" fillId="25" borderId="15" xfId="483" applyNumberFormat="1" applyFont="1" applyFill="1" applyBorder="1" applyAlignment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165" fontId="66" fillId="25" borderId="18" xfId="483" applyNumberFormat="1" applyFont="1" applyFill="1" applyBorder="1" applyAlignment="1" applyProtection="1">
      <alignment horizontal="center"/>
    </xf>
    <xf numFmtId="165" fontId="69" fillId="25" borderId="10" xfId="483" applyNumberFormat="1" applyFont="1" applyFill="1" applyBorder="1" applyAlignment="1"/>
    <xf numFmtId="165" fontId="111" fillId="25" borderId="29" xfId="483" applyNumberFormat="1" applyFont="1" applyFill="1" applyBorder="1" applyAlignment="1">
      <alignment horizontal="left"/>
    </xf>
    <xf numFmtId="165" fontId="73" fillId="25" borderId="18" xfId="483" applyNumberFormat="1" applyFont="1" applyFill="1" applyBorder="1" applyAlignment="1" applyProtection="1">
      <alignment horizontal="center"/>
    </xf>
    <xf numFmtId="165" fontId="73" fillId="25" borderId="20" xfId="483" applyNumberFormat="1" applyFont="1" applyFill="1" applyBorder="1" applyAlignment="1">
      <alignment horizontal="center"/>
    </xf>
    <xf numFmtId="165" fontId="55" fillId="25" borderId="35" xfId="483" applyNumberFormat="1" applyFont="1" applyFill="1" applyBorder="1" applyAlignment="1" applyProtection="1">
      <alignment horizontal="left"/>
      <protection locked="0"/>
    </xf>
    <xf numFmtId="165" fontId="66" fillId="25" borderId="0" xfId="483" applyNumberFormat="1" applyFont="1" applyFill="1" applyBorder="1" applyAlignment="1" applyProtection="1">
      <alignment horizontal="center"/>
    </xf>
    <xf numFmtId="165" fontId="66" fillId="25" borderId="20" xfId="483" applyNumberFormat="1" applyFont="1" applyFill="1" applyBorder="1" applyAlignment="1" applyProtection="1">
      <alignment horizontal="center"/>
    </xf>
    <xf numFmtId="165" fontId="73" fillId="25" borderId="35" xfId="483" applyNumberFormat="1" applyFont="1" applyFill="1" applyBorder="1" applyAlignment="1" applyProtection="1">
      <alignment horizontal="center"/>
    </xf>
    <xf numFmtId="165" fontId="67" fillId="25" borderId="36" xfId="483" applyNumberFormat="1" applyFont="1" applyFill="1" applyBorder="1"/>
    <xf numFmtId="165" fontId="55" fillId="25" borderId="22" xfId="483" applyNumberFormat="1" applyFont="1" applyFill="1" applyBorder="1" applyAlignment="1">
      <alignment horizontal="left"/>
    </xf>
    <xf numFmtId="165" fontId="74" fillId="25" borderId="58" xfId="483" quotePrefix="1" applyNumberFormat="1" applyFont="1" applyFill="1" applyBorder="1" applyAlignment="1" applyProtection="1">
      <alignment horizontal="center"/>
    </xf>
    <xf numFmtId="165" fontId="74" fillId="25" borderId="22" xfId="483" quotePrefix="1" applyNumberFormat="1" applyFont="1" applyFill="1" applyBorder="1" applyAlignment="1" applyProtection="1">
      <alignment horizontal="center"/>
    </xf>
    <xf numFmtId="165" fontId="74" fillId="25" borderId="26" xfId="483" quotePrefix="1" applyNumberFormat="1" applyFont="1" applyFill="1" applyBorder="1" applyAlignment="1" applyProtection="1">
      <alignment horizontal="center"/>
    </xf>
    <xf numFmtId="165" fontId="73" fillId="25" borderId="36" xfId="483" applyNumberFormat="1" applyFont="1" applyFill="1" applyBorder="1" applyAlignment="1" applyProtection="1">
      <alignment horizontal="centerContinuous"/>
    </xf>
    <xf numFmtId="165" fontId="111" fillId="25" borderId="23" xfId="483" applyNumberFormat="1" applyFont="1" applyFill="1" applyBorder="1" applyAlignment="1" applyProtection="1">
      <alignment horizontal="center"/>
    </xf>
    <xf numFmtId="165" fontId="67" fillId="25" borderId="27" xfId="483" applyNumberFormat="1" applyFont="1" applyFill="1" applyBorder="1"/>
    <xf numFmtId="165" fontId="67" fillId="25" borderId="28" xfId="483" applyNumberFormat="1" applyFont="1" applyFill="1" applyBorder="1"/>
    <xf numFmtId="165" fontId="113" fillId="25" borderId="33" xfId="483" applyNumberFormat="1" applyFont="1" applyFill="1" applyBorder="1" applyAlignment="1" applyProtection="1">
      <alignment horizontal="centerContinuous" vertical="center"/>
    </xf>
    <xf numFmtId="165" fontId="113" fillId="25" borderId="36" xfId="483" applyNumberFormat="1" applyFont="1" applyFill="1" applyBorder="1" applyAlignment="1" applyProtection="1">
      <alignment horizontal="center"/>
    </xf>
    <xf numFmtId="165" fontId="113" fillId="25" borderId="29" xfId="483" applyNumberFormat="1" applyFont="1" applyFill="1" applyBorder="1" applyAlignment="1" applyProtection="1">
      <alignment horizontal="center"/>
    </xf>
    <xf numFmtId="165" fontId="113" fillId="25" borderId="33" xfId="483" applyNumberFormat="1" applyFont="1" applyFill="1" applyBorder="1" applyAlignment="1" applyProtection="1">
      <alignment horizontal="center"/>
    </xf>
    <xf numFmtId="165" fontId="113" fillId="25" borderId="27" xfId="483" applyNumberFormat="1" applyFont="1" applyFill="1" applyBorder="1" applyAlignment="1" applyProtection="1">
      <alignment horizontal="center"/>
    </xf>
    <xf numFmtId="165" fontId="113" fillId="25" borderId="42" xfId="483" applyNumberFormat="1" applyFont="1" applyFill="1" applyBorder="1" applyAlignment="1" applyProtection="1">
      <alignment horizontal="center"/>
    </xf>
    <xf numFmtId="165" fontId="67" fillId="25" borderId="11" xfId="483" applyNumberFormat="1" applyFont="1" applyFill="1" applyBorder="1"/>
    <xf numFmtId="165" fontId="76" fillId="25" borderId="14" xfId="483" applyNumberFormat="1" applyFont="1" applyFill="1" applyBorder="1" applyAlignment="1" applyProtection="1">
      <alignment horizontal="center"/>
    </xf>
    <xf numFmtId="175" fontId="76" fillId="25" borderId="0" xfId="483" applyNumberFormat="1" applyFont="1" applyFill="1" applyBorder="1"/>
    <xf numFmtId="175" fontId="76" fillId="25" borderId="14" xfId="483" applyNumberFormat="1" applyFont="1" applyFill="1" applyBorder="1"/>
    <xf numFmtId="175" fontId="76" fillId="25" borderId="15" xfId="483" applyNumberFormat="1" applyFont="1" applyFill="1" applyBorder="1"/>
    <xf numFmtId="175" fontId="76" fillId="25" borderId="0" xfId="483" applyNumberFormat="1" applyFont="1" applyFill="1" applyBorder="1" applyProtection="1"/>
    <xf numFmtId="175" fontId="76" fillId="25" borderId="35" xfId="483" applyNumberFormat="1" applyFont="1" applyFill="1" applyBorder="1" applyProtection="1"/>
    <xf numFmtId="165" fontId="85" fillId="25" borderId="0" xfId="483" applyNumberFormat="1" applyFont="1" applyFill="1"/>
    <xf numFmtId="165" fontId="85" fillId="25" borderId="0" xfId="483" applyNumberFormat="1" applyFont="1" applyFill="1" applyBorder="1"/>
    <xf numFmtId="49" fontId="67" fillId="25" borderId="18" xfId="483" applyNumberFormat="1" applyFont="1" applyFill="1" applyBorder="1" applyAlignment="1">
      <alignment vertical="center"/>
    </xf>
    <xf numFmtId="165" fontId="67" fillId="25" borderId="0" xfId="483" quotePrefix="1" applyNumberFormat="1" applyFont="1" applyFill="1" applyBorder="1" applyAlignment="1" applyProtection="1">
      <alignment horizontal="center" vertical="center"/>
    </xf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483" applyNumberFormat="1" applyFont="1" applyFill="1" applyBorder="1"/>
    <xf numFmtId="165" fontId="67" fillId="25" borderId="35" xfId="483" applyNumberFormat="1" applyFont="1" applyFill="1" applyBorder="1" applyAlignment="1">
      <alignment vertical="center" wrapText="1"/>
    </xf>
    <xf numFmtId="49" fontId="67" fillId="25" borderId="61" xfId="483" applyNumberFormat="1" applyFont="1" applyFill="1" applyBorder="1" applyAlignment="1">
      <alignment vertical="center"/>
    </xf>
    <xf numFmtId="49" fontId="67" fillId="25" borderId="36" xfId="483" applyNumberFormat="1" applyFont="1" applyFill="1" applyBorder="1" applyAlignment="1">
      <alignment vertical="center"/>
    </xf>
    <xf numFmtId="165" fontId="67" fillId="25" borderId="29" xfId="483" quotePrefix="1" applyNumberFormat="1" applyFont="1" applyFill="1" applyBorder="1" applyAlignment="1" applyProtection="1">
      <alignment horizontal="center" vertical="center"/>
    </xf>
    <xf numFmtId="165" fontId="67" fillId="25" borderId="37" xfId="483" applyNumberFormat="1" applyFont="1" applyFill="1" applyBorder="1" applyAlignment="1">
      <alignment vertical="center"/>
    </xf>
    <xf numFmtId="165" fontId="67" fillId="0" borderId="0" xfId="483" applyNumberFormat="1" applyFont="1" applyFill="1"/>
    <xf numFmtId="165" fontId="84" fillId="0" borderId="0" xfId="483" applyNumberFormat="1" applyFont="1" applyFill="1" applyAlignment="1" applyProtection="1">
      <alignment horizontal="center"/>
    </xf>
    <xf numFmtId="165" fontId="84" fillId="0" borderId="0" xfId="483" applyNumberFormat="1" applyFont="1" applyFill="1"/>
    <xf numFmtId="165" fontId="66" fillId="0" borderId="0" xfId="485" applyNumberFormat="1" applyFont="1"/>
    <xf numFmtId="165" fontId="67" fillId="0" borderId="0" xfId="485" applyNumberFormat="1" applyFont="1"/>
    <xf numFmtId="165" fontId="67" fillId="0" borderId="0" xfId="485" applyNumberFormat="1" applyFont="1" applyBorder="1"/>
    <xf numFmtId="165" fontId="84" fillId="0" borderId="0" xfId="485" applyNumberFormat="1" applyFont="1"/>
    <xf numFmtId="165" fontId="66" fillId="0" borderId="0" xfId="485" applyNumberFormat="1" applyFont="1" applyAlignment="1" applyProtection="1">
      <alignment horizontal="centerContinuous"/>
    </xf>
    <xf numFmtId="165" fontId="67" fillId="0" borderId="0" xfId="485" applyNumberFormat="1" applyFont="1" applyAlignment="1">
      <alignment horizontal="centerContinuous"/>
    </xf>
    <xf numFmtId="165" fontId="67" fillId="0" borderId="0" xfId="485" applyNumberFormat="1" applyFont="1" applyBorder="1" applyAlignment="1">
      <alignment horizontal="centerContinuous"/>
    </xf>
    <xf numFmtId="165" fontId="69" fillId="0" borderId="29" xfId="485" applyNumberFormat="1" applyFont="1" applyBorder="1" applyAlignment="1">
      <alignment horizontal="right"/>
    </xf>
    <xf numFmtId="165" fontId="67" fillId="0" borderId="15" xfId="485" applyNumberFormat="1" applyFont="1" applyBorder="1"/>
    <xf numFmtId="165" fontId="66" fillId="0" borderId="20" xfId="485" applyNumberFormat="1" applyFont="1" applyBorder="1" applyAlignment="1" applyProtection="1">
      <alignment horizontal="centerContinuous"/>
    </xf>
    <xf numFmtId="165" fontId="84" fillId="0" borderId="0" xfId="485" applyNumberFormat="1" applyFont="1" applyAlignment="1" applyProtection="1">
      <alignment horizontal="center"/>
    </xf>
    <xf numFmtId="165" fontId="66" fillId="0" borderId="20" xfId="485" applyNumberFormat="1" applyFont="1" applyBorder="1" applyAlignment="1" applyProtection="1">
      <alignment horizontal="center"/>
    </xf>
    <xf numFmtId="165" fontId="69" fillId="0" borderId="18" xfId="485" applyNumberFormat="1" applyFont="1" applyBorder="1" applyAlignment="1">
      <alignment horizontal="centerContinuous"/>
    </xf>
    <xf numFmtId="165" fontId="69" fillId="0" borderId="11" xfId="485" applyNumberFormat="1" applyFont="1" applyBorder="1" applyAlignment="1">
      <alignment horizontal="centerContinuous"/>
    </xf>
    <xf numFmtId="165" fontId="111" fillId="0" borderId="28" xfId="485" applyNumberFormat="1" applyFont="1" applyBorder="1" applyAlignment="1">
      <alignment horizontal="left"/>
    </xf>
    <xf numFmtId="165" fontId="111" fillId="0" borderId="37" xfId="485" applyNumberFormat="1" applyFont="1" applyBorder="1" applyAlignment="1">
      <alignment horizontal="left"/>
    </xf>
    <xf numFmtId="165" fontId="112" fillId="0" borderId="35" xfId="485" applyNumberFormat="1" applyFont="1" applyBorder="1" applyAlignment="1" applyProtection="1">
      <alignment horizontal="center"/>
      <protection locked="0"/>
    </xf>
    <xf numFmtId="165" fontId="73" fillId="0" borderId="35" xfId="485" applyNumberFormat="1" applyFont="1" applyBorder="1" applyAlignment="1">
      <alignment horizontal="center"/>
    </xf>
    <xf numFmtId="165" fontId="66" fillId="0" borderId="20" xfId="485" applyNumberFormat="1" applyFont="1" applyBorder="1" applyAlignment="1" applyProtection="1">
      <alignment horizontal="left"/>
    </xf>
    <xf numFmtId="165" fontId="66" fillId="0" borderId="18" xfId="485" applyNumberFormat="1" applyFont="1" applyBorder="1" applyAlignment="1" applyProtection="1">
      <alignment horizontal="center"/>
    </xf>
    <xf numFmtId="165" fontId="66" fillId="0" borderId="0" xfId="485" applyNumberFormat="1" applyFont="1" applyBorder="1" applyAlignment="1" applyProtection="1">
      <alignment horizontal="center"/>
    </xf>
    <xf numFmtId="165" fontId="69" fillId="0" borderId="10" xfId="485" applyNumberFormat="1" applyFont="1" applyBorder="1" applyAlignment="1"/>
    <xf numFmtId="165" fontId="111" fillId="0" borderId="29" xfId="485" applyNumberFormat="1" applyFont="1" applyBorder="1" applyAlignment="1">
      <alignment horizontal="left"/>
    </xf>
    <xf numFmtId="165" fontId="73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 applyBorder="1" applyAlignment="1" applyProtection="1">
      <alignment horizontal="centerContinuous"/>
      <protection locked="0"/>
    </xf>
    <xf numFmtId="165" fontId="55" fillId="0" borderId="20" xfId="485" applyNumberFormat="1" applyFont="1" applyBorder="1" applyAlignment="1" applyProtection="1">
      <alignment horizontal="left"/>
      <protection locked="0"/>
    </xf>
    <xf numFmtId="165" fontId="73" fillId="0" borderId="35" xfId="485" applyNumberFormat="1" applyFont="1" applyBorder="1" applyAlignment="1" applyProtection="1">
      <alignment horizontal="center"/>
    </xf>
    <xf numFmtId="165" fontId="55" fillId="0" borderId="26" xfId="485" applyNumberFormat="1" applyFont="1" applyBorder="1" applyAlignment="1">
      <alignment horizontal="left"/>
    </xf>
    <xf numFmtId="165" fontId="74" fillId="0" borderId="58" xfId="485" quotePrefix="1" applyNumberFormat="1" applyFont="1" applyBorder="1" applyAlignment="1" applyProtection="1">
      <alignment horizontal="center"/>
    </xf>
    <xf numFmtId="165" fontId="74" fillId="0" borderId="22" xfId="485" quotePrefix="1" applyNumberFormat="1" applyFont="1" applyBorder="1" applyAlignment="1" applyProtection="1">
      <alignment horizontal="center"/>
    </xf>
    <xf numFmtId="165" fontId="74" fillId="0" borderId="26" xfId="485" quotePrefix="1" applyNumberFormat="1" applyFont="1" applyBorder="1" applyAlignment="1" applyProtection="1">
      <alignment horizontal="center"/>
    </xf>
    <xf numFmtId="165" fontId="73" fillId="0" borderId="23" xfId="485" applyNumberFormat="1" applyFont="1" applyBorder="1" applyAlignment="1" applyProtection="1">
      <alignment horizontal="centerContinuous"/>
    </xf>
    <xf numFmtId="165" fontId="111" fillId="0" borderId="37" xfId="485" applyNumberFormat="1" applyFont="1" applyBorder="1" applyAlignment="1" applyProtection="1">
      <alignment horizontal="center"/>
    </xf>
    <xf numFmtId="165" fontId="117" fillId="0" borderId="0" xfId="485" applyNumberFormat="1" applyFont="1" applyBorder="1" applyAlignment="1">
      <alignment horizontal="left"/>
    </xf>
    <xf numFmtId="165" fontId="113" fillId="0" borderId="34" xfId="485" applyNumberFormat="1" applyFont="1" applyBorder="1" applyAlignment="1" applyProtection="1">
      <alignment horizontal="centerContinuous" vertical="center"/>
    </xf>
    <xf numFmtId="165" fontId="113" fillId="0" borderId="36" xfId="485" applyNumberFormat="1" applyFont="1" applyBorder="1" applyAlignment="1" applyProtection="1">
      <alignment horizontal="center"/>
    </xf>
    <xf numFmtId="165" fontId="113" fillId="0" borderId="29" xfId="485" applyNumberFormat="1" applyFont="1" applyBorder="1" applyAlignment="1" applyProtection="1">
      <alignment horizontal="center"/>
    </xf>
    <xf numFmtId="165" fontId="113" fillId="0" borderId="33" xfId="485" applyNumberFormat="1" applyFont="1" applyBorder="1" applyAlignment="1" applyProtection="1">
      <alignment horizontal="center"/>
    </xf>
    <xf numFmtId="165" fontId="113" fillId="0" borderId="42" xfId="485" applyNumberFormat="1" applyFont="1" applyBorder="1" applyAlignment="1" applyProtection="1">
      <alignment horizontal="center"/>
    </xf>
    <xf numFmtId="165" fontId="113" fillId="0" borderId="45" xfId="485" applyNumberFormat="1" applyFont="1" applyBorder="1" applyAlignment="1" applyProtection="1">
      <alignment horizontal="center"/>
    </xf>
    <xf numFmtId="165" fontId="76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/>
    <xf numFmtId="1" fontId="67" fillId="0" borderId="20" xfId="485" applyNumberFormat="1" applyFont="1" applyBorder="1" applyAlignment="1">
      <alignment vertical="center" wrapText="1"/>
    </xf>
    <xf numFmtId="165" fontId="85" fillId="0" borderId="0" xfId="485" applyNumberFormat="1" applyFont="1" applyBorder="1"/>
    <xf numFmtId="165" fontId="84" fillId="0" borderId="0" xfId="485" applyNumberFormat="1" applyFont="1" applyBorder="1"/>
    <xf numFmtId="1" fontId="67" fillId="0" borderId="23" xfId="485" applyNumberFormat="1" applyFont="1" applyBorder="1" applyAlignment="1">
      <alignment vertical="center"/>
    </xf>
    <xf numFmtId="165" fontId="101" fillId="0" borderId="0" xfId="485" applyNumberFormat="1" applyFont="1" applyBorder="1"/>
    <xf numFmtId="165" fontId="72" fillId="25" borderId="0" xfId="483" quotePrefix="1" applyNumberFormat="1" applyFont="1" applyFill="1"/>
    <xf numFmtId="3" fontId="84" fillId="0" borderId="0" xfId="485" applyNumberFormat="1" applyFont="1"/>
    <xf numFmtId="165" fontId="67" fillId="25" borderId="0" xfId="310" applyNumberFormat="1" applyFont="1" applyFill="1"/>
    <xf numFmtId="165" fontId="67" fillId="25" borderId="0" xfId="310" applyNumberFormat="1" applyFont="1" applyFill="1" applyBorder="1"/>
    <xf numFmtId="165" fontId="84" fillId="25" borderId="0" xfId="310" applyNumberFormat="1" applyFont="1" applyFill="1"/>
    <xf numFmtId="165" fontId="66" fillId="25" borderId="0" xfId="310" applyNumberFormat="1" applyFont="1" applyFill="1" applyAlignment="1" applyProtection="1">
      <alignment horizontal="centerContinuous"/>
    </xf>
    <xf numFmtId="165" fontId="67" fillId="25" borderId="0" xfId="310" applyNumberFormat="1" applyFont="1" applyFill="1" applyAlignment="1">
      <alignment horizontal="centerContinuous"/>
    </xf>
    <xf numFmtId="165" fontId="67" fillId="25" borderId="0" xfId="310" applyNumberFormat="1" applyFont="1" applyFill="1" applyBorder="1" applyAlignment="1">
      <alignment horizontal="centerContinuous"/>
    </xf>
    <xf numFmtId="165" fontId="67" fillId="25" borderId="29" xfId="310" applyNumberFormat="1" applyFont="1" applyFill="1" applyBorder="1"/>
    <xf numFmtId="165" fontId="69" fillId="25" borderId="29" xfId="310" applyNumberFormat="1" applyFont="1" applyFill="1" applyBorder="1" applyAlignment="1">
      <alignment horizontal="right"/>
    </xf>
    <xf numFmtId="165" fontId="67" fillId="25" borderId="10" xfId="310" applyNumberFormat="1" applyFont="1" applyFill="1" applyBorder="1"/>
    <xf numFmtId="165" fontId="67" fillId="25" borderId="14" xfId="310" applyNumberFormat="1" applyFont="1" applyFill="1" applyBorder="1"/>
    <xf numFmtId="165" fontId="67" fillId="25" borderId="18" xfId="310" applyNumberFormat="1" applyFont="1" applyFill="1" applyBorder="1"/>
    <xf numFmtId="165" fontId="66" fillId="25" borderId="35" xfId="310" applyNumberFormat="1" applyFont="1" applyFill="1" applyBorder="1" applyAlignment="1" applyProtection="1">
      <alignment horizontal="centerContinuous"/>
    </xf>
    <xf numFmtId="165" fontId="66" fillId="25" borderId="35" xfId="310" applyNumberFormat="1" applyFont="1" applyFill="1" applyBorder="1" applyAlignment="1" applyProtection="1">
      <alignment horizontal="center"/>
    </xf>
    <xf numFmtId="165" fontId="69" fillId="25" borderId="18" xfId="310" applyNumberFormat="1" applyFont="1" applyFill="1" applyBorder="1" applyAlignment="1">
      <alignment horizontal="centerContinuous"/>
    </xf>
    <xf numFmtId="165" fontId="111" fillId="25" borderId="28" xfId="310" applyNumberFormat="1" applyFont="1" applyFill="1" applyBorder="1" applyAlignment="1">
      <alignment horizontal="left"/>
    </xf>
    <xf numFmtId="165" fontId="111" fillId="25" borderId="37" xfId="310" applyNumberFormat="1" applyFont="1" applyFill="1" applyBorder="1" applyAlignment="1">
      <alignment horizontal="left"/>
    </xf>
    <xf numFmtId="165" fontId="112" fillId="25" borderId="35" xfId="310" applyNumberFormat="1" applyFont="1" applyFill="1" applyBorder="1" applyAlignment="1" applyProtection="1">
      <alignment horizontal="center"/>
      <protection locked="0"/>
    </xf>
    <xf numFmtId="165" fontId="73" fillId="25" borderId="35" xfId="310" applyNumberFormat="1" applyFont="1" applyFill="1" applyBorder="1" applyAlignment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25" borderId="18" xfId="310" applyNumberFormat="1" applyFont="1" applyFill="1" applyBorder="1" applyAlignment="1" applyProtection="1">
      <alignment horizontal="center"/>
    </xf>
    <xf numFmtId="165" fontId="69" fillId="25" borderId="10" xfId="310" applyNumberFormat="1" applyFont="1" applyFill="1" applyBorder="1" applyAlignment="1"/>
    <xf numFmtId="165" fontId="111" fillId="25" borderId="29" xfId="310" applyNumberFormat="1" applyFont="1" applyFill="1" applyBorder="1" applyAlignment="1">
      <alignment horizontal="left"/>
    </xf>
    <xf numFmtId="165" fontId="73" fillId="25" borderId="2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left"/>
      <protection locked="0"/>
    </xf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20" xfId="310" applyNumberFormat="1" applyFont="1" applyFill="1" applyBorder="1" applyAlignment="1" applyProtection="1">
      <alignment horizontal="center"/>
    </xf>
    <xf numFmtId="165" fontId="73" fillId="25" borderId="35" xfId="310" applyNumberFormat="1" applyFont="1" applyFill="1" applyBorder="1" applyAlignment="1" applyProtection="1">
      <alignment horizontal="center"/>
    </xf>
    <xf numFmtId="165" fontId="67" fillId="25" borderId="36" xfId="310" applyNumberFormat="1" applyFont="1" applyFill="1" applyBorder="1"/>
    <xf numFmtId="165" fontId="55" fillId="25" borderId="22" xfId="310" applyNumberFormat="1" applyFont="1" applyFill="1" applyBorder="1" applyAlignment="1">
      <alignment horizontal="left"/>
    </xf>
    <xf numFmtId="165" fontId="74" fillId="25" borderId="58" xfId="310" quotePrefix="1" applyNumberFormat="1" applyFont="1" applyFill="1" applyBorder="1" applyAlignment="1" applyProtection="1">
      <alignment horizontal="center"/>
    </xf>
    <xf numFmtId="165" fontId="74" fillId="25" borderId="26" xfId="310" quotePrefix="1" applyNumberFormat="1" applyFont="1" applyFill="1" applyBorder="1" applyAlignment="1" applyProtection="1">
      <alignment horizontal="center"/>
    </xf>
    <xf numFmtId="165" fontId="73" fillId="25" borderId="23" xfId="310" applyNumberFormat="1" applyFont="1" applyFill="1" applyBorder="1" applyAlignment="1" applyProtection="1">
      <alignment horizontal="centerContinuous"/>
    </xf>
    <xf numFmtId="165" fontId="111" fillId="25" borderId="37" xfId="310" applyNumberFormat="1" applyFont="1" applyFill="1" applyBorder="1" applyAlignment="1" applyProtection="1">
      <alignment horizontal="center"/>
    </xf>
    <xf numFmtId="165" fontId="67" fillId="25" borderId="27" xfId="310" applyNumberFormat="1" applyFont="1" applyFill="1" applyBorder="1"/>
    <xf numFmtId="165" fontId="67" fillId="25" borderId="28" xfId="310" applyNumberFormat="1" applyFont="1" applyFill="1" applyBorder="1"/>
    <xf numFmtId="165" fontId="113" fillId="25" borderId="33" xfId="310" applyNumberFormat="1" applyFont="1" applyFill="1" applyBorder="1" applyAlignment="1" applyProtection="1">
      <alignment horizontal="centerContinuous" vertical="center"/>
    </xf>
    <xf numFmtId="165" fontId="113" fillId="25" borderId="36" xfId="310" applyNumberFormat="1" applyFont="1" applyFill="1" applyBorder="1" applyAlignment="1" applyProtection="1">
      <alignment horizontal="center"/>
    </xf>
    <xf numFmtId="165" fontId="113" fillId="25" borderId="33" xfId="310" applyNumberFormat="1" applyFont="1" applyFill="1" applyBorder="1" applyAlignment="1" applyProtection="1">
      <alignment horizontal="center"/>
    </xf>
    <xf numFmtId="165" fontId="113" fillId="25" borderId="42" xfId="310" applyNumberFormat="1" applyFont="1" applyFill="1" applyBorder="1" applyAlignment="1" applyProtection="1">
      <alignment horizontal="center"/>
    </xf>
    <xf numFmtId="165" fontId="113" fillId="25" borderId="45" xfId="310" applyNumberFormat="1" applyFont="1" applyFill="1" applyBorder="1" applyAlignment="1" applyProtection="1">
      <alignment horizontal="center"/>
    </xf>
    <xf numFmtId="165" fontId="67" fillId="25" borderId="11" xfId="310" applyNumberFormat="1" applyFont="1" applyFill="1" applyBorder="1"/>
    <xf numFmtId="165" fontId="76" fillId="25" borderId="14" xfId="310" applyNumberFormat="1" applyFont="1" applyFill="1" applyBorder="1" applyAlignment="1" applyProtection="1">
      <alignment horizontal="center"/>
    </xf>
    <xf numFmtId="165" fontId="85" fillId="25" borderId="0" xfId="310" applyNumberFormat="1" applyFont="1" applyFill="1"/>
    <xf numFmtId="165" fontId="84" fillId="0" borderId="0" xfId="310" applyNumberFormat="1" applyFont="1" applyFill="1"/>
    <xf numFmtId="165" fontId="85" fillId="0" borderId="0" xfId="310" applyNumberFormat="1" applyFont="1" applyFill="1"/>
    <xf numFmtId="165" fontId="85" fillId="0" borderId="0" xfId="310" applyNumberFormat="1" applyFont="1" applyFill="1" applyBorder="1"/>
    <xf numFmtId="165" fontId="84" fillId="0" borderId="0" xfId="310" applyNumberFormat="1" applyFont="1" applyFill="1" applyBorder="1"/>
    <xf numFmtId="165" fontId="84" fillId="25" borderId="0" xfId="310" applyNumberFormat="1" applyFont="1" applyFill="1" applyBorder="1"/>
    <xf numFmtId="165" fontId="84" fillId="25" borderId="29" xfId="310" applyNumberFormat="1" applyFont="1" applyFill="1" applyBorder="1"/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6" xfId="310" quotePrefix="1" applyNumberFormat="1" applyFont="1" applyFill="1" applyBorder="1" applyAlignment="1" applyProtection="1">
      <alignment horizontal="left" vertical="center"/>
    </xf>
    <xf numFmtId="165" fontId="67" fillId="25" borderId="29" xfId="310" applyNumberFormat="1" applyFont="1" applyFill="1" applyBorder="1" applyAlignment="1" applyProtection="1">
      <alignment horizontal="center" vertical="center"/>
    </xf>
    <xf numFmtId="165" fontId="67" fillId="25" borderId="11" xfId="310" applyNumberFormat="1" applyFont="1" applyFill="1" applyBorder="1" applyAlignment="1" applyProtection="1">
      <alignment horizontal="left"/>
    </xf>
    <xf numFmtId="165" fontId="67" fillId="25" borderId="11" xfId="310" applyNumberFormat="1" applyFont="1" applyFill="1" applyBorder="1" applyAlignment="1" applyProtection="1">
      <alignment horizontal="center"/>
    </xf>
    <xf numFmtId="175" fontId="67" fillId="25" borderId="11" xfId="310" applyNumberFormat="1" applyFont="1" applyFill="1" applyBorder="1"/>
    <xf numFmtId="175" fontId="78" fillId="25" borderId="11" xfId="310" applyNumberFormat="1" applyFont="1" applyFill="1" applyBorder="1" applyProtection="1"/>
    <xf numFmtId="165" fontId="67" fillId="25" borderId="0" xfId="310" quotePrefix="1" applyNumberFormat="1" applyFont="1" applyFill="1" applyBorder="1" applyAlignment="1" applyProtection="1">
      <alignment horizontal="left"/>
    </xf>
    <xf numFmtId="165" fontId="67" fillId="25" borderId="0" xfId="310" applyNumberFormat="1" applyFont="1" applyFill="1" applyBorder="1" applyAlignment="1" applyProtection="1">
      <alignment horizontal="left"/>
    </xf>
    <xf numFmtId="176" fontId="67" fillId="25" borderId="0" xfId="310" applyNumberFormat="1" applyFont="1" applyFill="1" applyBorder="1"/>
    <xf numFmtId="175" fontId="67" fillId="25" borderId="0" xfId="310" applyNumberFormat="1" applyFont="1" applyFill="1" applyBorder="1"/>
    <xf numFmtId="176" fontId="78" fillId="25" borderId="0" xfId="310" applyNumberFormat="1" applyFont="1" applyFill="1" applyBorder="1" applyProtection="1"/>
    <xf numFmtId="169" fontId="114" fillId="25" borderId="0" xfId="326" applyNumberFormat="1" applyFont="1" applyFill="1" applyBorder="1"/>
    <xf numFmtId="165" fontId="101" fillId="25" borderId="0" xfId="310" applyNumberFormat="1" applyFont="1" applyFill="1"/>
    <xf numFmtId="165" fontId="85" fillId="25" borderId="0" xfId="310" applyNumberFormat="1" applyFont="1" applyFill="1" applyAlignment="1">
      <alignment horizontal="center"/>
    </xf>
    <xf numFmtId="167" fontId="84" fillId="25" borderId="0" xfId="310" applyNumberFormat="1" applyFont="1" applyFill="1"/>
    <xf numFmtId="3" fontId="84" fillId="25" borderId="0" xfId="310" applyNumberFormat="1" applyFont="1" applyFill="1"/>
    <xf numFmtId="165" fontId="67" fillId="25" borderId="0" xfId="315" applyNumberFormat="1" applyFont="1" applyFill="1"/>
    <xf numFmtId="165" fontId="67" fillId="25" borderId="0" xfId="315" applyNumberFormat="1" applyFont="1" applyFill="1" applyBorder="1"/>
    <xf numFmtId="165" fontId="84" fillId="25" borderId="0" xfId="315" applyNumberFormat="1" applyFont="1" applyFill="1"/>
    <xf numFmtId="165" fontId="66" fillId="25" borderId="0" xfId="315" applyNumberFormat="1" applyFont="1" applyFill="1" applyAlignment="1" applyProtection="1">
      <alignment horizontal="centerContinuous"/>
    </xf>
    <xf numFmtId="165" fontId="67" fillId="25" borderId="0" xfId="315" applyNumberFormat="1" applyFont="1" applyFill="1" applyAlignment="1">
      <alignment horizontal="centerContinuous"/>
    </xf>
    <xf numFmtId="165" fontId="67" fillId="25" borderId="0" xfId="315" applyNumberFormat="1" applyFont="1" applyFill="1" applyBorder="1" applyAlignment="1">
      <alignment horizontal="centerContinuous"/>
    </xf>
    <xf numFmtId="165" fontId="67" fillId="25" borderId="29" xfId="315" applyNumberFormat="1" applyFont="1" applyFill="1" applyBorder="1"/>
    <xf numFmtId="165" fontId="69" fillId="25" borderId="29" xfId="315" applyNumberFormat="1" applyFont="1" applyFill="1" applyBorder="1" applyAlignment="1">
      <alignment horizontal="right"/>
    </xf>
    <xf numFmtId="165" fontId="67" fillId="25" borderId="10" xfId="315" applyNumberFormat="1" applyFont="1" applyFill="1" applyBorder="1"/>
    <xf numFmtId="165" fontId="67" fillId="25" borderId="14" xfId="315" applyNumberFormat="1" applyFont="1" applyFill="1" applyBorder="1"/>
    <xf numFmtId="165" fontId="67" fillId="25" borderId="18" xfId="315" applyNumberFormat="1" applyFont="1" applyFill="1" applyBorder="1"/>
    <xf numFmtId="165" fontId="66" fillId="25" borderId="35" xfId="315" applyNumberFormat="1" applyFont="1" applyFill="1" applyBorder="1" applyAlignment="1" applyProtection="1">
      <alignment horizontal="centerContinuous"/>
    </xf>
    <xf numFmtId="165" fontId="84" fillId="25" borderId="0" xfId="315" applyNumberFormat="1" applyFont="1" applyFill="1" applyAlignment="1" applyProtection="1">
      <alignment horizontal="center"/>
    </xf>
    <xf numFmtId="165" fontId="66" fillId="25" borderId="35" xfId="315" applyNumberFormat="1" applyFont="1" applyFill="1" applyBorder="1" applyAlignment="1" applyProtection="1">
      <alignment horizontal="center"/>
    </xf>
    <xf numFmtId="165" fontId="69" fillId="25" borderId="18" xfId="315" applyNumberFormat="1" applyFont="1" applyFill="1" applyBorder="1" applyAlignment="1">
      <alignment horizontal="centerContinuous"/>
    </xf>
    <xf numFmtId="165" fontId="111" fillId="25" borderId="28" xfId="315" applyNumberFormat="1" applyFont="1" applyFill="1" applyBorder="1" applyAlignment="1">
      <alignment horizontal="left"/>
    </xf>
    <xf numFmtId="165" fontId="111" fillId="25" borderId="45" xfId="315" applyNumberFormat="1" applyFont="1" applyFill="1" applyBorder="1" applyAlignment="1">
      <alignment horizontal="left"/>
    </xf>
    <xf numFmtId="165" fontId="112" fillId="25" borderId="20" xfId="315" applyNumberFormat="1" applyFont="1" applyFill="1" applyBorder="1" applyAlignment="1" applyProtection="1">
      <alignment horizontal="center"/>
      <protection locked="0"/>
    </xf>
    <xf numFmtId="165" fontId="73" fillId="25" borderId="35" xfId="315" applyNumberFormat="1" applyFont="1" applyFill="1" applyBorder="1" applyAlignment="1">
      <alignment horizontal="center"/>
    </xf>
    <xf numFmtId="165" fontId="66" fillId="25" borderId="35" xfId="315" applyNumberFormat="1" applyFont="1" applyFill="1" applyBorder="1" applyAlignment="1" applyProtection="1">
      <alignment horizontal="left"/>
    </xf>
    <xf numFmtId="165" fontId="66" fillId="25" borderId="18" xfId="315" applyNumberFormat="1" applyFont="1" applyFill="1" applyBorder="1" applyAlignment="1" applyProtection="1">
      <alignment horizontal="center"/>
    </xf>
    <xf numFmtId="165" fontId="69" fillId="25" borderId="10" xfId="315" applyNumberFormat="1" applyFont="1" applyFill="1" applyBorder="1" applyAlignment="1"/>
    <xf numFmtId="165" fontId="111" fillId="25" borderId="29" xfId="315" applyNumberFormat="1" applyFont="1" applyFill="1" applyBorder="1" applyAlignment="1">
      <alignment horizontal="left"/>
    </xf>
    <xf numFmtId="165" fontId="73" fillId="25" borderId="2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left"/>
      <protection locked="0"/>
    </xf>
    <xf numFmtId="165" fontId="66" fillId="25" borderId="0" xfId="315" applyNumberFormat="1" applyFont="1" applyFill="1" applyBorder="1" applyAlignment="1" applyProtection="1">
      <alignment horizontal="center"/>
    </xf>
    <xf numFmtId="165" fontId="66" fillId="25" borderId="20" xfId="315" applyNumberFormat="1" applyFont="1" applyFill="1" applyBorder="1" applyAlignment="1" applyProtection="1">
      <alignment horizontal="center"/>
    </xf>
    <xf numFmtId="165" fontId="73" fillId="25" borderId="35" xfId="315" applyNumberFormat="1" applyFont="1" applyFill="1" applyBorder="1" applyAlignment="1" applyProtection="1">
      <alignment horizontal="center"/>
    </xf>
    <xf numFmtId="165" fontId="67" fillId="25" borderId="36" xfId="315" applyNumberFormat="1" applyFont="1" applyFill="1" applyBorder="1"/>
    <xf numFmtId="165" fontId="55" fillId="25" borderId="22" xfId="315" applyNumberFormat="1" applyFont="1" applyFill="1" applyBorder="1" applyAlignment="1">
      <alignment horizontal="left"/>
    </xf>
    <xf numFmtId="165" fontId="74" fillId="25" borderId="58" xfId="315" quotePrefix="1" applyNumberFormat="1" applyFont="1" applyFill="1" applyBorder="1" applyAlignment="1" applyProtection="1">
      <alignment horizontal="center"/>
    </xf>
    <xf numFmtId="165" fontId="74" fillId="25" borderId="26" xfId="315" quotePrefix="1" applyNumberFormat="1" applyFont="1" applyFill="1" applyBorder="1" applyAlignment="1" applyProtection="1">
      <alignment horizontal="center"/>
    </xf>
    <xf numFmtId="165" fontId="73" fillId="25" borderId="23" xfId="315" applyNumberFormat="1" applyFont="1" applyFill="1" applyBorder="1" applyAlignment="1" applyProtection="1">
      <alignment horizontal="centerContinuous"/>
    </xf>
    <xf numFmtId="165" fontId="111" fillId="25" borderId="37" xfId="315" applyNumberFormat="1" applyFont="1" applyFill="1" applyBorder="1" applyAlignment="1" applyProtection="1">
      <alignment horizontal="center"/>
    </xf>
    <xf numFmtId="165" fontId="67" fillId="25" borderId="27" xfId="315" applyNumberFormat="1" applyFont="1" applyFill="1" applyBorder="1"/>
    <xf numFmtId="165" fontId="67" fillId="25" borderId="28" xfId="315" applyNumberFormat="1" applyFont="1" applyFill="1" applyBorder="1"/>
    <xf numFmtId="165" fontId="113" fillId="25" borderId="33" xfId="315" applyNumberFormat="1" applyFont="1" applyFill="1" applyBorder="1" applyAlignment="1" applyProtection="1">
      <alignment horizontal="centerContinuous" vertical="center"/>
    </xf>
    <xf numFmtId="165" fontId="113" fillId="25" borderId="36" xfId="315" applyNumberFormat="1" applyFont="1" applyFill="1" applyBorder="1" applyAlignment="1" applyProtection="1">
      <alignment horizontal="center"/>
    </xf>
    <xf numFmtId="165" fontId="113" fillId="25" borderId="33" xfId="315" applyNumberFormat="1" applyFont="1" applyFill="1" applyBorder="1" applyAlignment="1" applyProtection="1">
      <alignment horizontal="center"/>
    </xf>
    <xf numFmtId="165" fontId="113" fillId="25" borderId="42" xfId="315" applyNumberFormat="1" applyFont="1" applyFill="1" applyBorder="1" applyAlignment="1" applyProtection="1">
      <alignment horizontal="center"/>
    </xf>
    <xf numFmtId="165" fontId="113" fillId="25" borderId="45" xfId="315" applyNumberFormat="1" applyFont="1" applyFill="1" applyBorder="1" applyAlignment="1" applyProtection="1">
      <alignment horizontal="center"/>
    </xf>
    <xf numFmtId="165" fontId="67" fillId="25" borderId="11" xfId="315" applyNumberFormat="1" applyFont="1" applyFill="1" applyBorder="1"/>
    <xf numFmtId="165" fontId="76" fillId="25" borderId="14" xfId="315" applyNumberFormat="1" applyFont="1" applyFill="1" applyBorder="1" applyAlignment="1" applyProtection="1">
      <alignment horizontal="center"/>
    </xf>
    <xf numFmtId="175" fontId="76" fillId="25" borderId="0" xfId="315" applyNumberFormat="1" applyFont="1" applyFill="1" applyBorder="1"/>
    <xf numFmtId="175" fontId="76" fillId="25" borderId="14" xfId="315" applyNumberFormat="1" applyFont="1" applyFill="1" applyBorder="1"/>
    <xf numFmtId="175" fontId="76" fillId="25" borderId="15" xfId="315" applyNumberFormat="1" applyFont="1" applyFill="1" applyBorder="1"/>
    <xf numFmtId="175" fontId="76" fillId="25" borderId="18" xfId="315" applyNumberFormat="1" applyFont="1" applyFill="1" applyBorder="1" applyProtection="1"/>
    <xf numFmtId="175" fontId="76" fillId="25" borderId="14" xfId="315" applyNumberFormat="1" applyFont="1" applyFill="1" applyBorder="1" applyProtection="1"/>
    <xf numFmtId="165" fontId="72" fillId="25" borderId="0" xfId="315" quotePrefix="1" applyNumberFormat="1" applyFont="1" applyFill="1" applyBorder="1" applyAlignment="1" applyProtection="1">
      <alignment horizontal="left"/>
    </xf>
    <xf numFmtId="1" fontId="67" fillId="25" borderId="35" xfId="315" applyNumberFormat="1" applyFont="1" applyFill="1" applyBorder="1" applyAlignment="1">
      <alignment horizontal="left"/>
    </xf>
    <xf numFmtId="165" fontId="85" fillId="25" borderId="0" xfId="315" applyNumberFormat="1" applyFont="1" applyFill="1"/>
    <xf numFmtId="165" fontId="85" fillId="25" borderId="0" xfId="315" applyNumberFormat="1" applyFont="1" applyFill="1" applyBorder="1"/>
    <xf numFmtId="165" fontId="84" fillId="25" borderId="0" xfId="315" applyNumberFormat="1" applyFont="1" applyFill="1" applyBorder="1"/>
    <xf numFmtId="165" fontId="67" fillId="25" borderId="11" xfId="315" applyNumberFormat="1" applyFont="1" applyFill="1" applyBorder="1" applyAlignment="1" applyProtection="1">
      <alignment horizontal="left"/>
    </xf>
    <xf numFmtId="165" fontId="67" fillId="25" borderId="11" xfId="315" applyNumberFormat="1" applyFont="1" applyFill="1" applyBorder="1" applyAlignment="1" applyProtection="1">
      <alignment horizontal="center"/>
    </xf>
    <xf numFmtId="175" fontId="67" fillId="25" borderId="11" xfId="315" applyNumberFormat="1" applyFont="1" applyFill="1" applyBorder="1"/>
    <xf numFmtId="175" fontId="78" fillId="25" borderId="11" xfId="315" applyNumberFormat="1" applyFont="1" applyFill="1" applyBorder="1" applyProtection="1"/>
    <xf numFmtId="167" fontId="84" fillId="25" borderId="0" xfId="315" applyNumberFormat="1" applyFont="1" applyFill="1"/>
    <xf numFmtId="3" fontId="84" fillId="25" borderId="0" xfId="315" applyNumberFormat="1" applyFont="1" applyFill="1"/>
    <xf numFmtId="0" fontId="55" fillId="0" borderId="0" xfId="449" applyFont="1" applyAlignment="1">
      <alignment horizontal="center"/>
    </xf>
    <xf numFmtId="3" fontId="66" fillId="0" borderId="0" xfId="449" applyNumberFormat="1" applyFont="1" applyAlignment="1">
      <alignment horizontal="right"/>
    </xf>
    <xf numFmtId="0" fontId="67" fillId="0" borderId="15" xfId="449" applyFont="1" applyBorder="1"/>
    <xf numFmtId="0" fontId="67" fillId="0" borderId="14" xfId="449" applyFont="1" applyBorder="1"/>
    <xf numFmtId="3" fontId="66" fillId="0" borderId="15" xfId="449" applyNumberFormat="1" applyFont="1" applyBorder="1" applyAlignment="1">
      <alignment horizontal="center"/>
    </xf>
    <xf numFmtId="0" fontId="66" fillId="0" borderId="35" xfId="449" applyFont="1" applyBorder="1" applyAlignment="1">
      <alignment horizontal="center"/>
    </xf>
    <xf numFmtId="3" fontId="66" fillId="0" borderId="20" xfId="449" applyNumberFormat="1" applyFont="1" applyBorder="1" applyAlignment="1">
      <alignment horizontal="center"/>
    </xf>
    <xf numFmtId="0" fontId="67" fillId="0" borderId="20" xfId="449" applyFont="1" applyBorder="1"/>
    <xf numFmtId="0" fontId="66" fillId="0" borderId="37" xfId="449" applyFont="1" applyBorder="1"/>
    <xf numFmtId="0" fontId="71" fillId="0" borderId="27" xfId="449" quotePrefix="1" applyFont="1" applyBorder="1" applyAlignment="1">
      <alignment horizontal="center" vertical="center"/>
    </xf>
    <xf numFmtId="0" fontId="66" fillId="0" borderId="15" xfId="449" applyFont="1" applyBorder="1" applyAlignment="1">
      <alignment horizontal="center"/>
    </xf>
    <xf numFmtId="0" fontId="66" fillId="0" borderId="15" xfId="449" quotePrefix="1" applyFont="1" applyBorder="1"/>
    <xf numFmtId="0" fontId="55" fillId="0" borderId="20" xfId="449" applyFont="1" applyBorder="1"/>
    <xf numFmtId="0" fontId="72" fillId="0" borderId="20" xfId="487" applyFont="1" applyBorder="1" applyAlignment="1">
      <alignment vertical="center"/>
    </xf>
    <xf numFmtId="0" fontId="73" fillId="0" borderId="20" xfId="449" applyFont="1" applyBorder="1"/>
    <xf numFmtId="0" fontId="66" fillId="0" borderId="20" xfId="487" quotePrefix="1" applyFont="1" applyBorder="1" applyAlignment="1">
      <alignment vertical="center"/>
    </xf>
    <xf numFmtId="0" fontId="67" fillId="0" borderId="20" xfId="487" quotePrefix="1" applyFont="1" applyBorder="1" applyAlignment="1"/>
    <xf numFmtId="0" fontId="67" fillId="0" borderId="20" xfId="487" quotePrefix="1" applyFont="1" applyBorder="1" applyAlignment="1">
      <alignment vertical="center"/>
    </xf>
    <xf numFmtId="0" fontId="66" fillId="0" borderId="20" xfId="449" applyFont="1" applyBorder="1" applyAlignment="1">
      <alignment horizontal="center"/>
    </xf>
    <xf numFmtId="0" fontId="66" fillId="0" borderId="20" xfId="449" quotePrefix="1" applyFont="1" applyBorder="1"/>
    <xf numFmtId="0" fontId="67" fillId="0" borderId="20" xfId="488" quotePrefix="1" applyFont="1" applyBorder="1" applyAlignment="1" applyProtection="1">
      <alignment horizontal="left" vertical="center"/>
      <protection locked="0" hidden="1"/>
    </xf>
    <xf numFmtId="0" fontId="67" fillId="0" borderId="20" xfId="488" quotePrefix="1" applyFont="1" applyBorder="1" applyAlignment="1" applyProtection="1">
      <alignment vertical="center"/>
      <protection locked="0" hidden="1"/>
    </xf>
    <xf numFmtId="0" fontId="55" fillId="0" borderId="23" xfId="449" applyFont="1" applyBorder="1"/>
    <xf numFmtId="0" fontId="67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1" fillId="0" borderId="0" xfId="0" applyFont="1" applyProtection="1">
      <protection locked="0" hidden="1"/>
    </xf>
    <xf numFmtId="0" fontId="122" fillId="0" borderId="0" xfId="0" applyFont="1" applyProtection="1">
      <protection locked="0" hidden="1"/>
    </xf>
    <xf numFmtId="0" fontId="121" fillId="0" borderId="0" xfId="0" applyFont="1" applyBorder="1" applyProtection="1">
      <protection locked="0" hidden="1"/>
    </xf>
    <xf numFmtId="0" fontId="70" fillId="0" borderId="0" xfId="0" applyFont="1" applyAlignment="1" applyProtection="1">
      <alignment horizontal="center"/>
      <protection locked="0" hidden="1"/>
    </xf>
    <xf numFmtId="0" fontId="121" fillId="0" borderId="10" xfId="0" applyFont="1" applyBorder="1" applyProtection="1">
      <protection locked="0" hidden="1"/>
    </xf>
    <xf numFmtId="0" fontId="121" fillId="0" borderId="11" xfId="0" applyFont="1" applyBorder="1" applyProtection="1">
      <protection locked="0" hidden="1"/>
    </xf>
    <xf numFmtId="0" fontId="121" fillId="0" borderId="14" xfId="0" applyFont="1" applyBorder="1" applyProtection="1">
      <protection locked="0" hidden="1"/>
    </xf>
    <xf numFmtId="0" fontId="122" fillId="0" borderId="28" xfId="0" applyFont="1" applyBorder="1" applyAlignment="1" applyProtection="1">
      <alignment horizontal="centerContinuous" vertical="center"/>
      <protection locked="0" hidden="1"/>
    </xf>
    <xf numFmtId="0" fontId="122" fillId="0" borderId="45" xfId="0" applyFont="1" applyBorder="1" applyAlignment="1" applyProtection="1">
      <alignment horizontal="centerContinuous" vertical="center"/>
      <protection locked="0" hidden="1"/>
    </xf>
    <xf numFmtId="0" fontId="122" fillId="0" borderId="14" xfId="0" applyFont="1" applyBorder="1" applyAlignment="1" applyProtection="1">
      <alignment horizontal="centerContinuous" vertical="center"/>
      <protection locked="0" hidden="1"/>
    </xf>
    <xf numFmtId="0" fontId="122" fillId="0" borderId="18" xfId="0" applyFont="1" applyBorder="1" applyAlignment="1" applyProtection="1">
      <alignment horizontal="centerContinuous"/>
      <protection locked="0" hidden="1"/>
    </xf>
    <xf numFmtId="0" fontId="122" fillId="0" borderId="0" xfId="0" applyFont="1" applyBorder="1" applyAlignment="1" applyProtection="1">
      <alignment horizontal="centerContinuous"/>
      <protection locked="0" hidden="1"/>
    </xf>
    <xf numFmtId="0" fontId="123" fillId="0" borderId="35" xfId="0" applyFont="1" applyBorder="1" applyAlignment="1" applyProtection="1">
      <alignment horizontal="centerContinuous"/>
      <protection locked="0" hidden="1"/>
    </xf>
    <xf numFmtId="0" fontId="122" fillId="0" borderId="20" xfId="0" applyFont="1" applyBorder="1" applyAlignment="1" applyProtection="1">
      <alignment horizontal="center" vertical="center"/>
      <protection locked="0" hidden="1"/>
    </xf>
    <xf numFmtId="0" fontId="122" fillId="0" borderId="15" xfId="0" applyFont="1" applyBorder="1" applyAlignment="1" applyProtection="1">
      <alignment horizontal="center"/>
      <protection locked="0" hidden="1"/>
    </xf>
    <xf numFmtId="0" fontId="121" fillId="0" borderId="18" xfId="0" applyFont="1" applyBorder="1" applyProtection="1">
      <protection locked="0" hidden="1"/>
    </xf>
    <xf numFmtId="0" fontId="121" fillId="0" borderId="35" xfId="0" applyFont="1" applyBorder="1" applyProtection="1">
      <protection locked="0" hidden="1"/>
    </xf>
    <xf numFmtId="0" fontId="122" fillId="0" borderId="20" xfId="0" quotePrefix="1" applyFont="1" applyBorder="1" applyAlignment="1" applyProtection="1">
      <alignment horizontal="centerContinuous" vertical="center"/>
      <protection locked="0" hidden="1"/>
    </xf>
    <xf numFmtId="0" fontId="122" fillId="0" borderId="20" xfId="0" applyFont="1" applyBorder="1" applyAlignment="1" applyProtection="1">
      <alignment horizontal="centerContinuous" vertical="center"/>
      <protection locked="0" hidden="1"/>
    </xf>
    <xf numFmtId="0" fontId="124" fillId="0" borderId="0" xfId="0" applyFont="1" applyProtection="1">
      <protection locked="0" hidden="1"/>
    </xf>
    <xf numFmtId="0" fontId="125" fillId="0" borderId="18" xfId="0" applyFont="1" applyBorder="1" applyAlignment="1" applyProtection="1">
      <alignment horizontal="center" vertical="center"/>
      <protection locked="0" hidden="1"/>
    </xf>
    <xf numFmtId="0" fontId="125" fillId="0" borderId="0" xfId="0" applyFont="1" applyBorder="1" applyAlignment="1" applyProtection="1">
      <alignment horizontal="center" vertical="center"/>
      <protection locked="0" hidden="1"/>
    </xf>
    <xf numFmtId="0" fontId="125" fillId="0" borderId="37" xfId="0" applyFont="1" applyBorder="1" applyAlignment="1" applyProtection="1">
      <alignment horizontal="center" vertical="center"/>
      <protection locked="0" hidden="1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Alignment="1" applyProtection="1">
      <alignment horizontal="center" vertical="top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vertical="center"/>
      <protection locked="0" hidden="1"/>
    </xf>
    <xf numFmtId="0" fontId="127" fillId="0" borderId="18" xfId="0" applyFont="1" applyBorder="1" applyAlignment="1" applyProtection="1">
      <alignment vertical="center"/>
      <protection locked="0" hidden="1"/>
    </xf>
    <xf numFmtId="0" fontId="127" fillId="0" borderId="0" xfId="0" applyFont="1" applyBorder="1" applyAlignment="1" applyProtection="1">
      <alignment vertical="center"/>
      <protection locked="0" hidden="1"/>
    </xf>
    <xf numFmtId="0" fontId="122" fillId="0" borderId="18" xfId="0" quotePrefix="1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alignment horizontal="left"/>
      <protection locked="0" hidden="1"/>
    </xf>
    <xf numFmtId="0" fontId="122" fillId="0" borderId="35" xfId="0" quotePrefix="1" applyFont="1" applyBorder="1" applyAlignment="1" applyProtection="1">
      <alignment horizontal="center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horizontal="left" vertical="center"/>
      <protection locked="0" hidden="1"/>
    </xf>
    <xf numFmtId="0" fontId="121" fillId="0" borderId="35" xfId="0" applyFont="1" applyBorder="1" applyAlignment="1" applyProtection="1">
      <alignment horizontal="left" vertical="center"/>
      <protection locked="0" hidden="1"/>
    </xf>
    <xf numFmtId="2" fontId="121" fillId="0" borderId="0" xfId="0" applyNumberFormat="1" applyFont="1" applyBorder="1" applyAlignment="1" applyProtection="1">
      <alignment horizontal="center" vertical="top" wrapText="1"/>
      <protection locked="0" hidden="1"/>
    </xf>
    <xf numFmtId="2" fontId="121" fillId="0" borderId="0" xfId="0" applyNumberFormat="1" applyFont="1" applyBorder="1" applyAlignment="1" applyProtection="1">
      <alignment vertical="top" wrapText="1"/>
      <protection locked="0" hidden="1"/>
    </xf>
    <xf numFmtId="2" fontId="121" fillId="0" borderId="35" xfId="0" applyNumberFormat="1" applyFont="1" applyBorder="1" applyAlignment="1" applyProtection="1">
      <alignment vertical="center" wrapText="1"/>
      <protection locked="0" hidden="1"/>
    </xf>
    <xf numFmtId="0" fontId="122" fillId="0" borderId="35" xfId="0" applyFont="1" applyBorder="1" applyAlignment="1" applyProtection="1">
      <alignment horizontal="center" vertical="center"/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2" fontId="121" fillId="0" borderId="35" xfId="0" applyNumberFormat="1" applyFont="1" applyBorder="1" applyAlignment="1" applyProtection="1">
      <alignment vertical="top" wrapText="1"/>
      <protection locked="0" hidden="1"/>
    </xf>
    <xf numFmtId="0" fontId="121" fillId="0" borderId="0" xfId="0" applyFont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protection locked="0" hidden="1"/>
    </xf>
    <xf numFmtId="0" fontId="122" fillId="0" borderId="35" xfId="0" applyFont="1" applyBorder="1" applyAlignment="1" applyProtection="1">
      <protection locked="0" hidden="1"/>
    </xf>
    <xf numFmtId="0" fontId="122" fillId="0" borderId="36" xfId="0" applyFont="1" applyBorder="1" applyAlignment="1" applyProtection="1">
      <alignment horizontal="center" vertical="center"/>
      <protection locked="0" hidden="1"/>
    </xf>
    <xf numFmtId="0" fontId="122" fillId="0" borderId="29" xfId="0" applyFont="1" applyBorder="1" applyAlignment="1" applyProtection="1">
      <alignment vertical="center"/>
      <protection locked="0" hidden="1"/>
    </xf>
    <xf numFmtId="0" fontId="122" fillId="0" borderId="37" xfId="0" applyFont="1" applyBorder="1" applyAlignment="1" applyProtection="1">
      <alignment vertical="center"/>
      <protection locked="0" hidden="1"/>
    </xf>
    <xf numFmtId="0" fontId="122" fillId="0" borderId="0" xfId="0" applyFont="1" applyAlignment="1" applyProtection="1">
      <alignment horizontal="center"/>
      <protection locked="0" hidden="1"/>
    </xf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65" fontId="81" fillId="0" borderId="0" xfId="342" applyFont="1" applyFill="1" applyAlignment="1">
      <alignment vertical="center"/>
    </xf>
    <xf numFmtId="0" fontId="0" fillId="25" borderId="0" xfId="0" applyFill="1"/>
    <xf numFmtId="0" fontId="72" fillId="25" borderId="0" xfId="0" applyFont="1" applyFill="1"/>
    <xf numFmtId="0" fontId="72" fillId="0" borderId="0" xfId="0" applyFont="1"/>
    <xf numFmtId="165" fontId="67" fillId="0" borderId="0" xfId="339" quotePrefix="1" applyFont="1" applyBorder="1" applyAlignment="1" applyProtection="1">
      <alignment horizontal="left"/>
    </xf>
    <xf numFmtId="171" fontId="78" fillId="25" borderId="35" xfId="343" applyNumberFormat="1" applyFont="1" applyFill="1" applyBorder="1" applyAlignment="1" applyProtection="1">
      <alignment horizontal="right" vertical="center"/>
    </xf>
    <xf numFmtId="171" fontId="78" fillId="25" borderId="37" xfId="343" applyNumberFormat="1" applyFont="1" applyFill="1" applyBorder="1" applyAlignment="1" applyProtection="1">
      <alignment horizontal="right" vertical="center"/>
    </xf>
    <xf numFmtId="165" fontId="55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7" fillId="0" borderId="0" xfId="339" quotePrefix="1" applyFont="1" applyFill="1" applyBorder="1" applyAlignment="1" applyProtection="1">
      <alignment horizontal="left"/>
    </xf>
    <xf numFmtId="165" fontId="84" fillId="0" borderId="0" xfId="340" applyFont="1" applyAlignment="1"/>
    <xf numFmtId="165" fontId="72" fillId="0" borderId="0" xfId="340" applyFont="1" applyAlignment="1"/>
    <xf numFmtId="4" fontId="55" fillId="0" borderId="0" xfId="449" applyNumberFormat="1" applyFont="1"/>
    <xf numFmtId="4" fontId="73" fillId="0" borderId="0" xfId="449" applyNumberFormat="1" applyFont="1"/>
    <xf numFmtId="178" fontId="121" fillId="0" borderId="0" xfId="0" applyNumberFormat="1" applyFont="1" applyProtection="1">
      <protection locked="0" hidden="1"/>
    </xf>
    <xf numFmtId="180" fontId="76" fillId="0" borderId="10" xfId="343" applyNumberFormat="1" applyFont="1" applyFill="1" applyBorder="1" applyAlignment="1" applyProtection="1">
      <alignment vertical="center"/>
    </xf>
    <xf numFmtId="180" fontId="66" fillId="0" borderId="0" xfId="343" applyNumberFormat="1" applyFont="1" applyFill="1" applyBorder="1" applyAlignment="1" applyProtection="1">
      <alignment vertical="center"/>
    </xf>
    <xf numFmtId="180" fontId="66" fillId="0" borderId="14" xfId="343" applyNumberFormat="1" applyFont="1" applyFill="1" applyBorder="1" applyAlignment="1" applyProtection="1">
      <alignment vertical="center"/>
    </xf>
    <xf numFmtId="180" fontId="76" fillId="0" borderId="0" xfId="343" applyNumberFormat="1" applyFont="1" applyFill="1" applyBorder="1" applyAlignment="1" applyProtection="1">
      <alignment vertical="center"/>
    </xf>
    <xf numFmtId="180" fontId="66" fillId="0" borderId="35" xfId="343" applyNumberFormat="1" applyFont="1" applyFill="1" applyBorder="1" applyAlignment="1" applyProtection="1">
      <alignment vertical="center"/>
    </xf>
    <xf numFmtId="180" fontId="78" fillId="0" borderId="0" xfId="343" applyNumberFormat="1" applyFont="1" applyFill="1" applyBorder="1" applyAlignment="1" applyProtection="1">
      <alignment vertical="center"/>
    </xf>
    <xf numFmtId="180" fontId="78" fillId="0" borderId="10" xfId="343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1" xfId="342" applyNumberFormat="1" applyFont="1" applyFill="1" applyBorder="1" applyAlignment="1" applyProtection="1">
      <alignment vertical="center"/>
    </xf>
    <xf numFmtId="171" fontId="78" fillId="25" borderId="18" xfId="342" applyNumberFormat="1" applyFont="1" applyFill="1" applyBorder="1" applyAlignment="1" applyProtection="1">
      <alignment horizontal="right" vertical="center"/>
    </xf>
    <xf numFmtId="171" fontId="128" fillId="0" borderId="0" xfId="342" applyNumberFormat="1" applyFont="1" applyFill="1" applyBorder="1" applyAlignment="1" applyProtection="1">
      <alignment horizontal="right" vertical="center"/>
    </xf>
    <xf numFmtId="171" fontId="128" fillId="0" borderId="35" xfId="342" applyNumberFormat="1" applyFont="1" applyFill="1" applyBorder="1" applyAlignment="1" applyProtection="1">
      <alignment horizontal="right" vertical="center"/>
    </xf>
    <xf numFmtId="171" fontId="128" fillId="0" borderId="29" xfId="342" applyNumberFormat="1" applyFont="1" applyFill="1" applyBorder="1" applyAlignment="1" applyProtection="1">
      <alignment horizontal="right" vertical="center"/>
    </xf>
    <xf numFmtId="171" fontId="128" fillId="0" borderId="37" xfId="342" applyNumberFormat="1" applyFont="1" applyFill="1" applyBorder="1" applyAlignment="1" applyProtection="1">
      <alignment horizontal="right" vertical="center"/>
    </xf>
    <xf numFmtId="171" fontId="107" fillId="0" borderId="0" xfId="342" applyNumberFormat="1" applyFont="1" applyFill="1" applyBorder="1" applyAlignment="1" applyProtection="1">
      <alignment horizontal="right" vertical="center"/>
    </xf>
    <xf numFmtId="171" fontId="107" fillId="25" borderId="0" xfId="342" applyNumberFormat="1" applyFont="1" applyFill="1" applyBorder="1" applyAlignment="1" applyProtection="1">
      <alignment horizontal="right" vertical="center"/>
    </xf>
    <xf numFmtId="171" fontId="107" fillId="0" borderId="35" xfId="342" applyNumberFormat="1" applyFont="1" applyFill="1" applyBorder="1" applyAlignment="1" applyProtection="1">
      <alignment horizontal="right" vertical="center"/>
    </xf>
    <xf numFmtId="171" fontId="107" fillId="0" borderId="29" xfId="342" applyNumberFormat="1" applyFont="1" applyFill="1" applyBorder="1" applyAlignment="1" applyProtection="1">
      <alignment horizontal="right" vertical="center"/>
    </xf>
    <xf numFmtId="171" fontId="107" fillId="0" borderId="37" xfId="342" applyNumberFormat="1" applyFont="1" applyFill="1" applyBorder="1" applyAlignment="1" applyProtection="1">
      <alignment horizontal="right" vertical="center"/>
    </xf>
    <xf numFmtId="180" fontId="128" fillId="0" borderId="0" xfId="345" applyNumberFormat="1" applyFont="1" applyFill="1" applyBorder="1" applyAlignment="1" applyProtection="1">
      <alignment horizontal="right" vertical="center"/>
    </xf>
    <xf numFmtId="180" fontId="128" fillId="0" borderId="14" xfId="345" applyNumberFormat="1" applyFont="1" applyFill="1" applyBorder="1" applyAlignment="1" applyProtection="1">
      <alignment horizontal="right" vertical="center"/>
    </xf>
    <xf numFmtId="180" fontId="128" fillId="0" borderId="35" xfId="345" applyNumberFormat="1" applyFont="1" applyFill="1" applyBorder="1" applyAlignment="1" applyProtection="1">
      <alignment horizontal="right" vertical="center"/>
    </xf>
    <xf numFmtId="171" fontId="69" fillId="0" borderId="0" xfId="0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Border="1" applyAlignment="1" applyProtection="1">
      <alignment horizontal="right" vertical="center"/>
    </xf>
    <xf numFmtId="171" fontId="72" fillId="0" borderId="0" xfId="0" applyNumberFormat="1" applyFont="1" applyFill="1" applyBorder="1" applyAlignment="1" applyProtection="1">
      <alignment horizontal="right" vertical="center"/>
    </xf>
    <xf numFmtId="180" fontId="107" fillId="0" borderId="52" xfId="345" applyNumberFormat="1" applyFont="1" applyFill="1" applyBorder="1" applyAlignment="1" applyProtection="1">
      <alignment horizontal="right" vertical="center"/>
    </xf>
    <xf numFmtId="180" fontId="107" fillId="0" borderId="19" xfId="345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Alignment="1" applyProtection="1">
      <alignment horizontal="right" vertical="center"/>
    </xf>
    <xf numFmtId="181" fontId="66" fillId="0" borderId="20" xfId="467" applyNumberFormat="1" applyFont="1" applyBorder="1" applyAlignment="1" applyProtection="1">
      <alignment horizontal="right"/>
    </xf>
    <xf numFmtId="181" fontId="66" fillId="0" borderId="18" xfId="467" applyNumberFormat="1" applyFont="1" applyFill="1" applyBorder="1" applyAlignment="1" applyProtection="1">
      <alignment horizontal="right"/>
    </xf>
    <xf numFmtId="181" fontId="66" fillId="0" borderId="20" xfId="467" applyNumberFormat="1" applyFont="1" applyFill="1" applyBorder="1" applyAlignment="1" applyProtection="1">
      <alignment horizontal="right"/>
    </xf>
    <xf numFmtId="181" fontId="67" fillId="0" borderId="20" xfId="467" applyNumberFormat="1" applyFont="1" applyBorder="1" applyAlignment="1" applyProtection="1">
      <alignment horizontal="right"/>
    </xf>
    <xf numFmtId="181" fontId="67" fillId="0" borderId="18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71" fontId="78" fillId="25" borderId="0" xfId="343" applyNumberFormat="1" applyFont="1" applyFill="1" applyBorder="1" applyAlignment="1" applyProtection="1">
      <alignment horizontal="right" vertical="center"/>
    </xf>
    <xf numFmtId="171" fontId="130" fillId="0" borderId="35" xfId="340" applyNumberFormat="1" applyFont="1" applyFill="1" applyBorder="1" applyAlignment="1" applyProtection="1">
      <alignment horizontal="right"/>
    </xf>
    <xf numFmtId="171" fontId="130" fillId="0" borderId="37" xfId="340" applyNumberFormat="1" applyFont="1" applyFill="1" applyBorder="1" applyAlignment="1" applyProtection="1">
      <alignment horizontal="right"/>
    </xf>
    <xf numFmtId="0" fontId="125" fillId="0" borderId="23" xfId="0" applyFont="1" applyBorder="1" applyAlignment="1" applyProtection="1">
      <alignment horizontal="center" vertical="center"/>
      <protection locked="0" hidden="1"/>
    </xf>
    <xf numFmtId="0" fontId="67" fillId="0" borderId="0" xfId="0" applyFont="1" applyFill="1" applyAlignment="1">
      <alignment horizontal="left"/>
    </xf>
    <xf numFmtId="0" fontId="67" fillId="0" borderId="0" xfId="0" quotePrefix="1" applyFont="1" applyFill="1" applyAlignment="1">
      <alignment horizontal="left"/>
    </xf>
    <xf numFmtId="0" fontId="67" fillId="0" borderId="0" xfId="0" applyFont="1" applyFill="1"/>
    <xf numFmtId="3" fontId="67" fillId="0" borderId="23" xfId="449" applyNumberFormat="1" applyFont="1" applyFill="1" applyBorder="1"/>
    <xf numFmtId="3" fontId="67" fillId="0" borderId="37" xfId="449" applyNumberFormat="1" applyFont="1" applyFill="1" applyBorder="1"/>
    <xf numFmtId="0" fontId="122" fillId="0" borderId="0" xfId="0" applyFont="1" applyAlignment="1" applyProtection="1">
      <alignment horizontal="center"/>
      <protection locked="0" hidden="1"/>
    </xf>
    <xf numFmtId="165" fontId="69" fillId="0" borderId="20" xfId="339" applyFont="1" applyBorder="1" applyAlignment="1" applyProtection="1">
      <alignment horizontal="center"/>
    </xf>
    <xf numFmtId="165" fontId="69" fillId="0" borderId="53" xfId="339" applyFont="1" applyBorder="1" applyAlignment="1" applyProtection="1">
      <alignment horizontal="left"/>
    </xf>
    <xf numFmtId="0" fontId="69" fillId="0" borderId="22" xfId="0" applyFont="1" applyBorder="1" applyAlignment="1" applyProtection="1">
      <alignment horizontal="center"/>
    </xf>
    <xf numFmtId="165" fontId="69" fillId="0" borderId="66" xfId="339" quotePrefix="1" applyNumberFormat="1" applyFont="1" applyBorder="1" applyAlignment="1" applyProtection="1">
      <alignment horizontal="center"/>
    </xf>
    <xf numFmtId="167" fontId="67" fillId="0" borderId="15" xfId="450" applyNumberFormat="1" applyFont="1" applyFill="1" applyBorder="1" applyProtection="1"/>
    <xf numFmtId="167" fontId="67" fillId="0" borderId="26" xfId="339" applyNumberFormat="1" applyFont="1" applyFill="1" applyBorder="1" applyProtection="1"/>
    <xf numFmtId="165" fontId="55" fillId="0" borderId="0" xfId="339" applyFont="1" applyBorder="1"/>
    <xf numFmtId="167" fontId="55" fillId="0" borderId="0" xfId="339" applyNumberFormat="1" applyFont="1" applyBorder="1" applyProtection="1"/>
    <xf numFmtId="10" fontId="55" fillId="0" borderId="0" xfId="339" applyNumberFormat="1" applyFont="1" applyBorder="1" applyProtection="1"/>
    <xf numFmtId="165" fontId="66" fillId="0" borderId="18" xfId="340" applyFont="1" applyBorder="1"/>
    <xf numFmtId="1" fontId="67" fillId="0" borderId="18" xfId="340" applyNumberFormat="1" applyFont="1" applyBorder="1"/>
    <xf numFmtId="1" fontId="67" fillId="0" borderId="18" xfId="340" applyNumberFormat="1" applyFont="1" applyFill="1" applyBorder="1"/>
    <xf numFmtId="1" fontId="67" fillId="0" borderId="18" xfId="346" applyNumberFormat="1" applyFont="1" applyBorder="1"/>
    <xf numFmtId="171" fontId="131" fillId="0" borderId="35" xfId="340" applyNumberFormat="1" applyFont="1" applyFill="1" applyBorder="1" applyAlignment="1" applyProtection="1">
      <alignment horizontal="right"/>
    </xf>
    <xf numFmtId="49" fontId="67" fillId="25" borderId="18" xfId="483" applyNumberFormat="1" applyFont="1" applyFill="1" applyBorder="1" applyAlignment="1" applyProtection="1">
      <alignment horizontal="left"/>
    </xf>
    <xf numFmtId="165" fontId="67" fillId="25" borderId="0" xfId="483" quotePrefix="1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3" fontId="114" fillId="0" borderId="0" xfId="326" applyNumberFormat="1" applyFont="1" applyFill="1"/>
    <xf numFmtId="169" fontId="114" fillId="0" borderId="0" xfId="326" applyNumberFormat="1" applyFont="1" applyFill="1"/>
    <xf numFmtId="49" fontId="67" fillId="25" borderId="18" xfId="483" applyNumberFormat="1" applyFont="1" applyFill="1" applyBorder="1"/>
    <xf numFmtId="165" fontId="67" fillId="25" borderId="35" xfId="483" applyNumberFormat="1" applyFont="1" applyFill="1" applyBorder="1"/>
    <xf numFmtId="49" fontId="67" fillId="25" borderId="18" xfId="483" quotePrefix="1" applyNumberFormat="1" applyFont="1" applyFill="1" applyBorder="1"/>
    <xf numFmtId="169" fontId="114" fillId="0" borderId="0" xfId="326" applyNumberFormat="1" applyFont="1" applyFill="1" applyAlignment="1">
      <alignment vertical="center"/>
    </xf>
    <xf numFmtId="165" fontId="115" fillId="25" borderId="0" xfId="483" applyNumberFormat="1" applyFont="1" applyFill="1"/>
    <xf numFmtId="165" fontId="67" fillId="25" borderId="35" xfId="483" applyNumberFormat="1" applyFont="1" applyFill="1" applyBorder="1" applyAlignment="1">
      <alignment wrapText="1"/>
    </xf>
    <xf numFmtId="165" fontId="67" fillId="25" borderId="62" xfId="483" applyNumberFormat="1" applyFont="1" applyFill="1" applyBorder="1" applyAlignment="1">
      <alignment horizontal="center"/>
    </xf>
    <xf numFmtId="165" fontId="72" fillId="25" borderId="63" xfId="483" applyNumberFormat="1" applyFont="1" applyFill="1" applyBorder="1"/>
    <xf numFmtId="49" fontId="98" fillId="25" borderId="0" xfId="483" applyNumberFormat="1" applyFont="1" applyFill="1"/>
    <xf numFmtId="165" fontId="72" fillId="25" borderId="0" xfId="483" applyNumberFormat="1" applyFont="1" applyFill="1"/>
    <xf numFmtId="165" fontId="66" fillId="0" borderId="0" xfId="483" applyNumberFormat="1" applyFont="1" applyFill="1" applyAlignment="1">
      <alignment horizontal="center"/>
    </xf>
    <xf numFmtId="175" fontId="76" fillId="0" borderId="0" xfId="485" applyNumberFormat="1" applyFont="1" applyBorder="1"/>
    <xf numFmtId="175" fontId="76" fillId="0" borderId="14" xfId="485" applyNumberFormat="1" applyFont="1" applyBorder="1"/>
    <xf numFmtId="175" fontId="76" fillId="0" borderId="15" xfId="485" applyNumberFormat="1" applyFont="1" applyBorder="1"/>
    <xf numFmtId="175" fontId="76" fillId="0" borderId="0" xfId="485" applyNumberFormat="1" applyFont="1" applyBorder="1" applyProtection="1"/>
    <xf numFmtId="175" fontId="76" fillId="0" borderId="35" xfId="485" applyNumberFormat="1" applyFont="1" applyBorder="1" applyProtection="1"/>
    <xf numFmtId="1" fontId="67" fillId="0" borderId="20" xfId="485" applyNumberFormat="1" applyFont="1" applyBorder="1"/>
    <xf numFmtId="0" fontId="27" fillId="0" borderId="0" xfId="326"/>
    <xf numFmtId="165" fontId="115" fillId="0" borderId="20" xfId="485" applyNumberFormat="1" applyFont="1" applyBorder="1"/>
    <xf numFmtId="1" fontId="67" fillId="0" borderId="20" xfId="485" applyNumberFormat="1" applyFont="1" applyBorder="1" applyAlignment="1">
      <alignment wrapText="1"/>
    </xf>
    <xf numFmtId="1" fontId="67" fillId="0" borderId="20" xfId="486" applyNumberFormat="1" applyFont="1" applyBorder="1"/>
    <xf numFmtId="49" fontId="67" fillId="0" borderId="61" xfId="485" applyNumberFormat="1" applyFont="1" applyBorder="1"/>
    <xf numFmtId="165" fontId="84" fillId="0" borderId="0" xfId="485" applyNumberFormat="1" applyFont="1" applyFill="1" applyBorder="1"/>
    <xf numFmtId="4" fontId="84" fillId="0" borderId="0" xfId="485" applyNumberFormat="1" applyFont="1"/>
    <xf numFmtId="175" fontId="76" fillId="0" borderId="0" xfId="310" applyNumberFormat="1" applyFont="1" applyFill="1" applyBorder="1"/>
    <xf numFmtId="175" fontId="76" fillId="0" borderId="14" xfId="310" applyNumberFormat="1" applyFont="1" applyFill="1" applyBorder="1"/>
    <xf numFmtId="175" fontId="76" fillId="0" borderId="15" xfId="310" applyNumberFormat="1" applyFont="1" applyFill="1" applyBorder="1"/>
    <xf numFmtId="175" fontId="76" fillId="25" borderId="0" xfId="310" applyNumberFormat="1" applyFont="1" applyFill="1" applyBorder="1" applyProtection="1"/>
    <xf numFmtId="175" fontId="76" fillId="25" borderId="35" xfId="310" applyNumberFormat="1" applyFont="1" applyFill="1" applyBorder="1" applyProtection="1"/>
    <xf numFmtId="165" fontId="67" fillId="25" borderId="18" xfId="310" quotePrefix="1" applyNumberFormat="1" applyFont="1" applyFill="1" applyBorder="1" applyAlignment="1" applyProtection="1">
      <alignment horizontal="left"/>
    </xf>
    <xf numFmtId="165" fontId="67" fillId="25" borderId="0" xfId="310" quotePrefix="1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0" borderId="18" xfId="310" quotePrefix="1" applyNumberFormat="1" applyFont="1" applyFill="1" applyBorder="1" applyAlignment="1" applyProtection="1">
      <alignment horizontal="left"/>
    </xf>
    <xf numFmtId="165" fontId="67" fillId="0" borderId="0" xfId="310" applyNumberFormat="1" applyFont="1" applyFill="1" applyBorder="1" applyAlignment="1" applyProtection="1">
      <alignment horizontal="center"/>
    </xf>
    <xf numFmtId="165" fontId="67" fillId="0" borderId="35" xfId="310" applyNumberFormat="1" applyFont="1" applyFill="1" applyBorder="1" applyAlignment="1" applyProtection="1">
      <alignment horizontal="left"/>
    </xf>
    <xf numFmtId="165" fontId="67" fillId="0" borderId="0" xfId="310" quotePrefix="1" applyNumberFormat="1" applyFont="1" applyFill="1" applyBorder="1" applyAlignment="1" applyProtection="1">
      <alignment horizontal="center"/>
    </xf>
    <xf numFmtId="165" fontId="67" fillId="25" borderId="37" xfId="310" applyNumberFormat="1" applyFont="1" applyFill="1" applyBorder="1" applyAlignment="1" applyProtection="1">
      <alignment horizontal="left" wrapText="1"/>
    </xf>
    <xf numFmtId="2" fontId="55" fillId="0" borderId="0" xfId="449" applyNumberFormat="1" applyFont="1"/>
    <xf numFmtId="4" fontId="133" fillId="0" borderId="0" xfId="449" applyNumberFormat="1" applyFont="1"/>
    <xf numFmtId="177" fontId="55" fillId="0" borderId="0" xfId="449" applyNumberFormat="1" applyFont="1"/>
    <xf numFmtId="167" fontId="67" fillId="0" borderId="23" xfId="449" applyNumberFormat="1" applyFont="1" applyFill="1" applyBorder="1"/>
    <xf numFmtId="0" fontId="66" fillId="0" borderId="18" xfId="449" applyFont="1" applyBorder="1"/>
    <xf numFmtId="0" fontId="135" fillId="0" borderId="0" xfId="0" applyFont="1" applyProtection="1">
      <protection locked="0" hidden="1"/>
    </xf>
    <xf numFmtId="0" fontId="135" fillId="0" borderId="0" xfId="0" applyFont="1" applyBorder="1" applyProtection="1">
      <protection locked="0" hidden="1"/>
    </xf>
    <xf numFmtId="0" fontId="122" fillId="0" borderId="15" xfId="0" applyFont="1" applyBorder="1" applyAlignment="1" applyProtection="1">
      <alignment horizontal="centerContinuous"/>
      <protection locked="0" hidden="1"/>
    </xf>
    <xf numFmtId="0" fontId="126" fillId="0" borderId="23" xfId="0" applyFont="1" applyBorder="1" applyAlignment="1" applyProtection="1">
      <alignment horizontal="center"/>
      <protection locked="0" hidden="1"/>
    </xf>
    <xf numFmtId="165" fontId="67" fillId="0" borderId="0" xfId="483" quotePrefix="1" applyNumberFormat="1" applyFont="1" applyFill="1"/>
    <xf numFmtId="165" fontId="66" fillId="0" borderId="0" xfId="467" applyFont="1" applyAlignment="1">
      <alignment horizontal="center"/>
    </xf>
    <xf numFmtId="179" fontId="119" fillId="0" borderId="0" xfId="0" applyNumberFormat="1" applyFont="1" applyAlignment="1">
      <alignment horizontal="right"/>
    </xf>
    <xf numFmtId="179" fontId="118" fillId="0" borderId="0" xfId="0" applyNumberFormat="1" applyFont="1" applyAlignment="1">
      <alignment horizontal="right" vertical="center"/>
    </xf>
    <xf numFmtId="179" fontId="119" fillId="26" borderId="20" xfId="0" applyNumberFormat="1" applyFont="1" applyFill="1" applyBorder="1" applyAlignment="1">
      <alignment horizontal="right"/>
    </xf>
    <xf numFmtId="179" fontId="67" fillId="0" borderId="20" xfId="313" applyNumberFormat="1" applyFont="1" applyFill="1" applyBorder="1" applyAlignment="1">
      <alignment vertical="center"/>
    </xf>
    <xf numFmtId="179" fontId="76" fillId="25" borderId="0" xfId="341" applyNumberFormat="1" applyFont="1" applyFill="1" applyBorder="1" applyAlignment="1" applyProtection="1"/>
    <xf numFmtId="179" fontId="119" fillId="0" borderId="12" xfId="0" applyNumberFormat="1" applyFont="1" applyBorder="1" applyAlignment="1">
      <alignment horizontal="right" wrapText="1"/>
    </xf>
    <xf numFmtId="179" fontId="78" fillId="25" borderId="18" xfId="341" applyNumberFormat="1" applyFont="1" applyFill="1" applyBorder="1" applyAlignment="1" applyProtection="1"/>
    <xf numFmtId="179" fontId="118" fillId="0" borderId="0" xfId="0" applyNumberFormat="1" applyFont="1" applyBorder="1" applyAlignment="1">
      <alignment horizontal="right" wrapText="1"/>
    </xf>
    <xf numFmtId="179" fontId="78" fillId="25" borderId="36" xfId="341" applyNumberFormat="1" applyFont="1" applyFill="1" applyBorder="1" applyAlignment="1" applyProtection="1"/>
    <xf numFmtId="179" fontId="118" fillId="0" borderId="29" xfId="0" applyNumberFormat="1" applyFont="1" applyBorder="1" applyAlignment="1">
      <alignment horizontal="right" wrapText="1"/>
    </xf>
    <xf numFmtId="165" fontId="84" fillId="25" borderId="11" xfId="483" applyNumberFormat="1" applyFont="1" applyFill="1" applyBorder="1"/>
    <xf numFmtId="179" fontId="114" fillId="0" borderId="0" xfId="326" applyNumberFormat="1" applyFont="1" applyFill="1" applyAlignment="1">
      <alignment vertical="center"/>
    </xf>
    <xf numFmtId="179" fontId="114" fillId="0" borderId="0" xfId="326" applyNumberFormat="1" applyFont="1" applyFill="1"/>
    <xf numFmtId="179" fontId="114" fillId="0" borderId="35" xfId="326" applyNumberFormat="1" applyFont="1" applyFill="1" applyBorder="1"/>
    <xf numFmtId="179" fontId="67" fillId="0" borderId="35" xfId="483" applyNumberFormat="1" applyFont="1" applyFill="1" applyBorder="1" applyAlignment="1">
      <alignment vertical="center"/>
    </xf>
    <xf numFmtId="179" fontId="78" fillId="0" borderId="18" xfId="483" applyNumberFormat="1" applyFont="1" applyFill="1" applyBorder="1" applyAlignment="1" applyProtection="1">
      <alignment vertical="center"/>
    </xf>
    <xf numFmtId="179" fontId="114" fillId="0" borderId="35" xfId="326" applyNumberFormat="1" applyFont="1" applyFill="1" applyBorder="1" applyAlignment="1">
      <alignment vertical="center"/>
    </xf>
    <xf numFmtId="179" fontId="114" fillId="0" borderId="18" xfId="326" applyNumberFormat="1" applyFont="1" applyFill="1" applyBorder="1" applyAlignment="1">
      <alignment vertical="center"/>
    </xf>
    <xf numFmtId="179" fontId="114" fillId="0" borderId="63" xfId="326" applyNumberFormat="1" applyFont="1" applyFill="1" applyBorder="1"/>
    <xf numFmtId="179" fontId="116" fillId="0" borderId="29" xfId="326" applyNumberFormat="1" applyFont="1" applyFill="1" applyBorder="1"/>
    <xf numFmtId="179" fontId="67" fillId="0" borderId="37" xfId="483" applyNumberFormat="1" applyFont="1" applyFill="1" applyBorder="1" applyAlignment="1">
      <alignment vertical="center"/>
    </xf>
    <xf numFmtId="179" fontId="114" fillId="0" borderId="37" xfId="326" applyNumberFormat="1" applyFont="1" applyFill="1" applyBorder="1" applyAlignment="1">
      <alignment vertical="center"/>
    </xf>
    <xf numFmtId="179" fontId="76" fillId="0" borderId="0" xfId="483" applyNumberFormat="1" applyFont="1" applyFill="1" applyBorder="1" applyAlignment="1">
      <alignment vertical="center"/>
    </xf>
    <xf numFmtId="179" fontId="76" fillId="0" borderId="20" xfId="483" applyNumberFormat="1" applyFont="1" applyFill="1" applyBorder="1" applyAlignment="1">
      <alignment vertical="center"/>
    </xf>
    <xf numFmtId="179" fontId="76" fillId="0" borderId="35" xfId="483" applyNumberFormat="1" applyFont="1" applyFill="1" applyBorder="1" applyAlignment="1">
      <alignment vertical="center"/>
    </xf>
    <xf numFmtId="179" fontId="85" fillId="0" borderId="0" xfId="483" applyNumberFormat="1" applyFont="1" applyFill="1" applyBorder="1" applyAlignment="1">
      <alignment vertical="center"/>
    </xf>
    <xf numFmtId="179" fontId="67" fillId="0" borderId="61" xfId="483" applyNumberFormat="1" applyFont="1" applyFill="1" applyBorder="1" applyAlignment="1">
      <alignment vertical="center"/>
    </xf>
    <xf numFmtId="179" fontId="67" fillId="0" borderId="62" xfId="483" applyNumberFormat="1" applyFont="1" applyFill="1" applyBorder="1" applyAlignment="1">
      <alignment vertical="center"/>
    </xf>
    <xf numFmtId="179" fontId="114" fillId="0" borderId="63" xfId="326" applyNumberFormat="1" applyFont="1" applyFill="1" applyBorder="1" applyAlignment="1">
      <alignment vertical="center"/>
    </xf>
    <xf numFmtId="179" fontId="67" fillId="0" borderId="63" xfId="483" applyNumberFormat="1" applyFont="1" applyFill="1" applyBorder="1" applyAlignment="1">
      <alignment vertical="center"/>
    </xf>
    <xf numFmtId="179" fontId="78" fillId="0" borderId="62" xfId="483" applyNumberFormat="1" applyFont="1" applyFill="1" applyBorder="1" applyAlignment="1" applyProtection="1">
      <alignment vertical="center"/>
    </xf>
    <xf numFmtId="179" fontId="78" fillId="0" borderId="36" xfId="484" applyNumberFormat="1" applyFont="1" applyFill="1" applyBorder="1" applyAlignment="1">
      <alignment horizontal="right" vertical="center" wrapText="1"/>
    </xf>
    <xf numFmtId="179" fontId="116" fillId="0" borderId="29" xfId="326" applyNumberFormat="1" applyFont="1" applyFill="1" applyBorder="1" applyAlignment="1">
      <alignment vertical="center"/>
    </xf>
    <xf numFmtId="169" fontId="114" fillId="0" borderId="0" xfId="326" applyNumberFormat="1" applyFont="1" applyFill="1" applyBorder="1"/>
    <xf numFmtId="169" fontId="114" fillId="0" borderId="0" xfId="326" applyNumberFormat="1" applyFont="1" applyFill="1" applyBorder="1" applyAlignment="1">
      <alignment vertical="center"/>
    </xf>
    <xf numFmtId="175" fontId="67" fillId="0" borderId="0" xfId="483" applyNumberFormat="1" applyFont="1" applyFill="1" applyBorder="1"/>
    <xf numFmtId="3" fontId="78" fillId="0" borderId="0" xfId="484" applyNumberFormat="1" applyFont="1" applyFill="1" applyBorder="1" applyAlignment="1">
      <alignment horizontal="right" wrapText="1"/>
    </xf>
    <xf numFmtId="165" fontId="84" fillId="0" borderId="0" xfId="483" applyNumberFormat="1" applyFont="1" applyFill="1" applyBorder="1" applyAlignment="1" applyProtection="1">
      <alignment horizontal="center"/>
    </xf>
    <xf numFmtId="179" fontId="76" fillId="0" borderId="0" xfId="485" applyNumberFormat="1" applyFont="1" applyFill="1" applyBorder="1"/>
    <xf numFmtId="179" fontId="76" fillId="0" borderId="35" xfId="485" applyNumberFormat="1" applyFont="1" applyFill="1" applyBorder="1"/>
    <xf numFmtId="179" fontId="67" fillId="0" borderId="35" xfId="485" applyNumberFormat="1" applyFont="1" applyFill="1" applyBorder="1"/>
    <xf numFmtId="179" fontId="78" fillId="0" borderId="18" xfId="485" applyNumberFormat="1" applyFont="1" applyFill="1" applyBorder="1" applyProtection="1"/>
    <xf numFmtId="179" fontId="78" fillId="0" borderId="18" xfId="485" applyNumberFormat="1" applyFont="1" applyFill="1" applyBorder="1" applyAlignment="1" applyProtection="1">
      <alignment vertical="center"/>
    </xf>
    <xf numFmtId="179" fontId="118" fillId="0" borderId="0" xfId="326" applyNumberFormat="1" applyFont="1" applyFill="1" applyBorder="1"/>
    <xf numFmtId="179" fontId="67" fillId="0" borderId="20" xfId="485" applyNumberFormat="1" applyFont="1" applyFill="1" applyBorder="1"/>
    <xf numFmtId="179" fontId="67" fillId="0" borderId="61" xfId="485" applyNumberFormat="1" applyFont="1" applyFill="1" applyBorder="1"/>
    <xf numFmtId="179" fontId="67" fillId="0" borderId="62" xfId="485" applyNumberFormat="1" applyFont="1" applyFill="1" applyBorder="1"/>
    <xf numFmtId="179" fontId="67" fillId="0" borderId="63" xfId="485" applyNumberFormat="1" applyFont="1" applyFill="1" applyBorder="1"/>
    <xf numFmtId="179" fontId="67" fillId="0" borderId="68" xfId="485" applyNumberFormat="1" applyFont="1" applyFill="1" applyBorder="1"/>
    <xf numFmtId="179" fontId="78" fillId="0" borderId="62" xfId="485" applyNumberFormat="1" applyFont="1" applyFill="1" applyBorder="1" applyProtection="1"/>
    <xf numFmtId="179" fontId="114" fillId="0" borderId="36" xfId="326" applyNumberFormat="1" applyFont="1" applyFill="1" applyBorder="1"/>
    <xf numFmtId="179" fontId="67" fillId="0" borderId="37" xfId="485" applyNumberFormat="1" applyFont="1" applyFill="1" applyBorder="1"/>
    <xf numFmtId="179" fontId="67" fillId="0" borderId="23" xfId="485" applyNumberFormat="1" applyFont="1" applyFill="1" applyBorder="1"/>
    <xf numFmtId="179" fontId="114" fillId="0" borderId="37" xfId="326" applyNumberFormat="1" applyFont="1" applyFill="1" applyBorder="1"/>
    <xf numFmtId="179" fontId="76" fillId="0" borderId="0" xfId="310" applyNumberFormat="1" applyFont="1" applyFill="1" applyBorder="1" applyAlignment="1">
      <alignment vertical="center"/>
    </xf>
    <xf numFmtId="179" fontId="76" fillId="0" borderId="35" xfId="310" applyNumberFormat="1" applyFont="1" applyFill="1" applyBorder="1" applyAlignment="1">
      <alignment vertical="center"/>
    </xf>
    <xf numFmtId="179" fontId="76" fillId="25" borderId="0" xfId="310" applyNumberFormat="1" applyFont="1" applyFill="1" applyBorder="1" applyAlignment="1" applyProtection="1">
      <alignment vertical="center"/>
    </xf>
    <xf numFmtId="179" fontId="76" fillId="25" borderId="35" xfId="310" applyNumberFormat="1" applyFont="1" applyFill="1" applyBorder="1" applyAlignment="1" applyProtection="1">
      <alignment vertical="center"/>
    </xf>
    <xf numFmtId="179" fontId="118" fillId="0" borderId="0" xfId="310" applyNumberFormat="1" applyFont="1" applyFill="1" applyAlignment="1">
      <alignment vertical="center"/>
    </xf>
    <xf numFmtId="179" fontId="118" fillId="0" borderId="35" xfId="310" applyNumberFormat="1" applyFont="1" applyFill="1" applyBorder="1" applyAlignment="1">
      <alignment vertical="center"/>
    </xf>
    <xf numFmtId="179" fontId="118" fillId="0" borderId="18" xfId="310" applyNumberFormat="1" applyFont="1" applyFill="1" applyBorder="1" applyAlignment="1">
      <alignment vertical="center"/>
    </xf>
    <xf numFmtId="179" fontId="114" fillId="25" borderId="35" xfId="326" applyNumberFormat="1" applyFont="1" applyFill="1" applyBorder="1" applyAlignment="1">
      <alignment vertical="center"/>
    </xf>
    <xf numFmtId="179" fontId="78" fillId="25" borderId="18" xfId="310" applyNumberFormat="1" applyFont="1" applyFill="1" applyBorder="1" applyAlignment="1" applyProtection="1">
      <alignment vertical="center"/>
    </xf>
    <xf numFmtId="179" fontId="78" fillId="0" borderId="18" xfId="310" applyNumberFormat="1" applyFont="1" applyFill="1" applyBorder="1" applyAlignment="1" applyProtection="1">
      <alignment vertical="center"/>
    </xf>
    <xf numFmtId="179" fontId="78" fillId="25" borderId="36" xfId="310" applyNumberFormat="1" applyFont="1" applyFill="1" applyBorder="1" applyAlignment="1" applyProtection="1">
      <alignment vertical="center"/>
    </xf>
    <xf numFmtId="0" fontId="67" fillId="25" borderId="18" xfId="315" quotePrefix="1" applyNumberFormat="1" applyFont="1" applyFill="1" applyBorder="1" applyAlignment="1">
      <alignment horizontal="center"/>
    </xf>
    <xf numFmtId="179" fontId="119" fillId="0" borderId="0" xfId="315" applyNumberFormat="1" applyFont="1" applyFill="1"/>
    <xf numFmtId="179" fontId="76" fillId="0" borderId="35" xfId="315" applyNumberFormat="1" applyFont="1" applyFill="1" applyBorder="1"/>
    <xf numFmtId="179" fontId="76" fillId="25" borderId="18" xfId="315" applyNumberFormat="1" applyFont="1" applyFill="1" applyBorder="1" applyProtection="1"/>
    <xf numFmtId="179" fontId="120" fillId="25" borderId="35" xfId="326" applyNumberFormat="1" applyFont="1" applyFill="1" applyBorder="1" applyAlignment="1"/>
    <xf numFmtId="179" fontId="118" fillId="0" borderId="0" xfId="315" applyNumberFormat="1" applyFont="1" applyFill="1"/>
    <xf numFmtId="179" fontId="67" fillId="0" borderId="35" xfId="315" applyNumberFormat="1" applyFont="1" applyFill="1" applyBorder="1"/>
    <xf numFmtId="179" fontId="78" fillId="25" borderId="18" xfId="315" applyNumberFormat="1" applyFont="1" applyFill="1" applyBorder="1" applyProtection="1"/>
    <xf numFmtId="179" fontId="114" fillId="25" borderId="35" xfId="326" applyNumberFormat="1" applyFont="1" applyFill="1" applyBorder="1"/>
    <xf numFmtId="165" fontId="69" fillId="0" borderId="0" xfId="467" applyFont="1" applyBorder="1" applyAlignment="1" applyProtection="1">
      <alignment horizontal="center"/>
    </xf>
    <xf numFmtId="165" fontId="71" fillId="0" borderId="0" xfId="467" applyFont="1" applyBorder="1" applyAlignment="1" applyProtection="1">
      <alignment horizontal="center" vertical="center"/>
    </xf>
    <xf numFmtId="181" fontId="66" fillId="0" borderId="0" xfId="467" applyNumberFormat="1" applyFont="1" applyFill="1" applyBorder="1" applyAlignment="1" applyProtection="1">
      <alignment horizontal="right"/>
    </xf>
    <xf numFmtId="181" fontId="67" fillId="0" borderId="0" xfId="467" applyNumberFormat="1" applyFont="1" applyFill="1" applyBorder="1" applyAlignment="1" applyProtection="1">
      <alignment horizontal="right"/>
    </xf>
    <xf numFmtId="167" fontId="67" fillId="0" borderId="0" xfId="467" applyNumberFormat="1" applyFont="1" applyFill="1" applyBorder="1" applyAlignment="1" applyProtection="1">
      <alignment horizontal="right"/>
    </xf>
    <xf numFmtId="3" fontId="73" fillId="0" borderId="0" xfId="449" applyNumberFormat="1" applyFont="1"/>
    <xf numFmtId="166" fontId="66" fillId="0" borderId="14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7" fillId="0" borderId="37" xfId="449" applyNumberFormat="1" applyFont="1" applyBorder="1" applyAlignment="1">
      <alignment horizontal="right"/>
    </xf>
    <xf numFmtId="183" fontId="66" fillId="0" borderId="0" xfId="449" applyNumberFormat="1" applyFont="1" applyAlignment="1">
      <alignment horizontal="right"/>
    </xf>
    <xf numFmtId="183" fontId="66" fillId="0" borderId="20" xfId="449" applyNumberFormat="1" applyFont="1" applyFill="1" applyBorder="1" applyAlignment="1">
      <alignment horizontal="right"/>
    </xf>
    <xf numFmtId="183" fontId="67" fillId="0" borderId="0" xfId="449" applyNumberFormat="1" applyFont="1" applyAlignment="1">
      <alignment horizontal="right"/>
    </xf>
    <xf numFmtId="183" fontId="67" fillId="0" borderId="20" xfId="449" applyNumberFormat="1" applyFont="1" applyFill="1" applyBorder="1" applyAlignment="1">
      <alignment horizontal="right"/>
    </xf>
    <xf numFmtId="0" fontId="55" fillId="0" borderId="0" xfId="449" applyFont="1" applyAlignment="1">
      <alignment horizontal="right"/>
    </xf>
    <xf numFmtId="165" fontId="115" fillId="25" borderId="0" xfId="483" applyNumberFormat="1" applyFont="1" applyFill="1" applyAlignment="1">
      <alignment horizontal="center"/>
    </xf>
    <xf numFmtId="166" fontId="136" fillId="0" borderId="11" xfId="339" applyNumberFormat="1" applyFont="1" applyFill="1" applyBorder="1" applyAlignment="1" applyProtection="1">
      <alignment horizontal="right"/>
    </xf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184" fontId="67" fillId="0" borderId="37" xfId="449" applyNumberFormat="1" applyFont="1" applyFill="1" applyBorder="1"/>
    <xf numFmtId="184" fontId="67" fillId="0" borderId="20" xfId="339" applyNumberFormat="1" applyFont="1" applyFill="1" applyBorder="1" applyProtection="1"/>
    <xf numFmtId="184" fontId="67" fillId="0" borderId="38" xfId="339" applyNumberFormat="1" applyFont="1" applyFill="1" applyBorder="1" applyProtection="1"/>
    <xf numFmtId="184" fontId="67" fillId="0" borderId="23" xfId="339" applyNumberFormat="1" applyFont="1" applyFill="1" applyBorder="1" applyProtection="1"/>
    <xf numFmtId="184" fontId="67" fillId="0" borderId="22" xfId="339" applyNumberFormat="1" applyFont="1" applyFill="1" applyBorder="1" applyProtection="1"/>
    <xf numFmtId="184" fontId="80" fillId="0" borderId="22" xfId="339" applyNumberFormat="1" applyFont="1" applyFill="1" applyBorder="1" applyProtection="1"/>
    <xf numFmtId="183" fontId="55" fillId="0" borderId="0" xfId="449" applyNumberFormat="1" applyFont="1"/>
    <xf numFmtId="184" fontId="67" fillId="0" borderId="23" xfId="449" applyNumberFormat="1" applyFont="1" applyFill="1" applyBorder="1"/>
    <xf numFmtId="180" fontId="139" fillId="0" borderId="0" xfId="0" applyNumberFormat="1" applyFont="1" applyAlignment="1">
      <alignment horizontal="center" vertical="center"/>
    </xf>
    <xf numFmtId="165" fontId="72" fillId="0" borderId="0" xfId="340" applyFont="1"/>
    <xf numFmtId="166" fontId="66" fillId="0" borderId="10" xfId="0" applyNumberFormat="1" applyFont="1" applyFill="1" applyBorder="1" applyAlignment="1" applyProtection="1">
      <alignment vertical="center"/>
      <protection locked="0" hidden="1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0" fontId="125" fillId="0" borderId="35" xfId="0" applyFont="1" applyBorder="1" applyAlignment="1" applyProtection="1">
      <alignment horizontal="center" vertical="center"/>
      <protection locked="0" hidden="1"/>
    </xf>
    <xf numFmtId="182" fontId="137" fillId="0" borderId="0" xfId="485" applyNumberFormat="1" applyFont="1"/>
    <xf numFmtId="1" fontId="140" fillId="0" borderId="0" xfId="0" applyNumberFormat="1" applyFont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7" fontId="67" fillId="0" borderId="40" xfId="339" applyNumberFormat="1" applyFont="1" applyFill="1" applyBorder="1" applyProtection="1"/>
    <xf numFmtId="179" fontId="67" fillId="0" borderId="23" xfId="313" applyNumberFormat="1" applyFont="1" applyFill="1" applyBorder="1" applyAlignment="1">
      <alignment vertical="center"/>
    </xf>
    <xf numFmtId="165" fontId="67" fillId="0" borderId="21" xfId="339" quotePrefix="1" applyFont="1" applyBorder="1" applyAlignment="1" applyProtection="1">
      <alignment horizontal="left" wrapText="1"/>
    </xf>
    <xf numFmtId="186" fontId="118" fillId="0" borderId="0" xfId="0" applyNumberFormat="1" applyFont="1" applyAlignment="1">
      <alignment horizontal="right" vertical="center"/>
    </xf>
    <xf numFmtId="186" fontId="119" fillId="0" borderId="0" xfId="0" applyNumberFormat="1" applyFont="1" applyAlignment="1">
      <alignment horizontal="right"/>
    </xf>
    <xf numFmtId="1" fontId="67" fillId="0" borderId="20" xfId="485" applyNumberFormat="1" applyFont="1" applyFill="1" applyBorder="1"/>
    <xf numFmtId="165" fontId="67" fillId="25" borderId="0" xfId="310" quotePrefix="1" applyNumberFormat="1" applyFont="1" applyFill="1" applyBorder="1" applyAlignment="1" applyProtection="1">
      <alignment horizontal="center" vertical="center"/>
    </xf>
    <xf numFmtId="165" fontId="67" fillId="25" borderId="0" xfId="483" quotePrefix="1" applyNumberFormat="1" applyFont="1" applyFill="1" applyBorder="1" applyAlignment="1" applyProtection="1">
      <alignment horizontal="center" vertical="center" wrapText="1"/>
    </xf>
    <xf numFmtId="165" fontId="67" fillId="25" borderId="35" xfId="483" applyNumberFormat="1" applyFont="1" applyFill="1" applyBorder="1" applyAlignment="1" applyProtection="1">
      <alignment wrapText="1"/>
    </xf>
    <xf numFmtId="49" fontId="67" fillId="25" borderId="18" xfId="483" applyNumberFormat="1" applyFont="1" applyFill="1" applyBorder="1" applyAlignment="1">
      <alignment vertical="center" wrapText="1"/>
    </xf>
    <xf numFmtId="165" fontId="67" fillId="25" borderId="18" xfId="310" quotePrefix="1" applyNumberFormat="1" applyFont="1" applyFill="1" applyBorder="1" applyAlignment="1" applyProtection="1">
      <alignment horizontal="left" vertical="center"/>
    </xf>
    <xf numFmtId="167" fontId="67" fillId="0" borderId="20" xfId="339" applyNumberFormat="1" applyFont="1" applyFill="1" applyBorder="1" applyProtection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339" applyNumberFormat="1" applyFont="1" applyFill="1" applyBorder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5" fontId="84" fillId="25" borderId="0" xfId="483" applyNumberFormat="1" applyFont="1" applyFill="1" applyAlignment="1" applyProtection="1">
      <alignment horizontal="center"/>
    </xf>
    <xf numFmtId="169" fontId="114" fillId="0" borderId="0" xfId="326" applyNumberFormat="1" applyFont="1" applyFill="1"/>
    <xf numFmtId="165" fontId="85" fillId="25" borderId="0" xfId="483" applyNumberFormat="1" applyFont="1" applyFill="1"/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310" applyNumberFormat="1" applyFont="1" applyFill="1"/>
    <xf numFmtId="165" fontId="85" fillId="25" borderId="0" xfId="310" applyNumberFormat="1" applyFont="1" applyFill="1"/>
    <xf numFmtId="0" fontId="123" fillId="0" borderId="15" xfId="0" applyFont="1" applyBorder="1" applyAlignment="1" applyProtection="1">
      <alignment horizontal="center" vertical="center"/>
      <protection locked="0" hidden="1"/>
    </xf>
    <xf numFmtId="0" fontId="123" fillId="0" borderId="20" xfId="0" applyFont="1" applyBorder="1" applyAlignment="1" applyProtection="1">
      <alignment horizontal="center" vertical="center"/>
      <protection locked="0" hidden="1"/>
    </xf>
    <xf numFmtId="0" fontId="82" fillId="0" borderId="0" xfId="0" applyFont="1"/>
    <xf numFmtId="165" fontId="66" fillId="0" borderId="15" xfId="342" applyFont="1" applyFill="1" applyBorder="1" applyAlignment="1">
      <alignment horizontal="left" vertical="center"/>
    </xf>
    <xf numFmtId="165" fontId="66" fillId="0" borderId="12" xfId="342" applyFont="1" applyFill="1" applyBorder="1" applyAlignment="1">
      <alignment horizontal="left" vertical="center"/>
    </xf>
    <xf numFmtId="165" fontId="66" fillId="0" borderId="16" xfId="342" applyFont="1" applyFill="1" applyBorder="1" applyAlignment="1">
      <alignment horizontal="left" vertical="center"/>
    </xf>
    <xf numFmtId="165" fontId="66" fillId="0" borderId="0" xfId="342" applyFont="1" applyFill="1" applyAlignment="1">
      <alignment vertical="center"/>
    </xf>
    <xf numFmtId="165" fontId="74" fillId="0" borderId="0" xfId="342" applyFont="1" applyFill="1" applyBorder="1" applyAlignment="1" applyProtection="1">
      <alignment horizontal="left" vertical="center"/>
      <protection locked="0"/>
    </xf>
    <xf numFmtId="165" fontId="69" fillId="0" borderId="20" xfId="342" applyFont="1" applyFill="1" applyBorder="1" applyAlignment="1">
      <alignment horizontal="centerContinuous" vertical="top"/>
    </xf>
    <xf numFmtId="165" fontId="69" fillId="0" borderId="0" xfId="342" applyFont="1" applyFill="1" applyAlignment="1">
      <alignment horizontal="center" vertical="center"/>
    </xf>
    <xf numFmtId="165" fontId="69" fillId="0" borderId="21" xfId="342" applyFont="1" applyFill="1" applyBorder="1" applyAlignment="1">
      <alignment horizontal="center" vertical="center"/>
    </xf>
    <xf numFmtId="165" fontId="69" fillId="0" borderId="21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vertical="center"/>
    </xf>
    <xf numFmtId="165" fontId="69" fillId="0" borderId="20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center" vertical="top"/>
    </xf>
    <xf numFmtId="165" fontId="69" fillId="0" borderId="23" xfId="342" applyFont="1" applyFill="1" applyBorder="1" applyAlignment="1">
      <alignment vertical="center"/>
    </xf>
    <xf numFmtId="165" fontId="84" fillId="0" borderId="0" xfId="340" applyFont="1"/>
    <xf numFmtId="165" fontId="66" fillId="0" borderId="0" xfId="342" applyFont="1" applyFill="1" applyAlignment="1">
      <alignment horizontal="left" vertical="center"/>
    </xf>
    <xf numFmtId="165" fontId="66" fillId="0" borderId="12" xfId="342" applyFont="1" applyFill="1" applyBorder="1" applyAlignment="1">
      <alignment horizontal="centerContinuous" vertical="center"/>
    </xf>
    <xf numFmtId="165" fontId="66" fillId="0" borderId="21" xfId="342" applyFont="1" applyFill="1" applyBorder="1" applyAlignment="1">
      <alignment horizontal="left" vertical="center"/>
    </xf>
    <xf numFmtId="165" fontId="69" fillId="0" borderId="0" xfId="342" applyFont="1" applyFill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69" fillId="0" borderId="0" xfId="342" applyFont="1" applyFill="1" applyBorder="1" applyAlignment="1" applyProtection="1">
      <alignment horizontal="right"/>
    </xf>
    <xf numFmtId="171" fontId="78" fillId="0" borderId="0" xfId="342" applyNumberFormat="1" applyFont="1" applyFill="1" applyBorder="1" applyAlignment="1" applyProtection="1">
      <alignment horizontal="right" vertical="center"/>
    </xf>
    <xf numFmtId="165" fontId="66" fillId="0" borderId="0" xfId="342" applyFont="1" applyFill="1" applyAlignment="1" applyProtection="1">
      <alignment horizontal="centerContinuous" vertical="center"/>
      <protection locked="0"/>
    </xf>
    <xf numFmtId="165" fontId="66" fillId="0" borderId="0" xfId="342" applyFont="1" applyFill="1" applyAlignment="1">
      <alignment horizontal="centerContinuous" vertical="center"/>
    </xf>
    <xf numFmtId="165" fontId="66" fillId="0" borderId="29" xfId="342" applyFont="1" applyFill="1" applyBorder="1" applyAlignment="1">
      <alignment vertical="center"/>
    </xf>
    <xf numFmtId="165" fontId="69" fillId="0" borderId="0" xfId="342" applyFont="1" applyFill="1" applyAlignment="1">
      <alignment horizontal="right" vertical="center"/>
    </xf>
    <xf numFmtId="165" fontId="66" fillId="0" borderId="47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6" fillId="0" borderId="12" xfId="342" applyFont="1" applyFill="1" applyBorder="1" applyAlignment="1">
      <alignment vertical="center"/>
    </xf>
    <xf numFmtId="165" fontId="66" fillId="0" borderId="18" xfId="342" applyFont="1" applyFill="1" applyBorder="1" applyAlignment="1">
      <alignment vertical="center"/>
    </xf>
    <xf numFmtId="165" fontId="66" fillId="0" borderId="0" xfId="342" applyFont="1" applyFill="1" applyBorder="1" applyAlignment="1">
      <alignment vertical="center"/>
    </xf>
    <xf numFmtId="165" fontId="66" fillId="0" borderId="18" xfId="342" applyFont="1" applyFill="1" applyBorder="1" applyAlignment="1">
      <alignment horizontal="center" vertical="center"/>
    </xf>
    <xf numFmtId="165" fontId="66" fillId="0" borderId="0" xfId="342" applyFont="1" applyFill="1" applyBorder="1" applyAlignment="1">
      <alignment horizontal="center" vertical="center"/>
    </xf>
    <xf numFmtId="165" fontId="66" fillId="0" borderId="18" xfId="342" applyFont="1" applyFill="1" applyBorder="1" applyAlignment="1">
      <alignment horizontal="left" vertical="center"/>
    </xf>
    <xf numFmtId="165" fontId="66" fillId="0" borderId="0" xfId="342" applyFont="1" applyFill="1" applyBorder="1" applyAlignment="1">
      <alignment horizontal="left" vertical="center"/>
    </xf>
    <xf numFmtId="165" fontId="66" fillId="0" borderId="35" xfId="342" applyFont="1" applyFill="1" applyBorder="1" applyAlignment="1">
      <alignment vertical="center"/>
    </xf>
    <xf numFmtId="165" fontId="69" fillId="0" borderId="0" xfId="342" applyFont="1" applyFill="1" applyBorder="1" applyAlignment="1">
      <alignment horizontal="centerContinuous" vertical="center"/>
    </xf>
    <xf numFmtId="165" fontId="69" fillId="0" borderId="20" xfId="342" applyFont="1" applyFill="1" applyBorder="1" applyAlignment="1">
      <alignment vertical="center"/>
    </xf>
    <xf numFmtId="165" fontId="69" fillId="0" borderId="21" xfId="342" applyFont="1" applyFill="1" applyBorder="1" applyAlignment="1">
      <alignment vertical="center"/>
    </xf>
    <xf numFmtId="165" fontId="69" fillId="0" borderId="35" xfId="342" applyFont="1" applyFill="1" applyBorder="1" applyAlignment="1">
      <alignment vertical="center"/>
    </xf>
    <xf numFmtId="165" fontId="71" fillId="0" borderId="27" xfId="342" applyFont="1" applyFill="1" applyBorder="1" applyAlignment="1">
      <alignment horizontal="centerContinuous" vertical="center"/>
    </xf>
    <xf numFmtId="165" fontId="71" fillId="0" borderId="28" xfId="342" applyFont="1" applyFill="1" applyBorder="1" applyAlignment="1">
      <alignment horizontal="centerContinuous" vertical="center"/>
    </xf>
    <xf numFmtId="165" fontId="71" fillId="0" borderId="42" xfId="342" applyFont="1" applyFill="1" applyBorder="1" applyAlignment="1">
      <alignment horizontal="centerContinuous" vertical="center"/>
    </xf>
    <xf numFmtId="165" fontId="71" fillId="0" borderId="48" xfId="342" applyFont="1" applyFill="1" applyBorder="1" applyAlignment="1">
      <alignment horizontal="center" vertical="center"/>
    </xf>
    <xf numFmtId="165" fontId="71" fillId="0" borderId="28" xfId="342" applyFont="1" applyFill="1" applyBorder="1" applyAlignment="1">
      <alignment horizontal="center" vertical="center"/>
    </xf>
    <xf numFmtId="165" fontId="71" fillId="0" borderId="49" xfId="342" applyFont="1" applyFill="1" applyBorder="1" applyAlignment="1">
      <alignment horizontal="center" vertical="center"/>
    </xf>
    <xf numFmtId="165" fontId="71" fillId="0" borderId="42" xfId="342" applyFont="1" applyFill="1" applyBorder="1" applyAlignment="1">
      <alignment horizontal="center" vertical="center"/>
    </xf>
    <xf numFmtId="165" fontId="71" fillId="0" borderId="50" xfId="342" applyFont="1" applyFill="1" applyBorder="1" applyAlignment="1">
      <alignment horizontal="center" vertical="center"/>
    </xf>
    <xf numFmtId="165" fontId="67" fillId="0" borderId="0" xfId="342" applyFont="1" applyFill="1" applyAlignment="1">
      <alignment horizontal="center" vertical="center"/>
    </xf>
    <xf numFmtId="165" fontId="66" fillId="0" borderId="10" xfId="342" applyFont="1" applyFill="1" applyBorder="1"/>
    <xf numFmtId="165" fontId="66" fillId="0" borderId="11" xfId="342" applyFont="1" applyFill="1" applyBorder="1"/>
    <xf numFmtId="165" fontId="66" fillId="0" borderId="11" xfId="342" applyFont="1" applyFill="1" applyBorder="1" applyAlignment="1" applyProtection="1">
      <alignment horizontal="left"/>
    </xf>
    <xf numFmtId="165" fontId="69" fillId="0" borderId="14" xfId="342" applyFont="1" applyFill="1" applyBorder="1" applyAlignment="1">
      <alignment horizontal="centerContinuous" vertical="center"/>
    </xf>
    <xf numFmtId="165" fontId="66" fillId="0" borderId="18" xfId="342" applyFont="1" applyFill="1" applyBorder="1"/>
    <xf numFmtId="165" fontId="66" fillId="0" borderId="0" xfId="342" applyFont="1" applyFill="1" applyBorder="1"/>
    <xf numFmtId="165" fontId="66" fillId="0" borderId="0" xfId="342" applyFont="1" applyFill="1" applyBorder="1" applyAlignment="1" applyProtection="1">
      <alignment horizontal="left"/>
    </xf>
    <xf numFmtId="165" fontId="66" fillId="0" borderId="36" xfId="342" applyFont="1" applyFill="1" applyBorder="1"/>
    <xf numFmtId="165" fontId="66" fillId="0" borderId="29" xfId="342" applyFont="1" applyFill="1" applyBorder="1"/>
    <xf numFmtId="165" fontId="66" fillId="0" borderId="29" xfId="342" applyFont="1" applyFill="1" applyBorder="1" applyAlignment="1" applyProtection="1">
      <alignment horizontal="left"/>
    </xf>
    <xf numFmtId="165" fontId="67" fillId="0" borderId="18" xfId="342" quotePrefix="1" applyFont="1" applyFill="1" applyBorder="1" applyAlignment="1" applyProtection="1">
      <alignment horizontal="left"/>
    </xf>
    <xf numFmtId="165" fontId="67" fillId="0" borderId="0" xfId="342" quotePrefix="1" applyFont="1" applyFill="1" applyBorder="1" applyAlignment="1" applyProtection="1">
      <alignment horizontal="left"/>
    </xf>
    <xf numFmtId="165" fontId="67" fillId="0" borderId="0" xfId="342" applyFont="1" applyFill="1" applyBorder="1" applyAlignment="1" applyProtection="1">
      <alignment horizontal="left"/>
    </xf>
    <xf numFmtId="165" fontId="72" fillId="0" borderId="12" xfId="342" applyFont="1" applyFill="1" applyBorder="1" applyAlignment="1">
      <alignment horizontal="centerContinuous" vertical="center"/>
    </xf>
    <xf numFmtId="165" fontId="67" fillId="0" borderId="18" xfId="342" applyFont="1" applyFill="1" applyBorder="1" applyAlignment="1" applyProtection="1">
      <alignment horizontal="left"/>
    </xf>
    <xf numFmtId="165" fontId="72" fillId="0" borderId="0" xfId="342" applyFont="1" applyFill="1" applyBorder="1" applyAlignment="1">
      <alignment horizontal="centerContinuous" vertical="center"/>
    </xf>
    <xf numFmtId="165" fontId="67" fillId="0" borderId="36" xfId="342" applyFont="1" applyFill="1" applyBorder="1" applyAlignment="1" applyProtection="1">
      <alignment horizontal="left"/>
    </xf>
    <xf numFmtId="165" fontId="67" fillId="0" borderId="29" xfId="342" applyFont="1" applyFill="1" applyBorder="1" applyAlignment="1" applyProtection="1">
      <alignment horizontal="left"/>
    </xf>
    <xf numFmtId="165" fontId="72" fillId="0" borderId="29" xfId="342" applyFont="1" applyFill="1" applyBorder="1" applyAlignment="1">
      <alignment horizontal="centerContinuous" vertical="center"/>
    </xf>
    <xf numFmtId="165" fontId="67" fillId="0" borderId="0" xfId="342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2" fillId="0" borderId="37" xfId="342" applyFont="1" applyFill="1" applyBorder="1" applyAlignment="1">
      <alignment horizontal="centerContinuous" vertical="center"/>
    </xf>
    <xf numFmtId="165" fontId="78" fillId="0" borderId="10" xfId="342" quotePrefix="1" applyFont="1" applyFill="1" applyBorder="1" applyAlignment="1" applyProtection="1">
      <alignment horizontal="left"/>
    </xf>
    <xf numFmtId="165" fontId="67" fillId="0" borderId="11" xfId="342" quotePrefix="1" applyFont="1" applyFill="1" applyBorder="1" applyAlignment="1" applyProtection="1">
      <alignment horizontal="left"/>
    </xf>
    <xf numFmtId="1" fontId="67" fillId="0" borderId="11" xfId="342" applyNumberFormat="1" applyFont="1" applyFill="1" applyBorder="1"/>
    <xf numFmtId="165" fontId="72" fillId="0" borderId="11" xfId="342" applyFont="1" applyFill="1" applyBorder="1" applyAlignment="1">
      <alignment horizontal="centerContinuous" vertical="center"/>
    </xf>
    <xf numFmtId="165" fontId="72" fillId="0" borderId="14" xfId="342" applyFont="1" applyFill="1" applyBorder="1" applyAlignment="1">
      <alignment horizontal="centerContinuous" vertical="center"/>
    </xf>
    <xf numFmtId="165" fontId="67" fillId="0" borderId="10" xfId="342" quotePrefix="1" applyFont="1" applyFill="1" applyBorder="1" applyAlignment="1" applyProtection="1">
      <alignment horizontal="left"/>
    </xf>
    <xf numFmtId="165" fontId="67" fillId="0" borderId="11" xfId="342" applyFont="1" applyFill="1" applyBorder="1" applyAlignment="1" applyProtection="1">
      <alignment horizontal="left"/>
    </xf>
    <xf numFmtId="165" fontId="67" fillId="0" borderId="36" xfId="342" quotePrefix="1" applyFont="1" applyFill="1" applyBorder="1" applyAlignment="1" applyProtection="1">
      <alignment horizontal="left"/>
    </xf>
    <xf numFmtId="165" fontId="78" fillId="0" borderId="0" xfId="342" applyFont="1" applyFill="1" applyAlignment="1">
      <alignment vertical="center"/>
    </xf>
    <xf numFmtId="165" fontId="71" fillId="0" borderId="51" xfId="342" applyFont="1" applyFill="1" applyBorder="1" applyAlignment="1">
      <alignment horizontal="center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0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7" fontId="66" fillId="0" borderId="37" xfId="449" applyNumberFormat="1" applyFont="1" applyFill="1" applyBorder="1"/>
    <xf numFmtId="167" fontId="67" fillId="0" borderId="35" xfId="449" applyNumberFormat="1" applyFont="1" applyFill="1" applyBorder="1"/>
    <xf numFmtId="167" fontId="67" fillId="0" borderId="20" xfId="449" applyNumberFormat="1" applyFont="1" applyFill="1" applyBorder="1"/>
    <xf numFmtId="0" fontId="66" fillId="0" borderId="0" xfId="313" applyFont="1" applyFill="1"/>
    <xf numFmtId="0" fontId="67" fillId="0" borderId="0" xfId="313" applyFont="1" applyFill="1" applyBorder="1"/>
    <xf numFmtId="0" fontId="67" fillId="0" borderId="0" xfId="313" applyFont="1" applyFill="1"/>
    <xf numFmtId="0" fontId="41" fillId="0" borderId="0" xfId="313" applyFill="1"/>
    <xf numFmtId="0" fontId="55" fillId="0" borderId="0" xfId="313" applyFont="1" applyFill="1"/>
    <xf numFmtId="0" fontId="67" fillId="0" borderId="0" xfId="313" applyFont="1" applyFill="1" applyBorder="1" applyAlignment="1">
      <alignment horizontal="center"/>
    </xf>
    <xf numFmtId="0" fontId="67" fillId="0" borderId="0" xfId="313" applyFont="1" applyFill="1" applyAlignment="1">
      <alignment horizontal="center"/>
    </xf>
    <xf numFmtId="0" fontId="55" fillId="0" borderId="0" xfId="313" applyFont="1" applyFill="1" applyBorder="1" applyAlignment="1">
      <alignment horizontal="center"/>
    </xf>
    <xf numFmtId="0" fontId="55" fillId="0" borderId="29" xfId="313" applyFont="1" applyFill="1" applyBorder="1"/>
    <xf numFmtId="0" fontId="66" fillId="0" borderId="0" xfId="313" applyFont="1" applyFill="1" applyAlignment="1">
      <alignment horizontal="right" vertical="center"/>
    </xf>
    <xf numFmtId="0" fontId="67" fillId="0" borderId="15" xfId="313" applyFont="1" applyFill="1" applyBorder="1"/>
    <xf numFmtId="0" fontId="66" fillId="0" borderId="1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 vertical="center"/>
    </xf>
    <xf numFmtId="0" fontId="66" fillId="0" borderId="20" xfId="313" applyFont="1" applyFill="1" applyBorder="1" applyAlignment="1">
      <alignment horizontal="center"/>
    </xf>
    <xf numFmtId="0" fontId="66" fillId="0" borderId="18" xfId="313" applyFont="1" applyFill="1" applyBorder="1" applyAlignment="1">
      <alignment horizontal="center" vertical="center"/>
    </xf>
    <xf numFmtId="0" fontId="66" fillId="0" borderId="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/>
    </xf>
    <xf numFmtId="0" fontId="66" fillId="0" borderId="15" xfId="313" applyFont="1" applyFill="1" applyBorder="1" applyAlignment="1">
      <alignment horizontal="center"/>
    </xf>
    <xf numFmtId="0" fontId="66" fillId="0" borderId="14" xfId="313" applyFont="1" applyFill="1" applyBorder="1" applyAlignment="1">
      <alignment horizontal="center"/>
    </xf>
    <xf numFmtId="0" fontId="67" fillId="0" borderId="20" xfId="313" applyFont="1" applyFill="1" applyBorder="1"/>
    <xf numFmtId="0" fontId="66" fillId="0" borderId="36" xfId="313" applyFont="1" applyFill="1" applyBorder="1" applyAlignment="1">
      <alignment horizontal="center" vertical="center"/>
    </xf>
    <xf numFmtId="0" fontId="110" fillId="0" borderId="35" xfId="313" applyFont="1" applyFill="1" applyBorder="1" applyAlignment="1">
      <alignment horizontal="left" vertical="center"/>
    </xf>
    <xf numFmtId="0" fontId="66" fillId="0" borderId="36" xfId="313" quotePrefix="1" applyFont="1" applyFill="1" applyBorder="1" applyAlignment="1">
      <alignment horizontal="center" vertical="center"/>
    </xf>
    <xf numFmtId="0" fontId="66" fillId="0" borderId="37" xfId="313" quotePrefix="1" applyFont="1" applyFill="1" applyBorder="1" applyAlignment="1">
      <alignment horizontal="center" vertical="center"/>
    </xf>
    <xf numFmtId="0" fontId="66" fillId="0" borderId="37" xfId="313" applyFont="1" applyFill="1" applyBorder="1" applyAlignment="1">
      <alignment horizontal="center" vertical="center"/>
    </xf>
    <xf numFmtId="0" fontId="66" fillId="0" borderId="23" xfId="313" quotePrefix="1" applyFont="1" applyFill="1" applyBorder="1" applyAlignment="1">
      <alignment horizontal="center" vertical="center"/>
    </xf>
    <xf numFmtId="20" fontId="66" fillId="0" borderId="37" xfId="313" quotePrefix="1" applyNumberFormat="1" applyFont="1" applyFill="1" applyBorder="1" applyAlignment="1">
      <alignment horizontal="center" vertical="center"/>
    </xf>
    <xf numFmtId="0" fontId="71" fillId="0" borderId="42" xfId="313" applyFont="1" applyFill="1" applyBorder="1" applyAlignment="1">
      <alignment horizontal="center" vertical="center"/>
    </xf>
    <xf numFmtId="0" fontId="71" fillId="0" borderId="27" xfId="313" applyFont="1" applyFill="1" applyBorder="1" applyAlignment="1">
      <alignment horizontal="center" vertical="center"/>
    </xf>
    <xf numFmtId="0" fontId="71" fillId="0" borderId="45" xfId="313" applyFont="1" applyFill="1" applyBorder="1" applyAlignment="1">
      <alignment horizontal="center" vertical="center"/>
    </xf>
    <xf numFmtId="0" fontId="71" fillId="0" borderId="11" xfId="313" applyFont="1" applyFill="1" applyBorder="1" applyAlignment="1">
      <alignment horizontal="center" vertical="center"/>
    </xf>
    <xf numFmtId="0" fontId="55" fillId="0" borderId="0" xfId="313" applyFont="1" applyFill="1" applyAlignment="1">
      <alignment vertical="center"/>
    </xf>
    <xf numFmtId="0" fontId="67" fillId="0" borderId="0" xfId="313" applyFont="1" applyFill="1" applyAlignment="1">
      <alignment vertical="center"/>
    </xf>
    <xf numFmtId="0" fontId="66" fillId="0" borderId="20" xfId="313" applyFont="1" applyFill="1" applyBorder="1" applyAlignment="1">
      <alignment vertical="center"/>
    </xf>
    <xf numFmtId="3" fontId="66" fillId="0" borderId="14" xfId="313" applyNumberFormat="1" applyFont="1" applyFill="1" applyBorder="1" applyAlignment="1">
      <alignment vertical="center"/>
    </xf>
    <xf numFmtId="166" fontId="66" fillId="0" borderId="35" xfId="233" applyNumberFormat="1" applyFont="1" applyFill="1" applyBorder="1" applyAlignment="1">
      <alignment vertical="center"/>
    </xf>
    <xf numFmtId="0" fontId="41" fillId="0" borderId="0" xfId="313" applyFill="1" applyAlignment="1">
      <alignment vertical="center"/>
    </xf>
    <xf numFmtId="0" fontId="73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vertical="center"/>
    </xf>
    <xf numFmtId="166" fontId="67" fillId="0" borderId="35" xfId="233" applyNumberFormat="1" applyFont="1" applyFill="1" applyBorder="1" applyAlignment="1">
      <alignment vertical="center"/>
    </xf>
    <xf numFmtId="0" fontId="55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horizontal="left" vertical="center"/>
    </xf>
    <xf numFmtId="0" fontId="67" fillId="0" borderId="20" xfId="313" quotePrefix="1" applyFont="1" applyFill="1" applyBorder="1" applyAlignment="1">
      <alignment vertical="center"/>
    </xf>
    <xf numFmtId="0" fontId="66" fillId="0" borderId="23" xfId="313" applyFont="1" applyFill="1" applyBorder="1" applyAlignment="1">
      <alignment vertical="center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71" fontId="78" fillId="25" borderId="0" xfId="342" applyNumberFormat="1" applyFont="1" applyFill="1" applyBorder="1" applyAlignment="1" applyProtection="1">
      <alignment horizontal="right" vertical="center"/>
    </xf>
    <xf numFmtId="171" fontId="78" fillId="25" borderId="35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6" fillId="0" borderId="14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1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180" fontId="78" fillId="0" borderId="14" xfId="342" applyNumberFormat="1" applyFont="1" applyFill="1" applyBorder="1" applyAlignment="1" applyProtection="1">
      <alignment vertical="center"/>
    </xf>
    <xf numFmtId="167" fontId="66" fillId="0" borderId="20" xfId="449" applyNumberFormat="1" applyFont="1" applyFill="1" applyBorder="1"/>
    <xf numFmtId="0" fontId="66" fillId="0" borderId="0" xfId="313" applyFont="1" applyFill="1" applyAlignment="1">
      <alignment horizontal="center"/>
    </xf>
    <xf numFmtId="167" fontId="66" fillId="0" borderId="23" xfId="449" applyNumberFormat="1" applyFont="1" applyFill="1" applyBorder="1"/>
    <xf numFmtId="167" fontId="66" fillId="0" borderId="42" xfId="449" applyNumberFormat="1" applyFont="1" applyFill="1" applyBorder="1"/>
    <xf numFmtId="167" fontId="66" fillId="0" borderId="15" xfId="449" applyNumberFormat="1" applyFont="1" applyFill="1" applyBorder="1"/>
    <xf numFmtId="167" fontId="66" fillId="0" borderId="14" xfId="449" applyNumberFormat="1" applyFont="1" applyFill="1" applyBorder="1"/>
    <xf numFmtId="3" fontId="109" fillId="0" borderId="0" xfId="313" applyNumberFormat="1" applyFont="1" applyFill="1" applyBorder="1" applyAlignment="1">
      <alignment vertical="center"/>
    </xf>
    <xf numFmtId="167" fontId="66" fillId="0" borderId="35" xfId="449" applyNumberFormat="1" applyFont="1" applyFill="1" applyBorder="1"/>
    <xf numFmtId="0" fontId="72" fillId="0" borderId="0" xfId="313" applyFont="1" applyFill="1"/>
    <xf numFmtId="0" fontId="122" fillId="0" borderId="20" xfId="0" quotePrefix="1" applyFont="1" applyBorder="1" applyAlignment="1" applyProtection="1">
      <alignment horizontal="center" vertical="center"/>
      <protection locked="0" hidden="1"/>
    </xf>
    <xf numFmtId="20" fontId="122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6" fillId="0" borderId="37" xfId="449" applyNumberFormat="1" applyFont="1" applyFill="1" applyBorder="1"/>
    <xf numFmtId="184" fontId="66" fillId="0" borderId="14" xfId="449" applyNumberFormat="1" applyFont="1" applyFill="1" applyBorder="1"/>
    <xf numFmtId="184" fontId="66" fillId="0" borderId="35" xfId="449" applyNumberFormat="1" applyFont="1" applyFill="1" applyBorder="1"/>
    <xf numFmtId="184" fontId="66" fillId="0" borderId="10" xfId="449" applyNumberFormat="1" applyFont="1" applyFill="1" applyBorder="1"/>
    <xf numFmtId="184" fontId="66" fillId="0" borderId="15" xfId="449" applyNumberFormat="1" applyFont="1" applyFill="1" applyBorder="1"/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3" fontId="66" fillId="0" borderId="11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6" fillId="0" borderId="29" xfId="313" applyNumberFormat="1" applyFont="1" applyFill="1" applyBorder="1" applyAlignment="1">
      <alignment vertical="center"/>
    </xf>
    <xf numFmtId="3" fontId="66" fillId="0" borderId="37" xfId="313" applyNumberFormat="1" applyFont="1" applyFill="1" applyBorder="1" applyAlignment="1">
      <alignment vertical="center"/>
    </xf>
    <xf numFmtId="3" fontId="41" fillId="0" borderId="0" xfId="313" applyNumberFormat="1" applyFill="1" applyAlignment="1">
      <alignment vertical="center"/>
    </xf>
    <xf numFmtId="184" fontId="66" fillId="0" borderId="42" xfId="449" applyNumberFormat="1" applyFont="1" applyFill="1" applyBorder="1"/>
    <xf numFmtId="184" fontId="66" fillId="0" borderId="23" xfId="449" applyNumberFormat="1" applyFont="1" applyFill="1" applyBorder="1"/>
    <xf numFmtId="184" fontId="55" fillId="0" borderId="20" xfId="449" applyNumberFormat="1" applyFont="1" applyBorder="1" applyAlignment="1">
      <alignment horizontal="right" vertical="top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3" fontId="66" fillId="0" borderId="10" xfId="313" applyNumberFormat="1" applyFont="1" applyFill="1" applyBorder="1"/>
    <xf numFmtId="3" fontId="67" fillId="0" borderId="18" xfId="313" applyNumberFormat="1" applyFont="1" applyFill="1" applyBorder="1"/>
    <xf numFmtId="3" fontId="66" fillId="0" borderId="18" xfId="313" applyNumberFormat="1" applyFont="1" applyFill="1" applyBorder="1"/>
    <xf numFmtId="3" fontId="66" fillId="0" borderId="36" xfId="313" applyNumberFormat="1" applyFont="1" applyFill="1" applyBorder="1"/>
    <xf numFmtId="178" fontId="122" fillId="0" borderId="15" xfId="0" applyNumberFormat="1" applyFont="1" applyBorder="1" applyAlignment="1" applyProtection="1">
      <alignment vertical="center"/>
      <protection locked="0" hidden="1"/>
    </xf>
    <xf numFmtId="171" fontId="78" fillId="0" borderId="20" xfId="340" applyNumberFormat="1" applyFont="1" applyFill="1" applyBorder="1" applyAlignment="1" applyProtection="1">
      <alignment horizontal="right" vertical="center"/>
    </xf>
    <xf numFmtId="167" fontId="66" fillId="0" borderId="20" xfId="449" applyNumberFormat="1" applyFont="1" applyFill="1" applyBorder="1" applyAlignment="1">
      <alignment horizontal="right"/>
    </xf>
    <xf numFmtId="0" fontId="69" fillId="0" borderId="0" xfId="343" applyFont="1" applyFill="1" applyBorder="1" applyAlignment="1">
      <alignment horizontal="center" vertical="center"/>
    </xf>
    <xf numFmtId="0" fontId="73" fillId="0" borderId="13" xfId="343" applyFont="1" applyFill="1" applyBorder="1" applyAlignment="1">
      <alignment horizontal="center" vertical="center"/>
    </xf>
    <xf numFmtId="0" fontId="69" fillId="0" borderId="35" xfId="343" applyFont="1" applyFill="1" applyBorder="1" applyAlignment="1">
      <alignment horizontal="center" vertical="center"/>
    </xf>
    <xf numFmtId="0" fontId="73" fillId="0" borderId="14" xfId="343" applyFont="1" applyFill="1" applyBorder="1" applyAlignment="1">
      <alignment horizontal="center" vertical="center"/>
    </xf>
    <xf numFmtId="0" fontId="73" fillId="0" borderId="36" xfId="343" applyFont="1" applyFill="1" applyBorder="1" applyAlignment="1">
      <alignment horizontal="center" vertical="center"/>
    </xf>
    <xf numFmtId="0" fontId="73" fillId="0" borderId="37" xfId="343" applyFont="1" applyFill="1" applyBorder="1" applyAlignment="1">
      <alignment horizontal="center" vertical="center"/>
    </xf>
    <xf numFmtId="180" fontId="144" fillId="0" borderId="0" xfId="342" applyNumberFormat="1" applyFont="1" applyFill="1" applyBorder="1" applyAlignment="1" applyProtection="1">
      <alignment vertical="center"/>
    </xf>
    <xf numFmtId="179" fontId="78" fillId="0" borderId="36" xfId="483" applyNumberFormat="1" applyFont="1" applyFill="1" applyBorder="1" applyAlignment="1" applyProtection="1">
      <alignment vertical="center"/>
    </xf>
    <xf numFmtId="179" fontId="78" fillId="0" borderId="36" xfId="485" applyNumberFormat="1" applyFont="1" applyFill="1" applyBorder="1" applyProtection="1"/>
    <xf numFmtId="180" fontId="107" fillId="0" borderId="0" xfId="342" applyNumberFormat="1" applyFont="1" applyFill="1" applyBorder="1" applyAlignment="1" applyProtection="1">
      <alignment vertical="center"/>
    </xf>
    <xf numFmtId="180" fontId="107" fillId="0" borderId="35" xfId="342" applyNumberFormat="1" applyFont="1" applyFill="1" applyBorder="1" applyAlignment="1" applyProtection="1">
      <alignment vertical="center"/>
    </xf>
    <xf numFmtId="0" fontId="141" fillId="0" borderId="0" xfId="0" applyFont="1" applyFill="1" applyBorder="1" applyAlignment="1"/>
    <xf numFmtId="165" fontId="101" fillId="0" borderId="0" xfId="485" applyNumberFormat="1" applyFont="1" applyFill="1" applyBorder="1"/>
    <xf numFmtId="165" fontId="146" fillId="25" borderId="0" xfId="310" applyNumberFormat="1" applyFont="1" applyFill="1"/>
    <xf numFmtId="1" fontId="147" fillId="0" borderId="0" xfId="0" applyNumberFormat="1" applyFont="1"/>
    <xf numFmtId="165" fontId="146" fillId="25" borderId="0" xfId="483" applyNumberFormat="1" applyFont="1" applyFill="1" applyAlignment="1">
      <alignment horizontal="center"/>
    </xf>
    <xf numFmtId="165" fontId="148" fillId="0" borderId="0" xfId="345" applyFont="1" applyFill="1" applyAlignment="1">
      <alignment vertical="center"/>
    </xf>
    <xf numFmtId="165" fontId="148" fillId="0" borderId="0" xfId="342" applyFont="1" applyFill="1" applyAlignment="1">
      <alignment vertical="center"/>
    </xf>
    <xf numFmtId="0" fontId="66" fillId="0" borderId="23" xfId="449" quotePrefix="1" applyFont="1" applyBorder="1" applyAlignment="1">
      <alignment vertical="center" wrapText="1"/>
    </xf>
    <xf numFmtId="171" fontId="78" fillId="0" borderId="0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0" fontId="114" fillId="0" borderId="0" xfId="0" applyFont="1" applyFill="1" applyAlignment="1" applyProtection="1">
      <alignment horizontal="right"/>
    </xf>
    <xf numFmtId="0" fontId="114" fillId="0" borderId="0" xfId="0" applyFont="1" applyFill="1" applyAlignment="1" applyProtection="1">
      <alignment horizontal="left"/>
    </xf>
    <xf numFmtId="0" fontId="114" fillId="0" borderId="0" xfId="0" applyFont="1" applyFill="1"/>
    <xf numFmtId="0" fontId="137" fillId="0" borderId="0" xfId="0" applyFont="1" applyFill="1" applyAlignment="1" applyProtection="1">
      <alignment horizontal="right"/>
    </xf>
    <xf numFmtId="166" fontId="66" fillId="0" borderId="37" xfId="233" applyNumberFormat="1" applyFont="1" applyFill="1" applyBorder="1" applyAlignment="1">
      <alignment vertical="center"/>
    </xf>
    <xf numFmtId="165" fontId="108" fillId="0" borderId="0" xfId="483" applyNumberFormat="1" applyFont="1" applyFill="1"/>
    <xf numFmtId="165" fontId="72" fillId="0" borderId="20" xfId="467" applyFont="1" applyBorder="1"/>
    <xf numFmtId="0" fontId="67" fillId="0" borderId="0" xfId="313" applyFont="1" applyFill="1" applyAlignment="1">
      <alignment vertical="top"/>
    </xf>
    <xf numFmtId="3" fontId="67" fillId="0" borderId="0" xfId="449" applyNumberFormat="1" applyFont="1" applyBorder="1"/>
    <xf numFmtId="3" fontId="66" fillId="0" borderId="35" xfId="449" applyNumberFormat="1" applyFont="1" applyBorder="1" applyAlignment="1">
      <alignment horizontal="center" vertical="center"/>
    </xf>
    <xf numFmtId="183" fontId="66" fillId="0" borderId="14" xfId="487" applyNumberFormat="1" applyFont="1" applyFill="1" applyBorder="1" applyAlignment="1">
      <alignment horizontal="right"/>
    </xf>
    <xf numFmtId="183" fontId="66" fillId="0" borderId="35" xfId="449" applyNumberFormat="1" applyFont="1" applyFill="1" applyBorder="1" applyAlignment="1">
      <alignment horizontal="right"/>
    </xf>
    <xf numFmtId="183" fontId="67" fillId="0" borderId="35" xfId="449" applyNumberFormat="1" applyFont="1" applyFill="1" applyBorder="1" applyAlignment="1">
      <alignment horizontal="right"/>
    </xf>
    <xf numFmtId="187" fontId="67" fillId="0" borderId="35" xfId="449" applyNumberFormat="1" applyFont="1" applyFill="1" applyBorder="1" applyAlignment="1">
      <alignment horizontal="right"/>
    </xf>
    <xf numFmtId="183" fontId="67" fillId="0" borderId="37" xfId="449" applyNumberFormat="1" applyFont="1" applyFill="1" applyBorder="1" applyAlignment="1">
      <alignment horizontal="right"/>
    </xf>
    <xf numFmtId="3" fontId="71" fillId="0" borderId="27" xfId="449" quotePrefix="1" applyNumberFormat="1" applyFont="1" applyBorder="1" applyAlignment="1">
      <alignment horizontal="center" vertical="center"/>
    </xf>
    <xf numFmtId="183" fontId="66" fillId="0" borderId="10" xfId="487" applyNumberFormat="1" applyFont="1" applyFill="1" applyBorder="1" applyAlignment="1">
      <alignment horizontal="right"/>
    </xf>
    <xf numFmtId="183" fontId="66" fillId="0" borderId="18" xfId="449" applyNumberFormat="1" applyFont="1" applyFill="1" applyBorder="1" applyAlignment="1">
      <alignment horizontal="right"/>
    </xf>
    <xf numFmtId="183" fontId="67" fillId="0" borderId="18" xfId="449" applyNumberFormat="1" applyFont="1" applyFill="1" applyBorder="1" applyAlignment="1">
      <alignment horizontal="right"/>
    </xf>
    <xf numFmtId="187" fontId="67" fillId="0" borderId="18" xfId="449" applyNumberFormat="1" applyFont="1" applyFill="1" applyBorder="1" applyAlignment="1">
      <alignment horizontal="right"/>
    </xf>
    <xf numFmtId="183" fontId="67" fillId="0" borderId="36" xfId="449" applyNumberFormat="1" applyFont="1" applyFill="1" applyBorder="1" applyAlignment="1">
      <alignment horizontal="right"/>
    </xf>
    <xf numFmtId="3" fontId="66" fillId="0" borderId="14" xfId="449" applyNumberFormat="1" applyFont="1" applyBorder="1" applyAlignment="1">
      <alignment horizontal="center" vertical="center"/>
    </xf>
    <xf numFmtId="183" fontId="110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7" fillId="0" borderId="0" xfId="0" quotePrefix="1" applyFont="1" applyFill="1" applyAlignment="1">
      <alignment horizontal="left"/>
    </xf>
    <xf numFmtId="49" fontId="67" fillId="0" borderId="0" xfId="0" applyNumberFormat="1" applyFont="1" applyAlignment="1">
      <alignment horizontal="left"/>
    </xf>
    <xf numFmtId="49" fontId="67" fillId="0" borderId="0" xfId="0" quotePrefix="1" applyNumberFormat="1" applyFont="1" applyAlignment="1">
      <alignment horizontal="left"/>
    </xf>
    <xf numFmtId="0" fontId="0" fillId="0" borderId="0" xfId="0"/>
    <xf numFmtId="165" fontId="72" fillId="0" borderId="0" xfId="467" applyFont="1"/>
    <xf numFmtId="0" fontId="0" fillId="0" borderId="0" xfId="0" applyFill="1"/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81" fontId="67" fillId="0" borderId="20" xfId="467" applyNumberFormat="1" applyFont="1" applyFill="1" applyBorder="1" applyAlignment="1" applyProtection="1">
      <alignment horizontal="right"/>
    </xf>
    <xf numFmtId="0" fontId="67" fillId="0" borderId="0" xfId="0" quotePrefix="1" applyFont="1" applyFill="1" applyAlignment="1">
      <alignment horizontal="left"/>
    </xf>
    <xf numFmtId="165" fontId="67" fillId="0" borderId="0" xfId="483" quotePrefix="1" applyNumberFormat="1" applyFont="1" applyFill="1"/>
    <xf numFmtId="184" fontId="67" fillId="0" borderId="20" xfId="339" applyNumberFormat="1" applyFont="1" applyFill="1" applyBorder="1" applyProtection="1"/>
    <xf numFmtId="178" fontId="122" fillId="0" borderId="15" xfId="0" applyNumberFormat="1" applyFont="1" applyBorder="1" applyAlignment="1" applyProtection="1">
      <alignment vertical="center"/>
      <protection locked="0" hidden="1"/>
    </xf>
    <xf numFmtId="165" fontId="72" fillId="0" borderId="0" xfId="483" quotePrefix="1" applyNumberFormat="1" applyFont="1" applyFill="1"/>
    <xf numFmtId="3" fontId="66" fillId="0" borderId="35" xfId="449" quotePrefix="1" applyNumberFormat="1" applyFont="1" applyBorder="1" applyAlignment="1">
      <alignment horizontal="center" vertical="top"/>
    </xf>
    <xf numFmtId="1" fontId="67" fillId="0" borderId="36" xfId="340" applyNumberFormat="1" applyFont="1" applyBorder="1" applyAlignment="1">
      <alignment vertical="center" wrapText="1"/>
    </xf>
    <xf numFmtId="186" fontId="118" fillId="0" borderId="29" xfId="0" applyNumberFormat="1" applyFont="1" applyBorder="1" applyAlignment="1">
      <alignment horizontal="right" vertical="center"/>
    </xf>
    <xf numFmtId="179" fontId="118" fillId="0" borderId="29" xfId="0" applyNumberFormat="1" applyFont="1" applyBorder="1" applyAlignment="1">
      <alignment horizontal="right" vertical="center"/>
    </xf>
    <xf numFmtId="171" fontId="78" fillId="0" borderId="23" xfId="340" applyNumberFormat="1" applyFont="1" applyFill="1" applyBorder="1" applyAlignment="1" applyProtection="1">
      <alignment horizontal="right" vertical="center"/>
    </xf>
    <xf numFmtId="1" fontId="67" fillId="0" borderId="0" xfId="343" applyNumberFormat="1" applyFont="1" applyFill="1" applyBorder="1" applyAlignment="1"/>
    <xf numFmtId="1" fontId="67" fillId="0" borderId="29" xfId="343" applyNumberFormat="1" applyFont="1" applyFill="1" applyBorder="1" applyAlignment="1"/>
    <xf numFmtId="0" fontId="79" fillId="0" borderId="0" xfId="0" applyFont="1" applyFill="1" applyAlignment="1">
      <alignment vertical="center"/>
    </xf>
    <xf numFmtId="3" fontId="66" fillId="0" borderId="23" xfId="449" applyNumberFormat="1" applyFont="1" applyFill="1" applyBorder="1" applyAlignment="1">
      <alignment horizontal="right"/>
    </xf>
    <xf numFmtId="4" fontId="67" fillId="0" borderId="0" xfId="342" applyNumberFormat="1" applyFont="1" applyFill="1" applyAlignment="1">
      <alignment vertical="center"/>
    </xf>
    <xf numFmtId="1" fontId="67" fillId="0" borderId="36" xfId="340" applyNumberFormat="1" applyFont="1" applyBorder="1"/>
    <xf numFmtId="179" fontId="67" fillId="0" borderId="35" xfId="485" applyNumberFormat="1" applyFont="1" applyFill="1" applyBorder="1" applyAlignment="1">
      <alignment vertical="center"/>
    </xf>
    <xf numFmtId="179" fontId="67" fillId="0" borderId="20" xfId="485" applyNumberFormat="1" applyFont="1" applyFill="1" applyBorder="1" applyAlignment="1">
      <alignment vertical="center"/>
    </xf>
    <xf numFmtId="179" fontId="139" fillId="0" borderId="0" xfId="0" applyNumberFormat="1" applyFont="1" applyAlignment="1">
      <alignment horizontal="left" vertical="top"/>
    </xf>
    <xf numFmtId="166" fontId="66" fillId="0" borderId="35" xfId="233" applyNumberFormat="1" applyFont="1" applyFill="1" applyBorder="1" applyAlignment="1"/>
    <xf numFmtId="166" fontId="67" fillId="0" borderId="35" xfId="233" applyNumberFormat="1" applyFont="1" applyFill="1" applyBorder="1" applyAlignment="1"/>
    <xf numFmtId="0" fontId="67" fillId="0" borderId="35" xfId="233" applyNumberFormat="1" applyFont="1" applyFill="1" applyBorder="1" applyAlignment="1"/>
    <xf numFmtId="166" fontId="66" fillId="0" borderId="23" xfId="233" applyNumberFormat="1" applyFont="1" applyFill="1" applyBorder="1" applyAlignment="1"/>
    <xf numFmtId="3" fontId="69" fillId="0" borderId="0" xfId="449" applyNumberFormat="1" applyFont="1" applyBorder="1" applyAlignment="1">
      <alignment horizontal="center"/>
    </xf>
    <xf numFmtId="3" fontId="71" fillId="0" borderId="28" xfId="449" quotePrefix="1" applyNumberFormat="1" applyFont="1" applyBorder="1" applyAlignment="1">
      <alignment horizontal="center" vertical="center"/>
    </xf>
    <xf numFmtId="167" fontId="66" fillId="0" borderId="29" xfId="449" applyNumberFormat="1" applyFont="1" applyFill="1" applyBorder="1"/>
    <xf numFmtId="167" fontId="66" fillId="0" borderId="27" xfId="449" applyNumberFormat="1" applyFont="1" applyFill="1" applyBorder="1"/>
    <xf numFmtId="167" fontId="66" fillId="0" borderId="11" xfId="449" applyNumberFormat="1" applyFont="1" applyFill="1" applyBorder="1"/>
    <xf numFmtId="167" fontId="66" fillId="0" borderId="36" xfId="449" applyNumberFormat="1" applyFont="1" applyFill="1" applyBorder="1"/>
    <xf numFmtId="167" fontId="66" fillId="0" borderId="0" xfId="449" applyNumberFormat="1" applyFont="1" applyFill="1" applyBorder="1"/>
    <xf numFmtId="167" fontId="67" fillId="0" borderId="18" xfId="449" applyNumberFormat="1" applyFont="1" applyFill="1" applyBorder="1"/>
    <xf numFmtId="3" fontId="67" fillId="0" borderId="29" xfId="449" applyNumberFormat="1" applyFont="1" applyFill="1" applyBorder="1"/>
    <xf numFmtId="3" fontId="69" fillId="0" borderId="14" xfId="449" applyNumberFormat="1" applyFont="1" applyBorder="1" applyAlignment="1">
      <alignment horizontal="center"/>
    </xf>
    <xf numFmtId="167" fontId="66" fillId="0" borderId="45" xfId="449" applyNumberFormat="1" applyFont="1" applyFill="1" applyBorder="1"/>
    <xf numFmtId="167" fontId="110" fillId="0" borderId="35" xfId="449" applyNumberFormat="1" applyFont="1" applyFill="1" applyBorder="1" applyAlignment="1">
      <alignment horizontal="left" vertical="center"/>
    </xf>
    <xf numFmtId="167" fontId="67" fillId="0" borderId="0" xfId="449" applyNumberFormat="1" applyFont="1" applyFill="1" applyBorder="1" applyAlignment="1"/>
    <xf numFmtId="167" fontId="67" fillId="0" borderId="20" xfId="449" applyNumberFormat="1" applyFont="1" applyFill="1" applyBorder="1" applyAlignment="1"/>
    <xf numFmtId="0" fontId="66" fillId="0" borderId="0" xfId="449" applyFont="1" applyFill="1" applyAlignment="1"/>
    <xf numFmtId="3" fontId="67" fillId="0" borderId="0" xfId="449" applyNumberFormat="1" applyFont="1" applyFill="1" applyAlignment="1"/>
    <xf numFmtId="0" fontId="55" fillId="0" borderId="0" xfId="449" applyFont="1" applyFill="1"/>
    <xf numFmtId="0" fontId="67" fillId="0" borderId="0" xfId="449" quotePrefix="1" applyFont="1" applyFill="1" applyAlignment="1"/>
    <xf numFmtId="0" fontId="66" fillId="0" borderId="0" xfId="449" applyFont="1" applyFill="1" applyAlignment="1">
      <alignment horizontal="centerContinuous" vertical="center"/>
    </xf>
    <xf numFmtId="0" fontId="67" fillId="0" borderId="0" xfId="449" quotePrefix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67" fillId="0" borderId="0" xfId="449" applyFont="1" applyFill="1"/>
    <xf numFmtId="3" fontId="67" fillId="0" borderId="0" xfId="449" applyNumberFormat="1" applyFont="1" applyFill="1" applyBorder="1"/>
    <xf numFmtId="3" fontId="67" fillId="0" borderId="0" xfId="449" applyNumberFormat="1" applyFont="1" applyFill="1"/>
    <xf numFmtId="3" fontId="66" fillId="0" borderId="0" xfId="449" applyNumberFormat="1" applyFont="1" applyFill="1" applyAlignment="1">
      <alignment horizontal="centerContinuous"/>
    </xf>
    <xf numFmtId="3" fontId="69" fillId="0" borderId="0" xfId="449" applyNumberFormat="1" applyFont="1" applyFill="1" applyAlignment="1">
      <alignment horizontal="centerContinuous"/>
    </xf>
    <xf numFmtId="0" fontId="72" fillId="0" borderId="15" xfId="449" applyFont="1" applyFill="1" applyBorder="1"/>
    <xf numFmtId="0" fontId="69" fillId="0" borderId="15" xfId="449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/>
    </xf>
    <xf numFmtId="3" fontId="69" fillId="0" borderId="28" xfId="449" applyNumberFormat="1" applyFont="1" applyFill="1" applyBorder="1" applyAlignment="1">
      <alignment horizontal="centerContinuous" vertical="top"/>
    </xf>
    <xf numFmtId="3" fontId="69" fillId="0" borderId="28" xfId="449" applyNumberFormat="1" applyFont="1" applyFill="1" applyBorder="1" applyAlignment="1">
      <alignment horizontal="centerContinuous"/>
    </xf>
    <xf numFmtId="3" fontId="69" fillId="0" borderId="45" xfId="449" applyNumberFormat="1" applyFont="1" applyFill="1" applyBorder="1" applyAlignment="1">
      <alignment horizontal="centerContinuous"/>
    </xf>
    <xf numFmtId="0" fontId="69" fillId="0" borderId="20" xfId="449" applyFont="1" applyFill="1" applyBorder="1" applyAlignment="1">
      <alignment horizontal="center"/>
    </xf>
    <xf numFmtId="0" fontId="69" fillId="0" borderId="20" xfId="449" applyFont="1" applyFill="1" applyBorder="1" applyAlignment="1">
      <alignment horizontal="centerContinuous"/>
    </xf>
    <xf numFmtId="3" fontId="69" fillId="0" borderId="35" xfId="449" applyNumberFormat="1" applyFont="1" applyFill="1" applyBorder="1" applyAlignment="1">
      <alignment horizontal="center"/>
    </xf>
    <xf numFmtId="3" fontId="69" fillId="0" borderId="15" xfId="449" quotePrefix="1" applyNumberFormat="1" applyFont="1" applyFill="1" applyBorder="1" applyAlignment="1">
      <alignment horizontal="center"/>
    </xf>
    <xf numFmtId="0" fontId="69" fillId="0" borderId="23" xfId="449" applyFont="1" applyFill="1" applyBorder="1"/>
    <xf numFmtId="0" fontId="69" fillId="0" borderId="23" xfId="449" applyFont="1" applyFill="1" applyBorder="1" applyAlignment="1">
      <alignment horizontal="centerContinuous"/>
    </xf>
    <xf numFmtId="3" fontId="69" fillId="0" borderId="35" xfId="449" quotePrefix="1" applyNumberFormat="1" applyFont="1" applyFill="1" applyBorder="1" applyAlignment="1">
      <alignment horizontal="center"/>
    </xf>
    <xf numFmtId="3" fontId="69" fillId="0" borderId="20" xfId="449" quotePrefix="1" applyNumberFormat="1" applyFont="1" applyFill="1" applyBorder="1" applyAlignment="1">
      <alignment horizontal="center"/>
    </xf>
    <xf numFmtId="0" fontId="71" fillId="0" borderId="23" xfId="449" quotePrefix="1" applyFont="1" applyFill="1" applyBorder="1" applyAlignment="1">
      <alignment horizontal="center" vertical="center"/>
    </xf>
    <xf numFmtId="0" fontId="71" fillId="0" borderId="42" xfId="449" quotePrefix="1" applyFont="1" applyFill="1" applyBorder="1" applyAlignment="1">
      <alignment horizontal="center" vertical="center"/>
    </xf>
    <xf numFmtId="3" fontId="71" fillId="0" borderId="45" xfId="449" quotePrefix="1" applyNumberFormat="1" applyFont="1" applyFill="1" applyBorder="1" applyAlignment="1">
      <alignment horizontal="center" vertical="center"/>
    </xf>
    <xf numFmtId="3" fontId="71" fillId="0" borderId="42" xfId="449" quotePrefix="1" applyNumberFormat="1" applyFont="1" applyFill="1" applyBorder="1" applyAlignment="1">
      <alignment horizontal="center" vertical="center"/>
    </xf>
    <xf numFmtId="0" fontId="55" fillId="0" borderId="0" xfId="449" applyFont="1" applyFill="1" applyAlignment="1">
      <alignment horizontal="center" vertical="center"/>
    </xf>
    <xf numFmtId="0" fontId="66" fillId="0" borderId="15" xfId="449" applyFont="1" applyFill="1" applyBorder="1"/>
    <xf numFmtId="167" fontId="67" fillId="0" borderId="20" xfId="449" applyNumberFormat="1" applyFont="1" applyFill="1" applyBorder="1" applyAlignment="1">
      <alignment horizontal="right"/>
    </xf>
    <xf numFmtId="166" fontId="67" fillId="0" borderId="15" xfId="449" applyNumberFormat="1" applyFont="1" applyFill="1" applyBorder="1"/>
    <xf numFmtId="0" fontId="66" fillId="0" borderId="20" xfId="449" applyFont="1" applyFill="1" applyBorder="1"/>
    <xf numFmtId="166" fontId="67" fillId="0" borderId="18" xfId="449" applyNumberFormat="1" applyFont="1" applyFill="1" applyBorder="1"/>
    <xf numFmtId="166" fontId="67" fillId="0" borderId="20" xfId="449" applyNumberFormat="1" applyFont="1" applyFill="1" applyBorder="1"/>
    <xf numFmtId="166" fontId="67" fillId="0" borderId="35" xfId="449" applyNumberFormat="1" applyFont="1" applyFill="1" applyBorder="1"/>
    <xf numFmtId="167" fontId="67" fillId="0" borderId="37" xfId="449" applyNumberFormat="1" applyFont="1" applyFill="1" applyBorder="1"/>
    <xf numFmtId="166" fontId="67" fillId="0" borderId="23" xfId="449" applyNumberFormat="1" applyFont="1" applyFill="1" applyBorder="1"/>
    <xf numFmtId="166" fontId="67" fillId="0" borderId="36" xfId="449" applyNumberFormat="1" applyFont="1" applyFill="1" applyBorder="1"/>
    <xf numFmtId="0" fontId="99" fillId="0" borderId="0" xfId="452"/>
    <xf numFmtId="167" fontId="55" fillId="0" borderId="0" xfId="449" applyNumberFormat="1" applyFont="1" applyFill="1"/>
    <xf numFmtId="0" fontId="99" fillId="0" borderId="0" xfId="452" applyFill="1"/>
    <xf numFmtId="3" fontId="92" fillId="0" borderId="0" xfId="452" applyNumberFormat="1" applyFont="1" applyBorder="1" applyAlignment="1">
      <alignment horizontal="left" vertical="top" wrapText="1"/>
    </xf>
    <xf numFmtId="3" fontId="92" fillId="0" borderId="0" xfId="452" applyNumberFormat="1" applyFont="1" applyAlignment="1">
      <alignment vertical="top" wrapText="1"/>
    </xf>
    <xf numFmtId="3" fontId="67" fillId="0" borderId="0" xfId="452" applyNumberFormat="1" applyFont="1" applyAlignment="1">
      <alignment horizontal="right" vertical="top" wrapText="1"/>
    </xf>
    <xf numFmtId="3" fontId="90" fillId="0" borderId="29" xfId="452" applyNumberFormat="1" applyFont="1" applyBorder="1" applyAlignment="1">
      <alignment horizontal="center" vertical="top" wrapText="1"/>
    </xf>
    <xf numFmtId="3" fontId="92" fillId="0" borderId="29" xfId="452" applyNumberFormat="1" applyFont="1" applyBorder="1" applyAlignment="1">
      <alignment vertical="top" wrapText="1"/>
    </xf>
    <xf numFmtId="3" fontId="67" fillId="0" borderId="0" xfId="452" applyNumberFormat="1" applyFont="1" applyAlignment="1">
      <alignment horizontal="center" vertical="top" wrapText="1"/>
    </xf>
    <xf numFmtId="4" fontId="92" fillId="25" borderId="42" xfId="452" applyNumberFormat="1" applyFont="1" applyFill="1" applyBorder="1" applyAlignment="1">
      <alignment horizontal="center" vertical="center" wrapText="1"/>
    </xf>
    <xf numFmtId="3" fontId="92" fillId="0" borderId="42" xfId="452" applyNumberFormat="1" applyFont="1" applyBorder="1" applyAlignment="1">
      <alignment horizontal="center" vertical="center" wrapText="1"/>
    </xf>
    <xf numFmtId="3" fontId="66" fillId="0" borderId="0" xfId="452" applyNumberFormat="1" applyFont="1" applyAlignment="1">
      <alignment horizontal="center" vertical="top" wrapText="1"/>
    </xf>
    <xf numFmtId="4" fontId="67" fillId="25" borderId="42" xfId="452" applyNumberFormat="1" applyFont="1" applyFill="1" applyBorder="1" applyAlignment="1">
      <alignment horizontal="center" vertical="center" wrapText="1"/>
    </xf>
    <xf numFmtId="49" fontId="67" fillId="0" borderId="42" xfId="452" applyNumberFormat="1" applyFont="1" applyBorder="1" applyAlignment="1">
      <alignment horizontal="center" vertical="center" wrapText="1"/>
    </xf>
    <xf numFmtId="0" fontId="67" fillId="0" borderId="42" xfId="452" applyFont="1" applyBorder="1" applyAlignment="1">
      <alignment horizontal="center" vertical="center" wrapText="1"/>
    </xf>
    <xf numFmtId="3" fontId="67" fillId="0" borderId="42" xfId="452" applyNumberFormat="1" applyFont="1" applyFill="1" applyBorder="1" applyAlignment="1">
      <alignment horizontal="center" vertical="center" wrapText="1"/>
    </xf>
    <xf numFmtId="3" fontId="67" fillId="25" borderId="42" xfId="452" applyNumberFormat="1" applyFont="1" applyFill="1" applyBorder="1" applyAlignment="1">
      <alignment horizontal="center" vertical="center" wrapText="1"/>
    </xf>
    <xf numFmtId="0" fontId="67" fillId="0" borderId="42" xfId="452" applyFont="1" applyFill="1" applyBorder="1" applyAlignment="1">
      <alignment horizontal="left" vertical="center" wrapText="1" indent="1"/>
    </xf>
    <xf numFmtId="188" fontId="67" fillId="25" borderId="15" xfId="452" applyNumberFormat="1" applyFont="1" applyFill="1" applyBorder="1" applyAlignment="1">
      <alignment horizontal="center" vertical="center"/>
    </xf>
    <xf numFmtId="188" fontId="67" fillId="25" borderId="42" xfId="452" applyNumberFormat="1" applyFont="1" applyFill="1" applyBorder="1" applyAlignment="1">
      <alignment horizontal="center" vertical="center" wrapText="1"/>
    </xf>
    <xf numFmtId="166" fontId="67" fillId="0" borderId="42" xfId="453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vertical="center" wrapText="1"/>
    </xf>
    <xf numFmtId="3" fontId="67" fillId="0" borderId="0" xfId="452" applyNumberFormat="1" applyFont="1" applyFill="1" applyAlignment="1">
      <alignment vertical="center" wrapText="1"/>
    </xf>
    <xf numFmtId="188" fontId="67" fillId="25" borderId="42" xfId="452" applyNumberFormat="1" applyFont="1" applyFill="1" applyBorder="1" applyAlignment="1">
      <alignment horizontal="center" vertical="center"/>
    </xf>
    <xf numFmtId="0" fontId="66" fillId="0" borderId="69" xfId="452" applyFont="1" applyFill="1" applyBorder="1" applyAlignment="1">
      <alignment horizontal="center" vertical="center" wrapText="1"/>
    </xf>
    <xf numFmtId="188" fontId="66" fillId="0" borderId="69" xfId="452" applyNumberFormat="1" applyFont="1" applyBorder="1" applyAlignment="1">
      <alignment horizontal="center" vertical="center"/>
    </xf>
    <xf numFmtId="166" fontId="66" fillId="0" borderId="69" xfId="453" applyNumberFormat="1" applyFont="1" applyBorder="1" applyAlignment="1">
      <alignment horizontal="center" vertical="center"/>
    </xf>
    <xf numFmtId="0" fontId="149" fillId="0" borderId="23" xfId="1907" applyFont="1" applyFill="1" applyBorder="1" applyAlignment="1">
      <alignment horizontal="left" vertical="center" wrapText="1" indent="1"/>
    </xf>
    <xf numFmtId="178" fontId="149" fillId="25" borderId="42" xfId="1907" applyNumberFormat="1" applyFont="1" applyFill="1" applyBorder="1" applyAlignment="1">
      <alignment horizontal="center" vertical="center"/>
    </xf>
    <xf numFmtId="0" fontId="149" fillId="0" borderId="42" xfId="1907" applyFont="1" applyFill="1" applyBorder="1" applyAlignment="1">
      <alignment horizontal="left" vertical="center" wrapText="1" indent="1"/>
    </xf>
    <xf numFmtId="0" fontId="149" fillId="0" borderId="67" xfId="1907" applyFont="1" applyFill="1" applyBorder="1" applyAlignment="1">
      <alignment horizontal="left" vertical="center" wrapText="1" indent="1"/>
    </xf>
    <xf numFmtId="178" fontId="149" fillId="25" borderId="67" xfId="1907" applyNumberFormat="1" applyFont="1" applyFill="1" applyBorder="1" applyAlignment="1">
      <alignment horizontal="center" vertical="center"/>
    </xf>
    <xf numFmtId="188" fontId="67" fillId="25" borderId="67" xfId="452" applyNumberFormat="1" applyFont="1" applyFill="1" applyBorder="1" applyAlignment="1">
      <alignment horizontal="center" vertical="center" wrapText="1"/>
    </xf>
    <xf numFmtId="166" fontId="67" fillId="25" borderId="42" xfId="453" applyNumberFormat="1" applyFont="1" applyFill="1" applyBorder="1" applyAlignment="1">
      <alignment horizontal="center" vertical="center"/>
    </xf>
    <xf numFmtId="166" fontId="66" fillId="25" borderId="69" xfId="452" applyNumberFormat="1" applyFont="1" applyFill="1" applyBorder="1" applyAlignment="1">
      <alignment horizontal="center" vertical="center"/>
    </xf>
    <xf numFmtId="188" fontId="67" fillId="0" borderId="23" xfId="452" applyNumberFormat="1" applyFont="1" applyBorder="1" applyAlignment="1">
      <alignment horizontal="center" vertical="center"/>
    </xf>
    <xf numFmtId="189" fontId="67" fillId="25" borderId="23" xfId="453" applyNumberFormat="1" applyFont="1" applyFill="1" applyBorder="1" applyAlignment="1">
      <alignment horizontal="center" vertical="center"/>
    </xf>
    <xf numFmtId="166" fontId="114" fillId="25" borderId="42" xfId="453" applyNumberFormat="1" applyFont="1" applyFill="1" applyBorder="1" applyAlignment="1">
      <alignment horizontal="center" vertical="center"/>
    </xf>
    <xf numFmtId="188" fontId="67" fillId="0" borderId="42" xfId="452" applyNumberFormat="1" applyFont="1" applyBorder="1" applyAlignment="1">
      <alignment horizontal="center" vertical="center"/>
    </xf>
    <xf numFmtId="0" fontId="67" fillId="0" borderId="67" xfId="452" applyFont="1" applyFill="1" applyBorder="1" applyAlignment="1">
      <alignment horizontal="left" vertical="center" wrapText="1" indent="1"/>
    </xf>
    <xf numFmtId="188" fontId="67" fillId="0" borderId="67" xfId="452" applyNumberFormat="1" applyFont="1" applyBorder="1" applyAlignment="1">
      <alignment horizontal="center" vertical="center"/>
    </xf>
    <xf numFmtId="166" fontId="67" fillId="0" borderId="67" xfId="453" applyNumberFormat="1" applyFont="1" applyBorder="1" applyAlignment="1">
      <alignment horizontal="center" vertical="center"/>
    </xf>
    <xf numFmtId="3" fontId="66" fillId="0" borderId="70" xfId="452" applyNumberFormat="1" applyFont="1" applyFill="1" applyBorder="1" applyAlignment="1">
      <alignment horizontal="center" vertical="center" wrapText="1"/>
    </xf>
    <xf numFmtId="188" fontId="66" fillId="0" borderId="70" xfId="452" applyNumberFormat="1" applyFont="1" applyBorder="1" applyAlignment="1">
      <alignment horizontal="center" vertical="center"/>
    </xf>
    <xf numFmtId="188" fontId="66" fillId="25" borderId="70" xfId="452" applyNumberFormat="1" applyFont="1" applyFill="1" applyBorder="1" applyAlignment="1">
      <alignment horizontal="center" vertical="center"/>
    </xf>
    <xf numFmtId="166" fontId="66" fillId="0" borderId="70" xfId="452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horizontal="right" vertical="center" wrapText="1"/>
    </xf>
    <xf numFmtId="3" fontId="67" fillId="0" borderId="0" xfId="452" applyNumberFormat="1" applyFont="1" applyFill="1" applyAlignment="1">
      <alignment horizontal="right" vertical="center" wrapText="1"/>
    </xf>
    <xf numFmtId="3" fontId="67" fillId="25" borderId="0" xfId="452" applyNumberFormat="1" applyFont="1" applyFill="1" applyBorder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/>
    </xf>
    <xf numFmtId="3" fontId="67" fillId="0" borderId="0" xfId="452" applyNumberFormat="1" applyFont="1" applyAlignment="1">
      <alignment horizontal="left" vertical="top" wrapText="1"/>
    </xf>
    <xf numFmtId="3" fontId="67" fillId="25" borderId="0" xfId="452" applyNumberFormat="1" applyFont="1" applyFill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 indent="2"/>
    </xf>
    <xf numFmtId="167" fontId="138" fillId="0" borderId="0" xfId="455" applyNumberFormat="1" applyFont="1" applyFill="1" applyAlignment="1"/>
    <xf numFmtId="167" fontId="150" fillId="0" borderId="0" xfId="1907" applyNumberFormat="1" applyFont="1" applyFill="1" applyAlignment="1">
      <alignment horizontal="center"/>
    </xf>
    <xf numFmtId="167" fontId="150" fillId="0" borderId="0" xfId="1907" applyNumberFormat="1" applyFont="1" applyFill="1" applyBorder="1" applyAlignment="1">
      <alignment horizontal="left"/>
    </xf>
    <xf numFmtId="167" fontId="150" fillId="0" borderId="0" xfId="1907" applyNumberFormat="1" applyFont="1" applyFill="1" applyAlignment="1">
      <alignment horizontal="left" indent="1"/>
    </xf>
    <xf numFmtId="167" fontId="150" fillId="0" borderId="0" xfId="1907" applyNumberFormat="1" applyFont="1" applyFill="1" applyAlignment="1">
      <alignment horizontal="right" vertical="center"/>
    </xf>
    <xf numFmtId="178" fontId="151" fillId="0" borderId="0" xfId="1907" applyNumberFormat="1" applyFont="1" applyFill="1" applyAlignment="1">
      <alignment horizontal="right" vertical="center"/>
    </xf>
    <xf numFmtId="4" fontId="151" fillId="0" borderId="0" xfId="1907" applyNumberFormat="1" applyFont="1" applyFill="1" applyAlignment="1">
      <alignment horizontal="right" vertical="center"/>
    </xf>
    <xf numFmtId="43" fontId="151" fillId="0" borderId="0" xfId="1907" applyNumberFormat="1" applyFont="1" applyFill="1" applyAlignment="1">
      <alignment horizontal="center" vertical="center"/>
    </xf>
    <xf numFmtId="0" fontId="151" fillId="0" borderId="0" xfId="1907" applyFont="1" applyFill="1" applyAlignment="1">
      <alignment horizontal="center" vertical="center"/>
    </xf>
    <xf numFmtId="0" fontId="115" fillId="0" borderId="0" xfId="456" applyFont="1" applyFill="1"/>
    <xf numFmtId="167" fontId="154" fillId="0" borderId="0" xfId="1907" applyNumberFormat="1" applyFont="1" applyFill="1" applyBorder="1" applyAlignment="1">
      <alignment horizontal="center" wrapText="1"/>
    </xf>
    <xf numFmtId="167" fontId="150" fillId="0" borderId="0" xfId="1907" applyNumberFormat="1" applyFont="1" applyFill="1" applyBorder="1" applyAlignment="1">
      <alignment horizontal="center"/>
    </xf>
    <xf numFmtId="167" fontId="150" fillId="0" borderId="0" xfId="1907" applyNumberFormat="1" applyFont="1" applyFill="1" applyBorder="1" applyAlignment="1">
      <alignment horizontal="left" indent="1"/>
    </xf>
    <xf numFmtId="167" fontId="155" fillId="0" borderId="42" xfId="456" applyNumberFormat="1" applyFont="1" applyFill="1" applyBorder="1" applyAlignment="1">
      <alignment horizontal="center" vertical="center" wrapText="1"/>
    </xf>
    <xf numFmtId="167" fontId="155" fillId="0" borderId="42" xfId="456" applyNumberFormat="1" applyFont="1" applyFill="1" applyBorder="1" applyAlignment="1">
      <alignment horizontal="center" vertical="center"/>
    </xf>
    <xf numFmtId="4" fontId="155" fillId="0" borderId="42" xfId="456" applyNumberFormat="1" applyFont="1" applyFill="1" applyBorder="1" applyAlignment="1">
      <alignment horizontal="center" vertical="center" wrapText="1"/>
    </xf>
    <xf numFmtId="178" fontId="155" fillId="0" borderId="42" xfId="456" applyNumberFormat="1" applyFont="1" applyFill="1" applyBorder="1" applyAlignment="1">
      <alignment horizontal="center" vertical="center" wrapText="1"/>
    </xf>
    <xf numFmtId="20" fontId="155" fillId="0" borderId="42" xfId="456" quotePrefix="1" applyNumberFormat="1" applyFont="1" applyFill="1" applyBorder="1" applyAlignment="1">
      <alignment horizontal="center" vertical="center" wrapText="1"/>
    </xf>
    <xf numFmtId="0" fontId="155" fillId="0" borderId="75" xfId="456" quotePrefix="1" applyFont="1" applyFill="1" applyBorder="1" applyAlignment="1">
      <alignment horizontal="center" vertical="center" wrapText="1"/>
    </xf>
    <xf numFmtId="167" fontId="156" fillId="0" borderId="76" xfId="456" applyNumberFormat="1" applyFont="1" applyFill="1" applyBorder="1" applyAlignment="1">
      <alignment horizontal="center" vertical="center" wrapText="1"/>
    </xf>
    <xf numFmtId="167" fontId="156" fillId="0" borderId="15" xfId="456" applyNumberFormat="1" applyFont="1" applyFill="1" applyBorder="1" applyAlignment="1">
      <alignment horizontal="center" vertical="center" wrapText="1"/>
    </xf>
    <xf numFmtId="0" fontId="156" fillId="0" borderId="15" xfId="456" applyFont="1" applyFill="1" applyBorder="1" applyAlignment="1">
      <alignment horizontal="center" vertical="center" wrapText="1"/>
    </xf>
    <xf numFmtId="3" fontId="156" fillId="0" borderId="10" xfId="456" applyNumberFormat="1" applyFont="1" applyFill="1" applyBorder="1" applyAlignment="1">
      <alignment horizontal="center" vertical="center" wrapText="1"/>
    </xf>
    <xf numFmtId="0" fontId="156" fillId="0" borderId="77" xfId="456" applyFont="1" applyFill="1" applyBorder="1" applyAlignment="1">
      <alignment horizontal="center" vertical="center" wrapText="1"/>
    </xf>
    <xf numFmtId="0" fontId="115" fillId="0" borderId="0" xfId="456" applyFont="1" applyFill="1" applyAlignment="1">
      <alignment horizontal="center" vertical="center"/>
    </xf>
    <xf numFmtId="167" fontId="150" fillId="0" borderId="78" xfId="1907" quotePrefix="1" applyNumberFormat="1" applyFont="1" applyFill="1" applyBorder="1" applyAlignment="1">
      <alignment horizontal="center" vertical="center"/>
    </xf>
    <xf numFmtId="49" fontId="150" fillId="0" borderId="79" xfId="1907" quotePrefix="1" applyNumberFormat="1" applyFont="1" applyFill="1" applyBorder="1" applyAlignment="1">
      <alignment horizontal="center" vertical="center"/>
    </xf>
    <xf numFmtId="49" fontId="150" fillId="0" borderId="79" xfId="1907" applyNumberFormat="1" applyFont="1" applyFill="1" applyBorder="1" applyAlignment="1">
      <alignment horizontal="left" vertical="center"/>
    </xf>
    <xf numFmtId="0" fontId="150" fillId="0" borderId="79" xfId="1907" applyFont="1" applyFill="1" applyBorder="1" applyAlignment="1">
      <alignment horizontal="left" vertical="center" wrapText="1"/>
    </xf>
    <xf numFmtId="178" fontId="150" fillId="0" borderId="79" xfId="1907" applyNumberFormat="1" applyFont="1" applyFill="1" applyBorder="1" applyAlignment="1">
      <alignment vertical="center"/>
    </xf>
    <xf numFmtId="178" fontId="150" fillId="0" borderId="79" xfId="456" applyNumberFormat="1" applyFont="1" applyFill="1" applyBorder="1" applyAlignment="1">
      <alignment horizontal="right" vertical="center"/>
    </xf>
    <xf numFmtId="178" fontId="150" fillId="0" borderId="80" xfId="1907" applyNumberFormat="1" applyFont="1" applyFill="1" applyBorder="1" applyAlignment="1">
      <alignment vertical="center"/>
    </xf>
    <xf numFmtId="41" fontId="157" fillId="0" borderId="72" xfId="453" applyNumberFormat="1" applyFont="1" applyFill="1" applyBorder="1" applyAlignment="1">
      <alignment horizontal="right" vertical="center"/>
    </xf>
    <xf numFmtId="190" fontId="157" fillId="0" borderId="79" xfId="453" applyNumberFormat="1" applyFont="1" applyFill="1" applyBorder="1" applyAlignment="1">
      <alignment horizontal="right" vertical="center"/>
    </xf>
    <xf numFmtId="190" fontId="157" fillId="0" borderId="81" xfId="453" applyNumberFormat="1" applyFont="1" applyFill="1" applyBorder="1" applyAlignment="1">
      <alignment horizontal="right" vertical="center"/>
    </xf>
    <xf numFmtId="167" fontId="150" fillId="0" borderId="82" xfId="1907" quotePrefix="1" applyNumberFormat="1" applyFont="1" applyFill="1" applyBorder="1" applyAlignment="1">
      <alignment horizontal="center" vertical="center"/>
    </xf>
    <xf numFmtId="49" fontId="150" fillId="0" borderId="80" xfId="1907" quotePrefix="1" applyNumberFormat="1" applyFont="1" applyFill="1" applyBorder="1" applyAlignment="1">
      <alignment horizontal="center" vertical="center"/>
    </xf>
    <xf numFmtId="49" fontId="150" fillId="0" borderId="80" xfId="1907" applyNumberFormat="1" applyFont="1" applyFill="1" applyBorder="1" applyAlignment="1">
      <alignment horizontal="left" vertical="center"/>
    </xf>
    <xf numFmtId="0" fontId="150" fillId="0" borderId="80" xfId="1907" applyFont="1" applyFill="1" applyBorder="1" applyAlignment="1">
      <alignment horizontal="left" vertical="center" wrapText="1"/>
    </xf>
    <xf numFmtId="190" fontId="157" fillId="0" borderId="80" xfId="453" applyNumberFormat="1" applyFont="1" applyFill="1" applyBorder="1" applyAlignment="1">
      <alignment horizontal="right" vertical="center"/>
    </xf>
    <xf numFmtId="190" fontId="157" fillId="0" borderId="83" xfId="453" applyNumberFormat="1" applyFont="1" applyFill="1" applyBorder="1" applyAlignment="1">
      <alignment horizontal="right" vertical="center"/>
    </xf>
    <xf numFmtId="0" fontId="150" fillId="0" borderId="72" xfId="1907" applyFont="1" applyFill="1" applyBorder="1" applyAlignment="1">
      <alignment horizontal="left" vertical="center" wrapText="1"/>
    </xf>
    <xf numFmtId="178" fontId="150" fillId="0" borderId="72" xfId="1907" applyNumberFormat="1" applyFont="1" applyFill="1" applyBorder="1" applyAlignment="1">
      <alignment vertical="center"/>
    </xf>
    <xf numFmtId="190" fontId="157" fillId="0" borderId="72" xfId="453" applyNumberFormat="1" applyFont="1" applyFill="1" applyBorder="1" applyAlignment="1">
      <alignment horizontal="right" vertical="center"/>
    </xf>
    <xf numFmtId="190" fontId="157" fillId="0" borderId="73" xfId="453" applyNumberFormat="1" applyFont="1" applyFill="1" applyBorder="1" applyAlignment="1">
      <alignment horizontal="right" vertical="center"/>
    </xf>
    <xf numFmtId="0" fontId="150" fillId="0" borderId="15" xfId="1907" applyFont="1" applyFill="1" applyBorder="1" applyAlignment="1">
      <alignment horizontal="left" vertical="center" wrapText="1"/>
    </xf>
    <xf numFmtId="178" fontId="150" fillId="0" borderId="15" xfId="1907" applyNumberFormat="1" applyFont="1" applyFill="1" applyBorder="1" applyAlignment="1">
      <alignment vertical="center"/>
    </xf>
    <xf numFmtId="178" fontId="150" fillId="0" borderId="20" xfId="1907" applyNumberFormat="1" applyFont="1" applyFill="1" applyBorder="1" applyAlignment="1">
      <alignment vertical="center"/>
    </xf>
    <xf numFmtId="41" fontId="157" fillId="0" borderId="23" xfId="453" applyNumberFormat="1" applyFont="1" applyFill="1" applyBorder="1" applyAlignment="1">
      <alignment horizontal="right" vertical="center"/>
    </xf>
    <xf numFmtId="190" fontId="157" fillId="0" borderId="15" xfId="453" applyNumberFormat="1" applyFont="1" applyFill="1" applyBorder="1" applyAlignment="1">
      <alignment horizontal="right" vertical="center"/>
    </xf>
    <xf numFmtId="190" fontId="157" fillId="0" borderId="77" xfId="453" applyNumberFormat="1" applyFont="1" applyFill="1" applyBorder="1" applyAlignment="1">
      <alignment horizontal="right" vertical="center"/>
    </xf>
    <xf numFmtId="41" fontId="157" fillId="0" borderId="85" xfId="453" applyNumberFormat="1" applyFont="1" applyFill="1" applyBorder="1" applyAlignment="1">
      <alignment horizontal="right" vertical="center"/>
    </xf>
    <xf numFmtId="190" fontId="157" fillId="0" borderId="86" xfId="453" applyNumberFormat="1" applyFont="1" applyFill="1" applyBorder="1" applyAlignment="1">
      <alignment horizontal="right" vertical="center"/>
    </xf>
    <xf numFmtId="0" fontId="150" fillId="0" borderId="84" xfId="1907" applyFont="1" applyFill="1" applyBorder="1" applyAlignment="1">
      <alignment horizontal="left" vertical="center" wrapText="1"/>
    </xf>
    <xf numFmtId="178" fontId="150" fillId="0" borderId="84" xfId="1907" applyNumberFormat="1" applyFont="1" applyFill="1" applyBorder="1" applyAlignment="1">
      <alignment vertical="center"/>
    </xf>
    <xf numFmtId="190" fontId="157" fillId="0" borderId="84" xfId="453" applyNumberFormat="1" applyFont="1" applyFill="1" applyBorder="1" applyAlignment="1">
      <alignment horizontal="right" vertical="center"/>
    </xf>
    <xf numFmtId="190" fontId="157" fillId="0" borderId="88" xfId="453" applyNumberFormat="1" applyFont="1" applyFill="1" applyBorder="1" applyAlignment="1">
      <alignment horizontal="right" vertical="center"/>
    </xf>
    <xf numFmtId="167" fontId="150" fillId="0" borderId="89" xfId="1907" quotePrefix="1" applyNumberFormat="1" applyFont="1" applyFill="1" applyBorder="1" applyAlignment="1">
      <alignment horizontal="center" vertical="center"/>
    </xf>
    <xf numFmtId="49" fontId="150" fillId="0" borderId="20" xfId="1907" quotePrefix="1" applyNumberFormat="1" applyFont="1" applyFill="1" applyBorder="1" applyAlignment="1">
      <alignment horizontal="center" vertical="center"/>
    </xf>
    <xf numFmtId="49" fontId="150" fillId="0" borderId="20" xfId="1907" applyNumberFormat="1" applyFont="1" applyFill="1" applyBorder="1" applyAlignment="1">
      <alignment horizontal="left" vertical="center"/>
    </xf>
    <xf numFmtId="0" fontId="150" fillId="0" borderId="20" xfId="1907" applyFont="1" applyFill="1" applyBorder="1" applyAlignment="1">
      <alignment horizontal="left" vertical="center" wrapText="1"/>
    </xf>
    <xf numFmtId="190" fontId="157" fillId="0" borderId="20" xfId="453" applyNumberFormat="1" applyFont="1" applyFill="1" applyBorder="1" applyAlignment="1">
      <alignment horizontal="right" vertical="center"/>
    </xf>
    <xf numFmtId="190" fontId="157" fillId="0" borderId="90" xfId="453" applyNumberFormat="1" applyFont="1" applyFill="1" applyBorder="1" applyAlignment="1">
      <alignment horizontal="right" vertical="center"/>
    </xf>
    <xf numFmtId="178" fontId="150" fillId="0" borderId="20" xfId="456" applyNumberFormat="1" applyFont="1" applyFill="1" applyBorder="1" applyAlignment="1">
      <alignment horizontal="right" vertical="center"/>
    </xf>
    <xf numFmtId="178" fontId="150" fillId="0" borderId="72" xfId="1907" applyNumberFormat="1" applyFont="1" applyFill="1" applyBorder="1" applyAlignment="1">
      <alignment vertical="center" wrapText="1"/>
    </xf>
    <xf numFmtId="178" fontId="150" fillId="0" borderId="84" xfId="1907" applyNumberFormat="1" applyFont="1" applyFill="1" applyBorder="1" applyAlignment="1">
      <alignment vertical="center" wrapText="1"/>
    </xf>
    <xf numFmtId="178" fontId="150" fillId="0" borderId="84" xfId="456" applyNumberFormat="1" applyFont="1" applyFill="1" applyBorder="1" applyAlignment="1">
      <alignment horizontal="right" vertical="center"/>
    </xf>
    <xf numFmtId="166" fontId="150" fillId="0" borderId="84" xfId="456" applyNumberFormat="1" applyFont="1" applyFill="1" applyBorder="1" applyAlignment="1">
      <alignment horizontal="right" vertical="center"/>
    </xf>
    <xf numFmtId="167" fontId="150" fillId="0" borderId="89" xfId="1907" quotePrefix="1" applyNumberFormat="1" applyFont="1" applyFill="1" applyBorder="1" applyAlignment="1">
      <alignment horizontal="center" vertical="center" wrapText="1"/>
    </xf>
    <xf numFmtId="167" fontId="150" fillId="0" borderId="20" xfId="1907" applyNumberFormat="1" applyFont="1" applyFill="1" applyBorder="1" applyAlignment="1">
      <alignment horizontal="center" vertical="center" wrapText="1"/>
    </xf>
    <xf numFmtId="178" fontId="150" fillId="0" borderId="20" xfId="1907" applyNumberFormat="1" applyFont="1" applyFill="1" applyBorder="1" applyAlignment="1">
      <alignment vertical="center" wrapText="1"/>
    </xf>
    <xf numFmtId="166" fontId="150" fillId="0" borderId="20" xfId="456" applyNumberFormat="1" applyFont="1" applyFill="1" applyBorder="1" applyAlignment="1">
      <alignment horizontal="right" vertical="center"/>
    </xf>
    <xf numFmtId="190" fontId="157" fillId="0" borderId="91" xfId="453" applyNumberFormat="1" applyFont="1" applyFill="1" applyBorder="1" applyAlignment="1">
      <alignment horizontal="right" vertical="center"/>
    </xf>
    <xf numFmtId="0" fontId="150" fillId="0" borderId="42" xfId="1907" applyFont="1" applyFill="1" applyBorder="1" applyAlignment="1">
      <alignment horizontal="left" vertical="center" wrapText="1"/>
    </xf>
    <xf numFmtId="178" fontId="150" fillId="0" borderId="42" xfId="1907" applyNumberFormat="1" applyFont="1" applyFill="1" applyBorder="1" applyAlignment="1">
      <alignment vertical="center" wrapText="1"/>
    </xf>
    <xf numFmtId="178" fontId="150" fillId="0" borderId="42" xfId="456" applyNumberFormat="1" applyFont="1" applyFill="1" applyBorder="1" applyAlignment="1">
      <alignment horizontal="right" vertical="center"/>
    </xf>
    <xf numFmtId="166" fontId="150" fillId="0" borderId="42" xfId="456" applyNumberFormat="1" applyFont="1" applyFill="1" applyBorder="1" applyAlignment="1">
      <alignment horizontal="right" vertical="center"/>
    </xf>
    <xf numFmtId="190" fontId="157" fillId="0" borderId="75" xfId="453" applyNumberFormat="1" applyFont="1" applyFill="1" applyBorder="1" applyAlignment="1">
      <alignment horizontal="right" vertical="center"/>
    </xf>
    <xf numFmtId="167" fontId="150" fillId="0" borderId="15" xfId="1907" applyNumberFormat="1" applyFont="1" applyFill="1" applyBorder="1" applyAlignment="1">
      <alignment horizontal="center" vertical="center" wrapText="1"/>
    </xf>
    <xf numFmtId="178" fontId="150" fillId="0" borderId="15" xfId="1907" applyNumberFormat="1" applyFont="1" applyFill="1" applyBorder="1" applyAlignment="1">
      <alignment vertical="center" wrapText="1"/>
    </xf>
    <xf numFmtId="41" fontId="157" fillId="0" borderId="84" xfId="453" applyNumberFormat="1" applyFont="1" applyFill="1" applyBorder="1" applyAlignment="1">
      <alignment horizontal="right" vertical="center"/>
    </xf>
    <xf numFmtId="178" fontId="150" fillId="0" borderId="23" xfId="1907" applyNumberFormat="1" applyFont="1" applyFill="1" applyBorder="1" applyAlignment="1">
      <alignment vertical="center" wrapText="1"/>
    </xf>
    <xf numFmtId="190" fontId="157" fillId="0" borderId="23" xfId="453" applyNumberFormat="1" applyFont="1" applyFill="1" applyBorder="1" applyAlignment="1">
      <alignment horizontal="right" vertical="center"/>
    </xf>
    <xf numFmtId="190" fontId="157" fillId="0" borderId="42" xfId="453" applyNumberFormat="1" applyFont="1" applyFill="1" applyBorder="1" applyAlignment="1">
      <alignment horizontal="right" vertical="center"/>
    </xf>
    <xf numFmtId="0" fontId="89" fillId="0" borderId="0" xfId="456" applyFont="1" applyFill="1" applyAlignment="1">
      <alignment horizontal="center" vertical="center"/>
    </xf>
    <xf numFmtId="167" fontId="150" fillId="0" borderId="42" xfId="1907" applyNumberFormat="1" applyFont="1" applyFill="1" applyBorder="1" applyAlignment="1">
      <alignment horizontal="center" vertical="center" wrapText="1"/>
    </xf>
    <xf numFmtId="0" fontId="151" fillId="0" borderId="0" xfId="1907" applyFont="1" applyFill="1"/>
    <xf numFmtId="178" fontId="150" fillId="0" borderId="15" xfId="456" applyNumberFormat="1" applyFont="1" applyFill="1" applyBorder="1" applyAlignment="1">
      <alignment horizontal="right" vertical="center"/>
    </xf>
    <xf numFmtId="166" fontId="150" fillId="0" borderId="15" xfId="456" applyNumberFormat="1" applyFont="1" applyFill="1" applyBorder="1" applyAlignment="1">
      <alignment horizontal="right" vertical="center"/>
    </xf>
    <xf numFmtId="178" fontId="150" fillId="0" borderId="72" xfId="456" applyNumberFormat="1" applyFont="1" applyFill="1" applyBorder="1" applyAlignment="1">
      <alignment horizontal="right" vertical="center"/>
    </xf>
    <xf numFmtId="166" fontId="150" fillId="0" borderId="72" xfId="456" applyNumberFormat="1" applyFont="1" applyFill="1" applyBorder="1" applyAlignment="1">
      <alignment horizontal="right" vertical="center"/>
    </xf>
    <xf numFmtId="178" fontId="157" fillId="0" borderId="42" xfId="453" applyNumberFormat="1" applyFont="1" applyFill="1" applyBorder="1" applyAlignment="1">
      <alignment horizontal="right" vertical="center"/>
    </xf>
    <xf numFmtId="189" fontId="157" fillId="0" borderId="23" xfId="453" applyNumberFormat="1" applyFont="1" applyFill="1" applyBorder="1" applyAlignment="1">
      <alignment horizontal="right" vertical="center"/>
    </xf>
    <xf numFmtId="166" fontId="150" fillId="0" borderId="23" xfId="456" applyNumberFormat="1" applyFont="1" applyFill="1" applyBorder="1" applyAlignment="1">
      <alignment horizontal="right" vertical="center"/>
    </xf>
    <xf numFmtId="189" fontId="157" fillId="0" borderId="42" xfId="453" applyNumberFormat="1" applyFont="1" applyFill="1" applyBorder="1" applyAlignment="1">
      <alignment horizontal="right" vertical="center"/>
    </xf>
    <xf numFmtId="178" fontId="157" fillId="0" borderId="15" xfId="453" applyNumberFormat="1" applyFont="1" applyFill="1" applyBorder="1" applyAlignment="1">
      <alignment horizontal="right" vertical="center"/>
    </xf>
    <xf numFmtId="167" fontId="150" fillId="0" borderId="72" xfId="1907" applyNumberFormat="1" applyFont="1" applyFill="1" applyBorder="1" applyAlignment="1">
      <alignment horizontal="center" vertical="center" wrapText="1"/>
    </xf>
    <xf numFmtId="0" fontId="150" fillId="0" borderId="72" xfId="1907" applyFont="1" applyFill="1" applyBorder="1" applyAlignment="1">
      <alignment vertical="center" wrapText="1"/>
    </xf>
    <xf numFmtId="178" fontId="150" fillId="0" borderId="23" xfId="1907" applyNumberFormat="1" applyFont="1" applyFill="1" applyBorder="1" applyAlignment="1">
      <alignment vertical="center"/>
    </xf>
    <xf numFmtId="178" fontId="150" fillId="0" borderId="23" xfId="456" applyNumberFormat="1" applyFont="1" applyFill="1" applyBorder="1" applyAlignment="1">
      <alignment horizontal="right" vertical="center"/>
    </xf>
    <xf numFmtId="178" fontId="150" fillId="0" borderId="42" xfId="1907" applyNumberFormat="1" applyFont="1" applyFill="1" applyBorder="1" applyAlignment="1">
      <alignment vertical="center"/>
    </xf>
    <xf numFmtId="0" fontId="150" fillId="0" borderId="42" xfId="1907" applyFont="1" applyFill="1" applyBorder="1" applyAlignment="1">
      <alignment vertical="center" wrapText="1"/>
    </xf>
    <xf numFmtId="167" fontId="150" fillId="0" borderId="82" xfId="1907" quotePrefix="1" applyNumberFormat="1" applyFont="1" applyFill="1" applyBorder="1" applyAlignment="1">
      <alignment horizontal="center" vertical="center" wrapText="1"/>
    </xf>
    <xf numFmtId="167" fontId="150" fillId="0" borderId="80" xfId="1907" quotePrefix="1" applyNumberFormat="1" applyFont="1" applyFill="1" applyBorder="1" applyAlignment="1">
      <alignment horizontal="center" vertical="center"/>
    </xf>
    <xf numFmtId="167" fontId="150" fillId="0" borderId="80" xfId="1907" applyNumberFormat="1" applyFont="1" applyFill="1" applyBorder="1" applyAlignment="1">
      <alignment vertical="center" wrapText="1"/>
    </xf>
    <xf numFmtId="0" fontId="150" fillId="0" borderId="80" xfId="1907" applyFont="1" applyFill="1" applyBorder="1" applyAlignment="1">
      <alignment vertical="center" wrapText="1"/>
    </xf>
    <xf numFmtId="178" fontId="158" fillId="0" borderId="80" xfId="456" applyNumberFormat="1" applyFont="1" applyFill="1" applyBorder="1" applyAlignment="1">
      <alignment horizontal="right" vertical="center"/>
    </xf>
    <xf numFmtId="166" fontId="150" fillId="0" borderId="79" xfId="456" applyNumberFormat="1" applyFont="1" applyFill="1" applyBorder="1" applyAlignment="1">
      <alignment horizontal="right" vertical="center"/>
    </xf>
    <xf numFmtId="167" fontId="150" fillId="0" borderId="80" xfId="1907" applyNumberFormat="1" applyFont="1" applyFill="1" applyBorder="1" applyAlignment="1">
      <alignment horizontal="left" vertical="center"/>
    </xf>
    <xf numFmtId="188" fontId="150" fillId="0" borderId="80" xfId="456" applyNumberFormat="1" applyFont="1" applyFill="1" applyBorder="1" applyAlignment="1">
      <alignment horizontal="right" vertical="center"/>
    </xf>
    <xf numFmtId="178" fontId="150" fillId="0" borderId="80" xfId="456" applyNumberFormat="1" applyFont="1" applyFill="1" applyBorder="1" applyAlignment="1">
      <alignment horizontal="right" vertical="center"/>
    </xf>
    <xf numFmtId="0" fontId="150" fillId="0" borderId="72" xfId="1907" quotePrefix="1" applyFont="1" applyFill="1" applyBorder="1" applyAlignment="1">
      <alignment horizontal="center" vertical="center"/>
    </xf>
    <xf numFmtId="41" fontId="157" fillId="0" borderId="42" xfId="453" applyNumberFormat="1" applyFont="1" applyFill="1" applyBorder="1" applyAlignment="1">
      <alignment horizontal="right" vertical="center"/>
    </xf>
    <xf numFmtId="49" fontId="150" fillId="0" borderId="72" xfId="1907" quotePrefix="1" applyNumberFormat="1" applyFont="1" applyFill="1" applyBorder="1" applyAlignment="1">
      <alignment horizontal="center" vertical="center"/>
    </xf>
    <xf numFmtId="49" fontId="150" fillId="0" borderId="72" xfId="1907" applyNumberFormat="1" applyFont="1" applyFill="1" applyBorder="1" applyAlignment="1">
      <alignment horizontal="left" vertical="center"/>
    </xf>
    <xf numFmtId="178" fontId="157" fillId="0" borderId="72" xfId="453" applyNumberFormat="1" applyFont="1" applyFill="1" applyBorder="1" applyAlignment="1">
      <alignment horizontal="right" vertical="center"/>
    </xf>
    <xf numFmtId="49" fontId="150" fillId="0" borderId="15" xfId="1907" quotePrefix="1" applyNumberFormat="1" applyFont="1" applyFill="1" applyBorder="1" applyAlignment="1">
      <alignment horizontal="center" vertical="center"/>
    </xf>
    <xf numFmtId="49" fontId="150" fillId="0" borderId="15" xfId="1907" applyNumberFormat="1" applyFont="1" applyFill="1" applyBorder="1" applyAlignment="1">
      <alignment horizontal="left" vertical="center" wrapText="1"/>
    </xf>
    <xf numFmtId="178" fontId="157" fillId="0" borderId="84" xfId="453" applyNumberFormat="1" applyFont="1" applyFill="1" applyBorder="1" applyAlignment="1">
      <alignment horizontal="right" vertical="center"/>
    </xf>
    <xf numFmtId="49" fontId="150" fillId="0" borderId="72" xfId="1907" applyNumberFormat="1" applyFont="1" applyFill="1" applyBorder="1" applyAlignment="1">
      <alignment vertical="center"/>
    </xf>
    <xf numFmtId="166" fontId="157" fillId="0" borderId="72" xfId="1908" applyNumberFormat="1" applyFont="1" applyFill="1" applyBorder="1" applyAlignment="1">
      <alignment horizontal="right" vertical="center"/>
    </xf>
    <xf numFmtId="0" fontId="150" fillId="0" borderId="89" xfId="1907" applyFont="1" applyFill="1" applyBorder="1" applyAlignment="1">
      <alignment horizontal="center" vertical="center"/>
    </xf>
    <xf numFmtId="0" fontId="150" fillId="0" borderId="20" xfId="1907" quotePrefix="1" applyFont="1" applyFill="1" applyBorder="1" applyAlignment="1">
      <alignment horizontal="center" vertical="center"/>
    </xf>
    <xf numFmtId="0" fontId="150" fillId="0" borderId="20" xfId="1907" applyFont="1" applyFill="1" applyBorder="1" applyAlignment="1">
      <alignment vertical="center" wrapText="1"/>
    </xf>
    <xf numFmtId="178" fontId="157" fillId="0" borderId="79" xfId="453" applyNumberFormat="1" applyFont="1" applyFill="1" applyBorder="1" applyAlignment="1">
      <alignment horizontal="right" vertical="center"/>
    </xf>
    <xf numFmtId="0" fontId="150" fillId="0" borderId="84" xfId="1907" quotePrefix="1" applyFont="1" applyFill="1" applyBorder="1" applyAlignment="1">
      <alignment horizontal="center" vertical="center"/>
    </xf>
    <xf numFmtId="0" fontId="150" fillId="0" borderId="84" xfId="1907" applyFont="1" applyFill="1" applyBorder="1" applyAlignment="1">
      <alignment vertical="center" wrapText="1"/>
    </xf>
    <xf numFmtId="0" fontId="150" fillId="0" borderId="82" xfId="1907" applyFont="1" applyFill="1" applyBorder="1" applyAlignment="1">
      <alignment horizontal="center" vertical="center"/>
    </xf>
    <xf numFmtId="0" fontId="150" fillId="0" borderId="80" xfId="1907" quotePrefix="1" applyFont="1" applyFill="1" applyBorder="1" applyAlignment="1">
      <alignment horizontal="center" vertical="center"/>
    </xf>
    <xf numFmtId="166" fontId="157" fillId="0" borderId="80" xfId="1908" applyNumberFormat="1" applyFont="1" applyFill="1" applyBorder="1" applyAlignment="1">
      <alignment horizontal="right" vertical="center"/>
    </xf>
    <xf numFmtId="166" fontId="150" fillId="0" borderId="92" xfId="456" applyNumberFormat="1" applyFont="1" applyFill="1" applyBorder="1" applyAlignment="1">
      <alignment horizontal="right" vertical="center"/>
    </xf>
    <xf numFmtId="178" fontId="150" fillId="0" borderId="20" xfId="1907" applyNumberFormat="1" applyFont="1" applyFill="1" applyBorder="1" applyAlignment="1">
      <alignment horizontal="right" vertical="center"/>
    </xf>
    <xf numFmtId="41" fontId="157" fillId="0" borderId="79" xfId="453" applyNumberFormat="1" applyFont="1" applyFill="1" applyBorder="1" applyAlignment="1">
      <alignment horizontal="right" vertical="center"/>
    </xf>
    <xf numFmtId="166" fontId="150" fillId="0" borderId="80" xfId="456" applyNumberFormat="1" applyFont="1" applyFill="1" applyBorder="1" applyAlignment="1">
      <alignment horizontal="right" vertical="center"/>
    </xf>
    <xf numFmtId="167" fontId="150" fillId="0" borderId="89" xfId="1907" applyNumberFormat="1" applyFont="1" applyFill="1" applyBorder="1" applyAlignment="1">
      <alignment horizontal="center" vertical="center"/>
    </xf>
    <xf numFmtId="190" fontId="159" fillId="0" borderId="80" xfId="453" applyNumberFormat="1" applyFont="1" applyFill="1" applyBorder="1" applyAlignment="1">
      <alignment horizontal="right" vertical="center"/>
    </xf>
    <xf numFmtId="167" fontId="150" fillId="0" borderId="82" xfId="1907" applyNumberFormat="1" applyFont="1" applyFill="1" applyBorder="1" applyAlignment="1">
      <alignment horizontal="center" vertical="center"/>
    </xf>
    <xf numFmtId="41" fontId="157" fillId="0" borderId="20" xfId="453" applyNumberFormat="1" applyFont="1" applyFill="1" applyBorder="1" applyAlignment="1">
      <alignment horizontal="right" vertical="center"/>
    </xf>
    <xf numFmtId="0" fontId="150" fillId="0" borderId="72" xfId="1907" quotePrefix="1" applyFont="1" applyFill="1" applyBorder="1" applyAlignment="1">
      <alignment vertical="center" wrapText="1"/>
    </xf>
    <xf numFmtId="190" fontId="159" fillId="0" borderId="72" xfId="453" applyNumberFormat="1" applyFont="1" applyFill="1" applyBorder="1" applyAlignment="1">
      <alignment horizontal="right" vertical="center"/>
    </xf>
    <xf numFmtId="188" fontId="150" fillId="0" borderId="20" xfId="456" applyNumberFormat="1" applyFont="1" applyFill="1" applyBorder="1" applyAlignment="1">
      <alignment horizontal="right" vertical="center"/>
    </xf>
    <xf numFmtId="49" fontId="150" fillId="0" borderId="79" xfId="1907" applyNumberFormat="1" applyFont="1" applyFill="1" applyBorder="1" applyAlignment="1">
      <alignment horizontal="left" vertical="center" wrapText="1"/>
    </xf>
    <xf numFmtId="188" fontId="150" fillId="0" borderId="79" xfId="456" applyNumberFormat="1" applyFont="1" applyFill="1" applyBorder="1" applyAlignment="1">
      <alignment horizontal="right" vertical="center"/>
    </xf>
    <xf numFmtId="49" fontId="150" fillId="0" borderId="20" xfId="1907" applyNumberFormat="1" applyFont="1" applyFill="1" applyBorder="1" applyAlignment="1">
      <alignment horizontal="left" vertical="center" wrapText="1"/>
    </xf>
    <xf numFmtId="178" fontId="150" fillId="0" borderId="92" xfId="456" applyNumberFormat="1" applyFont="1" applyFill="1" applyBorder="1" applyAlignment="1">
      <alignment horizontal="right" vertical="center"/>
    </xf>
    <xf numFmtId="167" fontId="150" fillId="0" borderId="78" xfId="1907" applyNumberFormat="1" applyFont="1" applyFill="1" applyBorder="1" applyAlignment="1">
      <alignment horizontal="center"/>
    </xf>
    <xf numFmtId="167" fontId="150" fillId="0" borderId="79" xfId="1907" applyNumberFormat="1" applyFont="1" applyFill="1" applyBorder="1" applyAlignment="1">
      <alignment horizontal="center"/>
    </xf>
    <xf numFmtId="167" fontId="150" fillId="0" borderId="79" xfId="1907" applyNumberFormat="1" applyFont="1" applyFill="1" applyBorder="1" applyAlignment="1">
      <alignment horizontal="left"/>
    </xf>
    <xf numFmtId="167" fontId="154" fillId="0" borderId="79" xfId="1907" applyNumberFormat="1" applyFont="1" applyFill="1" applyBorder="1" applyAlignment="1">
      <alignment horizontal="left" vertical="center" indent="1"/>
    </xf>
    <xf numFmtId="178" fontId="154" fillId="0" borderId="79" xfId="1907" applyNumberFormat="1" applyFont="1" applyFill="1" applyBorder="1" applyAlignment="1">
      <alignment vertical="center"/>
    </xf>
    <xf numFmtId="178" fontId="154" fillId="0" borderId="79" xfId="1907" applyNumberFormat="1" applyFont="1" applyFill="1" applyBorder="1" applyAlignment="1">
      <alignment horizontal="right" vertical="center"/>
    </xf>
    <xf numFmtId="166" fontId="154" fillId="0" borderId="79" xfId="456" applyNumberFormat="1" applyFont="1" applyFill="1" applyBorder="1" applyAlignment="1">
      <alignment horizontal="right" vertical="center"/>
    </xf>
    <xf numFmtId="167" fontId="154" fillId="0" borderId="0" xfId="1907" applyNumberFormat="1" applyFont="1" applyFill="1" applyBorder="1" applyAlignment="1">
      <alignment horizontal="left" vertical="center" indent="1"/>
    </xf>
    <xf numFmtId="188" fontId="154" fillId="0" borderId="0" xfId="1907" applyNumberFormat="1" applyFont="1" applyFill="1" applyBorder="1" applyAlignment="1">
      <alignment horizontal="right" vertical="center"/>
    </xf>
    <xf numFmtId="166" fontId="154" fillId="0" borderId="0" xfId="456" applyNumberFormat="1" applyFont="1" applyFill="1" applyBorder="1" applyAlignment="1">
      <alignment horizontal="right" vertical="center"/>
    </xf>
    <xf numFmtId="190" fontId="157" fillId="0" borderId="0" xfId="453" applyNumberFormat="1" applyFont="1" applyFill="1" applyBorder="1" applyAlignment="1">
      <alignment horizontal="right" vertical="center"/>
    </xf>
    <xf numFmtId="0" fontId="146" fillId="0" borderId="0" xfId="456" applyFont="1" applyFill="1" applyAlignment="1">
      <alignment horizontal="right" vertical="top"/>
    </xf>
    <xf numFmtId="0" fontId="89" fillId="0" borderId="0" xfId="456" applyFont="1" applyFill="1" applyAlignment="1">
      <alignment horizontal="right" vertical="top"/>
    </xf>
    <xf numFmtId="0" fontId="115" fillId="0" borderId="0" xfId="456" applyFont="1" applyFill="1" applyAlignment="1">
      <alignment vertical="center"/>
    </xf>
    <xf numFmtId="167" fontId="115" fillId="0" borderId="0" xfId="1907" applyNumberFormat="1" applyFont="1" applyFill="1" applyBorder="1" applyAlignment="1">
      <alignment vertical="center" wrapText="1"/>
    </xf>
    <xf numFmtId="4" fontId="115" fillId="0" borderId="0" xfId="1907" applyNumberFormat="1" applyFont="1" applyFill="1" applyBorder="1" applyAlignment="1">
      <alignment vertical="center" wrapText="1"/>
    </xf>
    <xf numFmtId="4" fontId="115" fillId="0" borderId="0" xfId="1907" applyNumberFormat="1" applyFont="1" applyFill="1" applyBorder="1" applyAlignment="1">
      <alignment horizontal="right" vertical="center" wrapText="1"/>
    </xf>
    <xf numFmtId="167" fontId="115" fillId="0" borderId="0" xfId="1907" applyNumberFormat="1" applyFont="1" applyFill="1" applyBorder="1" applyAlignment="1">
      <alignment horizontal="right" vertical="center" wrapText="1"/>
    </xf>
    <xf numFmtId="0" fontId="115" fillId="0" borderId="0" xfId="456" applyFont="1" applyFill="1" applyAlignment="1">
      <alignment horizontal="center"/>
    </xf>
    <xf numFmtId="0" fontId="115" fillId="0" borderId="0" xfId="456" applyFont="1" applyFill="1" applyAlignment="1">
      <alignment horizontal="right"/>
    </xf>
    <xf numFmtId="178" fontId="115" fillId="0" borderId="0" xfId="456" applyNumberFormat="1" applyFont="1" applyFill="1" applyAlignment="1">
      <alignment horizontal="right"/>
    </xf>
    <xf numFmtId="43" fontId="115" fillId="0" borderId="0" xfId="456" applyNumberFormat="1" applyFont="1" applyFill="1" applyAlignment="1">
      <alignment horizontal="right"/>
    </xf>
    <xf numFmtId="43" fontId="27" fillId="0" borderId="0" xfId="456" applyNumberFormat="1" applyFont="1" applyFill="1" applyAlignment="1">
      <alignment horizontal="right"/>
    </xf>
    <xf numFmtId="188" fontId="115" fillId="0" borderId="0" xfId="456" applyNumberFormat="1" applyFont="1" applyFill="1"/>
    <xf numFmtId="191" fontId="115" fillId="0" borderId="0" xfId="456" applyNumberFormat="1" applyFont="1" applyFill="1" applyAlignment="1">
      <alignment horizontal="right"/>
    </xf>
    <xf numFmtId="167" fontId="115" fillId="0" borderId="0" xfId="456" applyNumberFormat="1" applyFont="1" applyFill="1" applyAlignment="1">
      <alignment horizontal="center"/>
    </xf>
    <xf numFmtId="167" fontId="115" fillId="0" borderId="0" xfId="456" applyNumberFormat="1" applyFont="1" applyFill="1" applyBorder="1" applyAlignment="1">
      <alignment horizontal="left"/>
    </xf>
    <xf numFmtId="167" fontId="115" fillId="0" borderId="0" xfId="456" applyNumberFormat="1" applyFont="1" applyFill="1" applyAlignment="1">
      <alignment horizontal="left" indent="1"/>
    </xf>
    <xf numFmtId="167" fontId="115" fillId="0" borderId="0" xfId="456" applyNumberFormat="1" applyFont="1" applyFill="1" applyAlignment="1">
      <alignment horizontal="right" vertical="center"/>
    </xf>
    <xf numFmtId="167" fontId="66" fillId="0" borderId="0" xfId="452" applyNumberFormat="1" applyFont="1" applyFill="1"/>
    <xf numFmtId="167" fontId="155" fillId="0" borderId="0" xfId="452" applyNumberFormat="1" applyFont="1" applyFill="1" applyAlignment="1">
      <alignment horizontal="center"/>
    </xf>
    <xf numFmtId="167" fontId="151" fillId="0" borderId="0" xfId="452" applyNumberFormat="1" applyFont="1" applyFill="1" applyBorder="1" applyAlignment="1">
      <alignment horizontal="center" vertical="center"/>
    </xf>
    <xf numFmtId="167" fontId="151" fillId="0" borderId="0" xfId="452" applyNumberFormat="1" applyFont="1" applyFill="1" applyAlignment="1">
      <alignment horizontal="center" vertical="center" wrapText="1"/>
    </xf>
    <xf numFmtId="41" fontId="151" fillId="0" borderId="0" xfId="452" applyNumberFormat="1" applyFont="1" applyFill="1" applyAlignment="1">
      <alignment horizontal="right" vertical="center"/>
    </xf>
    <xf numFmtId="4" fontId="151" fillId="0" borderId="0" xfId="452" applyNumberFormat="1" applyFont="1" applyFill="1" applyAlignment="1">
      <alignment horizontal="right" vertical="center"/>
    </xf>
    <xf numFmtId="43" fontId="151" fillId="0" borderId="0" xfId="452" applyNumberFormat="1" applyFont="1" applyFill="1" applyAlignment="1">
      <alignment horizontal="right" vertical="center"/>
    </xf>
    <xf numFmtId="0" fontId="151" fillId="0" borderId="0" xfId="452" applyFont="1" applyFill="1"/>
    <xf numFmtId="0" fontId="155" fillId="0" borderId="0" xfId="452" applyFont="1" applyFill="1"/>
    <xf numFmtId="0" fontId="89" fillId="0" borderId="0" xfId="452" applyFont="1" applyFill="1" applyBorder="1" applyAlignment="1">
      <alignment horizontal="center"/>
    </xf>
    <xf numFmtId="0" fontId="83" fillId="0" borderId="0" xfId="452" applyFont="1" applyFill="1" applyBorder="1"/>
    <xf numFmtId="0" fontId="83" fillId="0" borderId="0" xfId="452" applyFont="1" applyFill="1" applyBorder="1" applyAlignment="1">
      <alignment horizontal="right"/>
    </xf>
    <xf numFmtId="0" fontId="106" fillId="0" borderId="0" xfId="452" applyFont="1" applyFill="1" applyBorder="1" applyAlignment="1">
      <alignment horizontal="right"/>
    </xf>
    <xf numFmtId="0" fontId="83" fillId="0" borderId="0" xfId="452" applyFont="1" applyFill="1"/>
    <xf numFmtId="0" fontId="55" fillId="0" borderId="42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87" fillId="0" borderId="0" xfId="452" applyFont="1" applyFill="1" applyAlignment="1">
      <alignment horizontal="center" vertical="center"/>
    </xf>
    <xf numFmtId="0" fontId="55" fillId="0" borderId="27" xfId="452" applyFont="1" applyFill="1" applyBorder="1" applyAlignment="1">
      <alignment horizontal="left" vertical="center" wrapText="1"/>
    </xf>
    <xf numFmtId="178" fontId="55" fillId="0" borderId="27" xfId="452" applyNumberFormat="1" applyFont="1" applyFill="1" applyBorder="1" applyAlignment="1">
      <alignment vertical="center" wrapText="1"/>
    </xf>
    <xf numFmtId="41" fontId="134" fillId="0" borderId="42" xfId="452" applyNumberFormat="1" applyFont="1" applyFill="1" applyBorder="1" applyAlignment="1">
      <alignment horizontal="right" vertical="center"/>
    </xf>
    <xf numFmtId="0" fontId="83" fillId="0" borderId="42" xfId="452" applyFont="1" applyFill="1" applyBorder="1" applyAlignment="1">
      <alignment horizontal="center" vertical="center"/>
    </xf>
    <xf numFmtId="178" fontId="55" fillId="0" borderId="42" xfId="452" applyNumberFormat="1" applyFont="1" applyFill="1" applyBorder="1" applyAlignment="1">
      <alignment vertical="center" wrapText="1"/>
    </xf>
    <xf numFmtId="0" fontId="87" fillId="0" borderId="0" xfId="452" applyFont="1" applyFill="1" applyAlignment="1">
      <alignment vertical="center"/>
    </xf>
    <xf numFmtId="0" fontId="55" fillId="0" borderId="15" xfId="452" applyFont="1" applyFill="1" applyBorder="1" applyAlignment="1">
      <alignment horizontal="center" vertical="center"/>
    </xf>
    <xf numFmtId="189" fontId="55" fillId="0" borderId="42" xfId="452" applyNumberFormat="1" applyFont="1" applyFill="1" applyBorder="1" applyAlignment="1">
      <alignment horizontal="right" vertical="center"/>
    </xf>
    <xf numFmtId="178" fontId="55" fillId="0" borderId="42" xfId="452" applyNumberFormat="1" applyFont="1" applyFill="1" applyBorder="1" applyAlignment="1">
      <alignment horizontal="right" vertical="center"/>
    </xf>
    <xf numFmtId="189" fontId="55" fillId="0" borderId="27" xfId="452" applyNumberFormat="1" applyFont="1" applyFill="1" applyBorder="1" applyAlignment="1">
      <alignment vertical="center" wrapText="1"/>
    </xf>
    <xf numFmtId="0" fontId="83" fillId="0" borderId="20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178" fontId="134" fillId="0" borderId="42" xfId="452" applyNumberFormat="1" applyFont="1" applyFill="1" applyBorder="1" applyAlignment="1">
      <alignment horizontal="right" vertical="center"/>
    </xf>
    <xf numFmtId="0" fontId="55" fillId="0" borderId="42" xfId="452" applyFont="1" applyFill="1" applyBorder="1" applyAlignment="1">
      <alignment horizontal="left" vertical="center" wrapText="1"/>
    </xf>
    <xf numFmtId="189" fontId="55" fillId="0" borderId="42" xfId="452" applyNumberFormat="1" applyFont="1" applyFill="1" applyBorder="1" applyAlignment="1">
      <alignment vertical="center" wrapText="1"/>
    </xf>
    <xf numFmtId="189" fontId="55" fillId="25" borderId="42" xfId="452" applyNumberFormat="1" applyFont="1" applyFill="1" applyBorder="1" applyAlignment="1">
      <alignment horizontal="right" vertical="center"/>
    </xf>
    <xf numFmtId="178" fontId="55" fillId="25" borderId="42" xfId="452" applyNumberFormat="1" applyFont="1" applyFill="1" applyBorder="1" applyAlignment="1">
      <alignment horizontal="right" vertical="center"/>
    </xf>
    <xf numFmtId="49" fontId="55" fillId="0" borderId="15" xfId="452" applyNumberFormat="1" applyFont="1" applyFill="1" applyBorder="1" applyAlignment="1">
      <alignment horizontal="center" vertical="center"/>
    </xf>
    <xf numFmtId="0" fontId="83" fillId="0" borderId="15" xfId="452" applyFont="1" applyFill="1" applyBorder="1" applyAlignment="1">
      <alignment horizontal="center" vertical="center"/>
    </xf>
    <xf numFmtId="0" fontId="87" fillId="0" borderId="0" xfId="452" applyFont="1" applyFill="1" applyBorder="1" applyAlignment="1">
      <alignment vertical="center"/>
    </xf>
    <xf numFmtId="0" fontId="55" fillId="0" borderId="36" xfId="452" applyFont="1" applyFill="1" applyBorder="1" applyAlignment="1">
      <alignment horizontal="left" vertical="center" wrapText="1"/>
    </xf>
    <xf numFmtId="192" fontId="55" fillId="0" borderId="42" xfId="452" applyNumberFormat="1" applyFont="1" applyFill="1" applyBorder="1" applyAlignment="1">
      <alignment horizontal="center" vertical="center"/>
    </xf>
    <xf numFmtId="0" fontId="55" fillId="0" borderId="0" xfId="452" applyFont="1" applyFill="1" applyBorder="1" applyAlignment="1">
      <alignment vertical="center"/>
    </xf>
    <xf numFmtId="0" fontId="55" fillId="0" borderId="0" xfId="452" applyFont="1" applyFill="1" applyBorder="1" applyAlignment="1">
      <alignment horizontal="right" vertical="center"/>
    </xf>
    <xf numFmtId="178" fontId="73" fillId="0" borderId="42" xfId="452" applyNumberFormat="1" applyFont="1" applyFill="1" applyBorder="1" applyAlignment="1">
      <alignment horizontal="right" vertical="center"/>
    </xf>
    <xf numFmtId="0" fontId="55" fillId="0" borderId="0" xfId="452" applyFont="1" applyFill="1" applyAlignment="1">
      <alignment vertical="center"/>
    </xf>
    <xf numFmtId="0" fontId="117" fillId="0" borderId="0" xfId="452" applyFont="1" applyFill="1" applyBorder="1"/>
    <xf numFmtId="0" fontId="117" fillId="0" borderId="11" xfId="452" applyFont="1" applyFill="1" applyBorder="1" applyAlignment="1">
      <alignment horizontal="right"/>
    </xf>
    <xf numFmtId="0" fontId="117" fillId="0" borderId="0" xfId="452" applyFont="1" applyFill="1" applyAlignment="1">
      <alignment horizontal="right"/>
    </xf>
    <xf numFmtId="0" fontId="117" fillId="0" borderId="0" xfId="452" applyFont="1" applyFill="1"/>
    <xf numFmtId="0" fontId="83" fillId="0" borderId="0" xfId="452" applyFont="1" applyFill="1" applyBorder="1" applyAlignment="1">
      <alignment wrapText="1"/>
    </xf>
    <xf numFmtId="0" fontId="99" fillId="0" borderId="0" xfId="452" applyFill="1" applyBorder="1"/>
    <xf numFmtId="4" fontId="145" fillId="0" borderId="0" xfId="452" applyNumberFormat="1" applyFont="1" applyFill="1" applyBorder="1"/>
    <xf numFmtId="0" fontId="83" fillId="0" borderId="0" xfId="452" applyFont="1" applyFill="1" applyBorder="1" applyAlignment="1">
      <alignment horizontal="left" wrapText="1"/>
    </xf>
    <xf numFmtId="4" fontId="99" fillId="0" borderId="0" xfId="452" applyNumberFormat="1" applyFill="1" applyBorder="1"/>
    <xf numFmtId="3" fontId="99" fillId="0" borderId="0" xfId="452" applyNumberFormat="1" applyFill="1" applyBorder="1"/>
    <xf numFmtId="0" fontId="83" fillId="0" borderId="0" xfId="452" applyFont="1" applyFill="1" applyBorder="1" applyAlignment="1">
      <alignment horizontal="left"/>
    </xf>
    <xf numFmtId="0" fontId="117" fillId="0" borderId="0" xfId="452" applyFont="1" applyFill="1" applyBorder="1" applyAlignment="1">
      <alignment horizontal="left"/>
    </xf>
    <xf numFmtId="0" fontId="160" fillId="0" borderId="0" xfId="452" applyFont="1" applyFill="1"/>
    <xf numFmtId="0" fontId="160" fillId="0" borderId="0" xfId="452" applyFont="1" applyFill="1" applyAlignment="1">
      <alignment horizontal="right"/>
    </xf>
    <xf numFmtId="166" fontId="157" fillId="0" borderId="15" xfId="1908" applyNumberFormat="1" applyFont="1" applyFill="1" applyBorder="1" applyAlignment="1">
      <alignment horizontal="right" vertical="center"/>
    </xf>
    <xf numFmtId="178" fontId="150" fillId="0" borderId="92" xfId="1907" applyNumberFormat="1" applyFont="1" applyFill="1" applyBorder="1" applyAlignment="1">
      <alignment vertical="center"/>
    </xf>
    <xf numFmtId="41" fontId="157" fillId="0" borderId="92" xfId="453" applyNumberFormat="1" applyFont="1" applyFill="1" applyBorder="1" applyAlignment="1">
      <alignment horizontal="right" vertical="center"/>
    </xf>
    <xf numFmtId="190" fontId="159" fillId="0" borderId="84" xfId="453" applyNumberFormat="1" applyFont="1" applyFill="1" applyBorder="1" applyAlignment="1">
      <alignment horizontal="right" vertical="center"/>
    </xf>
    <xf numFmtId="0" fontId="161" fillId="0" borderId="0" xfId="0" applyFont="1" applyBorder="1" applyAlignment="1" applyProtection="1">
      <alignment horizontal="left"/>
    </xf>
    <xf numFmtId="0" fontId="161" fillId="0" borderId="0" xfId="0" applyFont="1"/>
    <xf numFmtId="4" fontId="41" fillId="0" borderId="0" xfId="313" applyNumberFormat="1" applyFill="1" applyAlignment="1">
      <alignment vertical="center"/>
    </xf>
    <xf numFmtId="165" fontId="69" fillId="0" borderId="0" xfId="342" applyFont="1" applyFill="1" applyBorder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94" fillId="25" borderId="0" xfId="0" applyFont="1" applyFill="1" applyAlignment="1">
      <alignment horizontal="center" vertical="center" wrapText="1"/>
    </xf>
    <xf numFmtId="0" fontId="95" fillId="0" borderId="0" xfId="0" applyFont="1" applyAlignment="1">
      <alignment horizontal="center"/>
    </xf>
    <xf numFmtId="165" fontId="66" fillId="0" borderId="0" xfId="451" applyFont="1" applyAlignment="1">
      <alignment horizontal="center"/>
    </xf>
    <xf numFmtId="165" fontId="69" fillId="0" borderId="54" xfId="339" applyFont="1" applyBorder="1" applyAlignment="1" applyProtection="1">
      <alignment horizontal="center" vertical="center"/>
    </xf>
    <xf numFmtId="165" fontId="69" fillId="0" borderId="64" xfId="339" applyFont="1" applyBorder="1" applyAlignment="1" applyProtection="1">
      <alignment horizontal="center" vertical="center"/>
    </xf>
    <xf numFmtId="165" fontId="69" fillId="0" borderId="65" xfId="339" applyFont="1" applyBorder="1" applyAlignment="1" applyProtection="1">
      <alignment horizontal="center" vertical="center"/>
    </xf>
    <xf numFmtId="165" fontId="69" fillId="0" borderId="49" xfId="339" applyFont="1" applyBorder="1" applyAlignment="1" applyProtection="1">
      <alignment horizontal="center" vertical="center"/>
    </xf>
    <xf numFmtId="165" fontId="69" fillId="0" borderId="28" xfId="339" applyFont="1" applyBorder="1" applyAlignment="1" applyProtection="1">
      <alignment horizontal="center" vertical="center"/>
    </xf>
    <xf numFmtId="165" fontId="69" fillId="0" borderId="45" xfId="339" applyFont="1" applyBorder="1" applyAlignment="1" applyProtection="1">
      <alignment horizontal="center" vertical="center"/>
    </xf>
    <xf numFmtId="165" fontId="72" fillId="0" borderId="0" xfId="340" quotePrefix="1" applyFont="1" applyAlignment="1">
      <alignment vertical="top"/>
    </xf>
    <xf numFmtId="0" fontId="55" fillId="0" borderId="0" xfId="0" applyFont="1" applyAlignment="1"/>
    <xf numFmtId="0" fontId="66" fillId="0" borderId="0" xfId="313" applyFont="1" applyFill="1" applyAlignment="1">
      <alignment horizontal="center"/>
    </xf>
    <xf numFmtId="0" fontId="66" fillId="0" borderId="27" xfId="313" applyFont="1" applyFill="1" applyBorder="1" applyAlignment="1">
      <alignment horizontal="center" vertical="center"/>
    </xf>
    <xf numFmtId="0" fontId="66" fillId="0" borderId="28" xfId="313" applyFont="1" applyFill="1" applyBorder="1" applyAlignment="1">
      <alignment horizontal="center" vertical="center"/>
    </xf>
    <xf numFmtId="0" fontId="66" fillId="0" borderId="45" xfId="313" applyFont="1" applyFill="1" applyBorder="1" applyAlignment="1">
      <alignment horizontal="center" vertical="center"/>
    </xf>
    <xf numFmtId="0" fontId="66" fillId="0" borderId="10" xfId="313" applyFont="1" applyFill="1" applyBorder="1" applyAlignment="1">
      <alignment horizontal="center" vertical="center"/>
    </xf>
    <xf numFmtId="0" fontId="66" fillId="0" borderId="11" xfId="313" applyFont="1" applyFill="1" applyBorder="1" applyAlignment="1">
      <alignment horizontal="center" vertical="center"/>
    </xf>
    <xf numFmtId="0" fontId="66" fillId="0" borderId="14" xfId="313" applyFont="1" applyFill="1" applyBorder="1" applyAlignment="1">
      <alignment horizontal="center" vertical="center"/>
    </xf>
    <xf numFmtId="165" fontId="66" fillId="0" borderId="0" xfId="340" applyFont="1" applyAlignment="1" applyProtection="1">
      <alignment horizontal="center"/>
    </xf>
    <xf numFmtId="165" fontId="69" fillId="0" borderId="10" xfId="340" applyFont="1" applyBorder="1" applyAlignment="1" applyProtection="1">
      <alignment horizontal="center" vertical="center"/>
    </xf>
    <xf numFmtId="165" fontId="69" fillId="0" borderId="14" xfId="340" applyFont="1" applyBorder="1" applyAlignment="1" applyProtection="1">
      <alignment horizontal="center" vertical="center"/>
    </xf>
    <xf numFmtId="165" fontId="69" fillId="0" borderId="18" xfId="340" applyFont="1" applyBorder="1" applyAlignment="1" applyProtection="1">
      <alignment horizontal="center" vertical="center"/>
    </xf>
    <xf numFmtId="165" fontId="69" fillId="0" borderId="35" xfId="340" applyFont="1" applyBorder="1" applyAlignment="1" applyProtection="1">
      <alignment horizontal="center" vertical="center"/>
    </xf>
    <xf numFmtId="165" fontId="87" fillId="0" borderId="27" xfId="340" applyFont="1" applyBorder="1" applyAlignment="1" applyProtection="1">
      <alignment horizontal="center" vertical="center"/>
    </xf>
    <xf numFmtId="165" fontId="87" fillId="0" borderId="45" xfId="340" applyFont="1" applyBorder="1" applyAlignment="1" applyProtection="1">
      <alignment horizontal="center" vertical="center"/>
    </xf>
    <xf numFmtId="0" fontId="122" fillId="0" borderId="0" xfId="0" applyFont="1" applyAlignment="1" applyProtection="1">
      <alignment horizontal="center"/>
      <protection locked="0" hidden="1"/>
    </xf>
    <xf numFmtId="0" fontId="126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28" xfId="0" applyFont="1" applyBorder="1" applyAlignment="1" applyProtection="1">
      <alignment horizontal="center" vertical="center"/>
      <protection locked="0" hidden="1"/>
    </xf>
    <xf numFmtId="165" fontId="72" fillId="0" borderId="0" xfId="340" quotePrefix="1" applyFont="1" applyBorder="1" applyAlignment="1"/>
    <xf numFmtId="0" fontId="72" fillId="0" borderId="0" xfId="0" applyFont="1" applyBorder="1" applyAlignment="1"/>
    <xf numFmtId="0" fontId="91" fillId="0" borderId="0" xfId="0" applyFont="1" applyBorder="1" applyAlignment="1"/>
    <xf numFmtId="0" fontId="91" fillId="0" borderId="0" xfId="0" applyFont="1" applyAlignment="1"/>
    <xf numFmtId="0" fontId="79" fillId="0" borderId="0" xfId="0" applyFont="1" applyFill="1" applyAlignment="1">
      <alignment vertical="center"/>
    </xf>
    <xf numFmtId="0" fontId="82" fillId="0" borderId="0" xfId="0" applyFont="1"/>
    <xf numFmtId="0" fontId="75" fillId="0" borderId="60" xfId="343" applyFont="1" applyFill="1" applyBorder="1" applyAlignment="1">
      <alignment horizontal="center" vertical="center"/>
    </xf>
    <xf numFmtId="0" fontId="75" fillId="0" borderId="41" xfId="343" applyFont="1" applyFill="1" applyBorder="1" applyAlignment="1">
      <alignment horizontal="center" vertical="center"/>
    </xf>
    <xf numFmtId="165" fontId="142" fillId="0" borderId="11" xfId="340" quotePrefix="1" applyFont="1" applyFill="1" applyBorder="1" applyAlignment="1"/>
    <xf numFmtId="0" fontId="142" fillId="0" borderId="11" xfId="0" applyFont="1" applyFill="1" applyBorder="1" applyAlignment="1"/>
    <xf numFmtId="0" fontId="141" fillId="0" borderId="11" xfId="0" applyFont="1" applyFill="1" applyBorder="1" applyAlignment="1"/>
    <xf numFmtId="0" fontId="107" fillId="24" borderId="0" xfId="299" applyFont="1" applyFill="1" applyBorder="1" applyAlignment="1">
      <alignment horizontal="left" vertical="center" wrapText="1"/>
    </xf>
    <xf numFmtId="165" fontId="142" fillId="0" borderId="0" xfId="340" quotePrefix="1" applyFont="1" applyFill="1" applyBorder="1" applyAlignment="1"/>
    <xf numFmtId="0" fontId="142" fillId="0" borderId="0" xfId="0" applyFont="1" applyFill="1" applyBorder="1" applyAlignment="1"/>
    <xf numFmtId="0" fontId="141" fillId="0" borderId="0" xfId="0" applyFont="1" applyFill="1" applyBorder="1" applyAlignment="1"/>
    <xf numFmtId="0" fontId="107" fillId="24" borderId="0" xfId="299" applyFont="1" applyFill="1" applyBorder="1" applyAlignment="1">
      <alignment horizontal="left" vertical="top" wrapText="1"/>
    </xf>
    <xf numFmtId="165" fontId="76" fillId="25" borderId="18" xfId="483" applyNumberFormat="1" applyFont="1" applyFill="1" applyBorder="1" applyAlignment="1" applyProtection="1">
      <alignment horizontal="center"/>
    </xf>
    <xf numFmtId="165" fontId="76" fillId="25" borderId="0" xfId="483" applyNumberFormat="1" applyFont="1" applyFill="1" applyBorder="1" applyAlignment="1" applyProtection="1">
      <alignment horizontal="center"/>
    </xf>
    <xf numFmtId="165" fontId="76" fillId="25" borderId="35" xfId="483" applyNumberFormat="1" applyFont="1" applyFill="1" applyBorder="1" applyAlignment="1" applyProtection="1">
      <alignment horizontal="center"/>
    </xf>
    <xf numFmtId="165" fontId="66" fillId="25" borderId="0" xfId="483" applyNumberFormat="1" applyFont="1" applyFill="1" applyAlignment="1">
      <alignment horizontal="left"/>
    </xf>
    <xf numFmtId="165" fontId="66" fillId="25" borderId="10" xfId="483" applyNumberFormat="1" applyFont="1" applyFill="1" applyBorder="1" applyAlignment="1" applyProtection="1">
      <alignment horizontal="center" vertical="top"/>
    </xf>
    <xf numFmtId="165" fontId="66" fillId="25" borderId="11" xfId="483" applyNumberFormat="1" applyFont="1" applyFill="1" applyBorder="1" applyAlignment="1" applyProtection="1">
      <alignment horizontal="center" vertical="top"/>
    </xf>
    <xf numFmtId="165" fontId="66" fillId="25" borderId="14" xfId="483" applyNumberFormat="1" applyFont="1" applyFill="1" applyBorder="1" applyAlignment="1" applyProtection="1">
      <alignment horizontal="center" vertical="top"/>
    </xf>
    <xf numFmtId="165" fontId="66" fillId="25" borderId="10" xfId="483" applyNumberFormat="1" applyFont="1" applyFill="1" applyBorder="1" applyAlignment="1">
      <alignment horizontal="center" vertical="top"/>
    </xf>
    <xf numFmtId="165" fontId="66" fillId="25" borderId="14" xfId="483" applyNumberFormat="1" applyFont="1" applyFill="1" applyBorder="1" applyAlignment="1">
      <alignment horizontal="center" vertical="top"/>
    </xf>
    <xf numFmtId="165" fontId="76" fillId="25" borderId="36" xfId="483" applyNumberFormat="1" applyFont="1" applyFill="1" applyBorder="1" applyAlignment="1" applyProtection="1">
      <alignment horizontal="center"/>
      <protection locked="0"/>
    </xf>
    <xf numFmtId="165" fontId="76" fillId="25" borderId="29" xfId="483" applyNumberFormat="1" applyFont="1" applyFill="1" applyBorder="1" applyAlignment="1" applyProtection="1">
      <alignment horizontal="center"/>
      <protection locked="0"/>
    </xf>
    <xf numFmtId="165" fontId="76" fillId="25" borderId="37" xfId="483" applyNumberFormat="1" applyFont="1" applyFill="1" applyBorder="1" applyAlignment="1" applyProtection="1">
      <alignment horizontal="center"/>
      <protection locked="0"/>
    </xf>
    <xf numFmtId="165" fontId="66" fillId="0" borderId="10" xfId="485" applyNumberFormat="1" applyFont="1" applyBorder="1" applyAlignment="1" applyProtection="1">
      <alignment horizontal="center" vertical="top"/>
    </xf>
    <xf numFmtId="165" fontId="66" fillId="0" borderId="11" xfId="485" applyNumberFormat="1" applyFont="1" applyBorder="1" applyAlignment="1" applyProtection="1">
      <alignment horizontal="center" vertical="top"/>
    </xf>
    <xf numFmtId="165" fontId="66" fillId="0" borderId="14" xfId="485" applyNumberFormat="1" applyFont="1" applyBorder="1" applyAlignment="1" applyProtection="1">
      <alignment horizontal="center" vertical="top"/>
    </xf>
    <xf numFmtId="165" fontId="66" fillId="0" borderId="10" xfId="485" applyNumberFormat="1" applyFont="1" applyBorder="1" applyAlignment="1">
      <alignment horizontal="center" vertical="top"/>
    </xf>
    <xf numFmtId="165" fontId="66" fillId="0" borderId="14" xfId="485" applyNumberFormat="1" applyFont="1" applyBorder="1" applyAlignment="1">
      <alignment horizontal="center" vertical="top"/>
    </xf>
    <xf numFmtId="165" fontId="76" fillId="25" borderId="18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 applyBorder="1" applyAlignment="1" applyProtection="1">
      <alignment horizontal="center"/>
    </xf>
    <xf numFmtId="165" fontId="76" fillId="25" borderId="35" xfId="310" applyNumberFormat="1" applyFont="1" applyFill="1" applyBorder="1" applyAlignment="1" applyProtection="1">
      <alignment horizontal="center"/>
    </xf>
    <xf numFmtId="165" fontId="101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 applyProtection="1">
      <alignment horizontal="center"/>
    </xf>
    <xf numFmtId="165" fontId="66" fillId="25" borderId="10" xfId="310" applyNumberFormat="1" applyFont="1" applyFill="1" applyBorder="1" applyAlignment="1" applyProtection="1">
      <alignment horizontal="center" vertical="top"/>
    </xf>
    <xf numFmtId="165" fontId="66" fillId="25" borderId="11" xfId="310" applyNumberFormat="1" applyFont="1" applyFill="1" applyBorder="1" applyAlignment="1" applyProtection="1">
      <alignment horizontal="center" vertical="top"/>
    </xf>
    <xf numFmtId="165" fontId="66" fillId="25" borderId="14" xfId="310" applyNumberFormat="1" applyFont="1" applyFill="1" applyBorder="1" applyAlignment="1" applyProtection="1">
      <alignment horizontal="center" vertical="top"/>
    </xf>
    <xf numFmtId="165" fontId="66" fillId="25" borderId="10" xfId="310" applyNumberFormat="1" applyFont="1" applyFill="1" applyBorder="1" applyAlignment="1">
      <alignment horizontal="center" vertical="top"/>
    </xf>
    <xf numFmtId="165" fontId="66" fillId="25" borderId="14" xfId="310" applyNumberFormat="1" applyFont="1" applyFill="1" applyBorder="1" applyAlignment="1">
      <alignment horizontal="center" vertical="top"/>
    </xf>
    <xf numFmtId="165" fontId="66" fillId="25" borderId="36" xfId="315" applyNumberFormat="1" applyFont="1" applyFill="1" applyBorder="1" applyAlignment="1">
      <alignment horizontal="center" vertical="top"/>
    </xf>
    <xf numFmtId="165" fontId="66" fillId="25" borderId="29" xfId="315" applyNumberFormat="1" applyFont="1" applyFill="1" applyBorder="1" applyAlignment="1">
      <alignment horizontal="center" vertical="top"/>
    </xf>
    <xf numFmtId="165" fontId="66" fillId="25" borderId="37" xfId="315" applyNumberFormat="1" applyFont="1" applyFill="1" applyBorder="1" applyAlignment="1">
      <alignment horizontal="center" vertical="top"/>
    </xf>
    <xf numFmtId="165" fontId="76" fillId="25" borderId="18" xfId="315" applyNumberFormat="1" applyFont="1" applyFill="1" applyBorder="1" applyAlignment="1" applyProtection="1">
      <alignment horizontal="center"/>
    </xf>
    <xf numFmtId="165" fontId="76" fillId="25" borderId="0" xfId="315" applyNumberFormat="1" applyFont="1" applyFill="1" applyBorder="1" applyAlignment="1" applyProtection="1">
      <alignment horizontal="center"/>
    </xf>
    <xf numFmtId="165" fontId="76" fillId="25" borderId="35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 applyProtection="1">
      <alignment horizontal="center"/>
    </xf>
    <xf numFmtId="165" fontId="66" fillId="25" borderId="10" xfId="315" applyNumberFormat="1" applyFont="1" applyFill="1" applyBorder="1" applyAlignment="1" applyProtection="1">
      <alignment horizontal="center" vertical="top"/>
    </xf>
    <xf numFmtId="165" fontId="66" fillId="25" borderId="11" xfId="315" applyNumberFormat="1" applyFont="1" applyFill="1" applyBorder="1" applyAlignment="1" applyProtection="1">
      <alignment horizontal="center" vertical="top"/>
    </xf>
    <xf numFmtId="165" fontId="66" fillId="25" borderId="14" xfId="315" applyNumberFormat="1" applyFont="1" applyFill="1" applyBorder="1" applyAlignment="1" applyProtection="1">
      <alignment horizontal="center" vertical="top"/>
    </xf>
    <xf numFmtId="165" fontId="66" fillId="25" borderId="10" xfId="315" applyNumberFormat="1" applyFont="1" applyFill="1" applyBorder="1" applyAlignment="1">
      <alignment horizontal="center" vertical="top"/>
    </xf>
    <xf numFmtId="165" fontId="66" fillId="25" borderId="14" xfId="315" applyNumberFormat="1" applyFont="1" applyFill="1" applyBorder="1" applyAlignment="1">
      <alignment horizontal="center" vertical="top"/>
    </xf>
    <xf numFmtId="165" fontId="67" fillId="0" borderId="60" xfId="467" applyFont="1" applyBorder="1" applyAlignment="1" applyProtection="1">
      <alignment horizontal="left"/>
    </xf>
    <xf numFmtId="165" fontId="67" fillId="0" borderId="29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5" fontId="66" fillId="0" borderId="0" xfId="466" applyFont="1" applyAlignment="1">
      <alignment horizontal="left"/>
    </xf>
    <xf numFmtId="165" fontId="120" fillId="0" borderId="0" xfId="467" applyFont="1" applyAlignment="1">
      <alignment horizontal="center"/>
    </xf>
    <xf numFmtId="165" fontId="71" fillId="0" borderId="54" xfId="467" applyFont="1" applyBorder="1" applyAlignment="1" applyProtection="1">
      <alignment horizontal="center" vertical="center"/>
    </xf>
    <xf numFmtId="165" fontId="71" fillId="0" borderId="59" xfId="467" applyFont="1" applyBorder="1" applyAlignment="1" applyProtection="1">
      <alignment horizontal="center" vertical="center"/>
    </xf>
    <xf numFmtId="165" fontId="66" fillId="0" borderId="13" xfId="467" quotePrefix="1" applyFont="1" applyBorder="1" applyAlignment="1" applyProtection="1">
      <alignment horizontal="left"/>
    </xf>
    <xf numFmtId="165" fontId="66" fillId="0" borderId="12" xfId="467" quotePrefix="1" applyFont="1" applyBorder="1" applyAlignment="1" applyProtection="1">
      <alignment horizontal="left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0" fontId="66" fillId="0" borderId="0" xfId="449" applyFont="1" applyAlignment="1">
      <alignment horizontal="center" vertical="center"/>
    </xf>
    <xf numFmtId="3" fontId="66" fillId="0" borderId="10" xfId="449" applyNumberFormat="1" applyFont="1" applyBorder="1" applyAlignment="1">
      <alignment horizontal="center" vertical="center"/>
    </xf>
    <xf numFmtId="3" fontId="66" fillId="0" borderId="18" xfId="449" applyNumberFormat="1" applyFont="1" applyBorder="1" applyAlignment="1">
      <alignment horizontal="center" vertical="center"/>
    </xf>
    <xf numFmtId="3" fontId="66" fillId="0" borderId="36" xfId="449" applyNumberFormat="1" applyFont="1" applyBorder="1" applyAlignment="1">
      <alignment horizontal="center" vertical="center"/>
    </xf>
    <xf numFmtId="165" fontId="66" fillId="0" borderId="17" xfId="341" applyFont="1" applyFill="1" applyBorder="1" applyAlignment="1">
      <alignment horizontal="center" vertical="center" wrapText="1"/>
    </xf>
    <xf numFmtId="165" fontId="66" fillId="0" borderId="20" xfId="341" applyFont="1" applyFill="1" applyBorder="1" applyAlignment="1">
      <alignment horizontal="center" vertical="center" wrapText="1"/>
    </xf>
    <xf numFmtId="165" fontId="66" fillId="0" borderId="23" xfId="341" applyFont="1" applyFill="1" applyBorder="1" applyAlignment="1">
      <alignment horizontal="center" vertical="center" wrapText="1"/>
    </xf>
    <xf numFmtId="3" fontId="92" fillId="0" borderId="0" xfId="452" applyNumberFormat="1" applyFont="1" applyAlignment="1">
      <alignment horizontal="right" vertical="top" wrapText="1"/>
    </xf>
    <xf numFmtId="0" fontId="92" fillId="24" borderId="0" xfId="452" applyFont="1" applyFill="1" applyBorder="1" applyAlignment="1">
      <alignment horizontal="center" vertical="center" wrapText="1"/>
    </xf>
    <xf numFmtId="3" fontId="92" fillId="0" borderId="29" xfId="452" applyNumberFormat="1" applyFont="1" applyBorder="1" applyAlignment="1">
      <alignment horizontal="right" vertical="top" wrapText="1"/>
    </xf>
    <xf numFmtId="0" fontId="92" fillId="0" borderId="15" xfId="452" applyFont="1" applyBorder="1" applyAlignment="1">
      <alignment horizontal="center" vertical="center" wrapText="1"/>
    </xf>
    <xf numFmtId="0" fontId="92" fillId="0" borderId="23" xfId="452" applyFont="1" applyBorder="1" applyAlignment="1">
      <alignment horizontal="center" vertical="center" wrapText="1"/>
    </xf>
    <xf numFmtId="3" fontId="92" fillId="0" borderId="15" xfId="452" applyNumberFormat="1" applyFont="1" applyBorder="1" applyAlignment="1">
      <alignment horizontal="center" vertical="center" wrapText="1"/>
    </xf>
    <xf numFmtId="3" fontId="92" fillId="0" borderId="23" xfId="452" applyNumberFormat="1" applyFont="1" applyBorder="1" applyAlignment="1">
      <alignment horizontal="center" vertical="center" wrapText="1"/>
    </xf>
    <xf numFmtId="167" fontId="150" fillId="0" borderId="71" xfId="1907" applyNumberFormat="1" applyFont="1" applyFill="1" applyBorder="1" applyAlignment="1">
      <alignment horizontal="center" vertical="center"/>
    </xf>
    <xf numFmtId="167" fontId="150" fillId="0" borderId="87" xfId="1907" applyNumberFormat="1" applyFont="1" applyFill="1" applyBorder="1" applyAlignment="1">
      <alignment horizontal="center" vertical="center"/>
    </xf>
    <xf numFmtId="49" fontId="150" fillId="0" borderId="72" xfId="1907" quotePrefix="1" applyNumberFormat="1" applyFont="1" applyFill="1" applyBorder="1" applyAlignment="1">
      <alignment horizontal="center" vertical="center"/>
    </xf>
    <xf numFmtId="49" fontId="150" fillId="0" borderId="84" xfId="1907" quotePrefix="1" applyNumberFormat="1" applyFont="1" applyFill="1" applyBorder="1" applyAlignment="1">
      <alignment horizontal="center" vertical="center"/>
    </xf>
    <xf numFmtId="49" fontId="150" fillId="0" borderId="72" xfId="1907" applyNumberFormat="1" applyFont="1" applyFill="1" applyBorder="1" applyAlignment="1">
      <alignment horizontal="left" vertical="center"/>
    </xf>
    <xf numFmtId="49" fontId="150" fillId="0" borderId="84" xfId="1907" applyNumberFormat="1" applyFont="1" applyFill="1" applyBorder="1" applyAlignment="1">
      <alignment horizontal="left" vertical="center"/>
    </xf>
    <xf numFmtId="178" fontId="150" fillId="0" borderId="72" xfId="1907" applyNumberFormat="1" applyFont="1" applyFill="1" applyBorder="1" applyAlignment="1">
      <alignment horizontal="right" vertical="center"/>
    </xf>
    <xf numFmtId="178" fontId="150" fillId="0" borderId="84" xfId="1907" applyNumberFormat="1" applyFont="1" applyFill="1" applyBorder="1" applyAlignment="1">
      <alignment horizontal="right" vertical="center"/>
    </xf>
    <xf numFmtId="167" fontId="150" fillId="0" borderId="71" xfId="1907" quotePrefix="1" applyNumberFormat="1" applyFont="1" applyFill="1" applyBorder="1" applyAlignment="1">
      <alignment horizontal="center" vertical="center"/>
    </xf>
    <xf numFmtId="167" fontId="150" fillId="0" borderId="87" xfId="1907" quotePrefix="1" applyNumberFormat="1" applyFont="1" applyFill="1" applyBorder="1" applyAlignment="1">
      <alignment horizontal="center" vertical="center"/>
    </xf>
    <xf numFmtId="167" fontId="150" fillId="0" borderId="72" xfId="1907" quotePrefix="1" applyNumberFormat="1" applyFont="1" applyFill="1" applyBorder="1" applyAlignment="1">
      <alignment horizontal="center" vertical="center"/>
    </xf>
    <xf numFmtId="167" fontId="150" fillId="0" borderId="84" xfId="1907" quotePrefix="1" applyNumberFormat="1" applyFont="1" applyFill="1" applyBorder="1" applyAlignment="1">
      <alignment horizontal="center" vertical="center"/>
    </xf>
    <xf numFmtId="167" fontId="150" fillId="0" borderId="72" xfId="1907" applyNumberFormat="1" applyFont="1" applyFill="1" applyBorder="1" applyAlignment="1">
      <alignment horizontal="left" vertical="center"/>
    </xf>
    <xf numFmtId="167" fontId="150" fillId="0" borderId="84" xfId="1907" applyNumberFormat="1" applyFont="1" applyFill="1" applyBorder="1" applyAlignment="1">
      <alignment horizontal="left" vertical="center"/>
    </xf>
    <xf numFmtId="41" fontId="157" fillId="0" borderId="72" xfId="453" applyNumberFormat="1" applyFont="1" applyFill="1" applyBorder="1" applyAlignment="1">
      <alignment horizontal="right" vertical="center"/>
    </xf>
    <xf numFmtId="41" fontId="157" fillId="0" borderId="84" xfId="453" applyNumberFormat="1" applyFont="1" applyFill="1" applyBorder="1" applyAlignment="1">
      <alignment horizontal="right" vertical="center"/>
    </xf>
    <xf numFmtId="178" fontId="150" fillId="0" borderId="72" xfId="456" applyNumberFormat="1" applyFont="1" applyFill="1" applyBorder="1" applyAlignment="1">
      <alignment horizontal="right" vertical="center"/>
    </xf>
    <xf numFmtId="178" fontId="150" fillId="0" borderId="84" xfId="456" applyNumberFormat="1" applyFont="1" applyFill="1" applyBorder="1" applyAlignment="1">
      <alignment horizontal="right" vertical="center"/>
    </xf>
    <xf numFmtId="0" fontId="150" fillId="0" borderId="71" xfId="1907" applyFont="1" applyFill="1" applyBorder="1" applyAlignment="1">
      <alignment horizontal="center" vertical="center"/>
    </xf>
    <xf numFmtId="0" fontId="150" fillId="0" borderId="87" xfId="1907" applyFont="1" applyFill="1" applyBorder="1" applyAlignment="1">
      <alignment horizontal="center" vertical="center"/>
    </xf>
    <xf numFmtId="41" fontId="150" fillId="0" borderId="80" xfId="456" applyNumberFormat="1" applyFont="1" applyFill="1" applyBorder="1" applyAlignment="1">
      <alignment horizontal="right" vertical="center"/>
    </xf>
    <xf numFmtId="41" fontId="150" fillId="0" borderId="92" xfId="456" applyNumberFormat="1" applyFont="1" applyFill="1" applyBorder="1" applyAlignment="1">
      <alignment horizontal="right" vertical="center"/>
    </xf>
    <xf numFmtId="0" fontId="150" fillId="0" borderId="72" xfId="1907" quotePrefix="1" applyFont="1" applyFill="1" applyBorder="1" applyAlignment="1">
      <alignment horizontal="center" vertical="center"/>
    </xf>
    <xf numFmtId="0" fontId="150" fillId="0" borderId="84" xfId="1907" quotePrefix="1" applyFont="1" applyFill="1" applyBorder="1" applyAlignment="1">
      <alignment horizontal="center" vertical="center"/>
    </xf>
    <xf numFmtId="0" fontId="150" fillId="0" borderId="72" xfId="1907" applyFont="1" applyFill="1" applyBorder="1" applyAlignment="1">
      <alignment horizontal="left" vertical="center" wrapText="1"/>
    </xf>
    <xf numFmtId="0" fontId="150" fillId="0" borderId="84" xfId="1907" applyFont="1" applyFill="1" applyBorder="1" applyAlignment="1">
      <alignment horizontal="left" vertical="center" wrapText="1"/>
    </xf>
    <xf numFmtId="0" fontId="150" fillId="0" borderId="74" xfId="1907" applyFont="1" applyFill="1" applyBorder="1" applyAlignment="1">
      <alignment horizontal="center" vertical="center"/>
    </xf>
    <xf numFmtId="0" fontId="150" fillId="0" borderId="42" xfId="1907" quotePrefix="1" applyFont="1" applyFill="1" applyBorder="1" applyAlignment="1">
      <alignment horizontal="center" vertical="center"/>
    </xf>
    <xf numFmtId="0" fontId="150" fillId="0" borderId="42" xfId="1907" applyFont="1" applyFill="1" applyBorder="1" applyAlignment="1">
      <alignment horizontal="left" vertical="center" wrapText="1"/>
    </xf>
    <xf numFmtId="178" fontId="150" fillId="0" borderId="42" xfId="456" applyNumberFormat="1" applyFont="1" applyFill="1" applyBorder="1" applyAlignment="1">
      <alignment horizontal="right" vertical="center"/>
    </xf>
    <xf numFmtId="0" fontId="150" fillId="0" borderId="15" xfId="1907" quotePrefix="1" applyFont="1" applyFill="1" applyBorder="1" applyAlignment="1">
      <alignment horizontal="center" vertical="center"/>
    </xf>
    <xf numFmtId="0" fontId="150" fillId="0" borderId="20" xfId="1907" quotePrefix="1" applyFont="1" applyFill="1" applyBorder="1" applyAlignment="1">
      <alignment horizontal="center" vertical="center"/>
    </xf>
    <xf numFmtId="0" fontId="150" fillId="0" borderId="92" xfId="1907" quotePrefix="1" applyFont="1" applyFill="1" applyBorder="1" applyAlignment="1">
      <alignment horizontal="center" vertical="center"/>
    </xf>
    <xf numFmtId="0" fontId="150" fillId="0" borderId="15" xfId="1907" applyFont="1" applyFill="1" applyBorder="1" applyAlignment="1">
      <alignment horizontal="left" vertical="center" wrapText="1"/>
    </xf>
    <xf numFmtId="0" fontId="150" fillId="0" borderId="20" xfId="1907" applyFont="1" applyFill="1" applyBorder="1" applyAlignment="1">
      <alignment horizontal="left" vertical="center" wrapText="1"/>
    </xf>
    <xf numFmtId="0" fontId="150" fillId="0" borderId="92" xfId="1907" applyFont="1" applyFill="1" applyBorder="1" applyAlignment="1">
      <alignment horizontal="left" vertical="center" wrapText="1"/>
    </xf>
    <xf numFmtId="49" fontId="150" fillId="0" borderId="74" xfId="1907" quotePrefix="1" applyNumberFormat="1" applyFont="1" applyFill="1" applyBorder="1" applyAlignment="1">
      <alignment horizontal="center" vertical="center"/>
    </xf>
    <xf numFmtId="49" fontId="150" fillId="0" borderId="87" xfId="1907" quotePrefix="1" applyNumberFormat="1" applyFont="1" applyFill="1" applyBorder="1" applyAlignment="1">
      <alignment horizontal="center" vertical="center"/>
    </xf>
    <xf numFmtId="49" fontId="150" fillId="0" borderId="42" xfId="1907" quotePrefix="1" applyNumberFormat="1" applyFont="1" applyFill="1" applyBorder="1" applyAlignment="1">
      <alignment horizontal="center" vertical="center"/>
    </xf>
    <xf numFmtId="49" fontId="150" fillId="0" borderId="42" xfId="1907" applyNumberFormat="1" applyFont="1" applyFill="1" applyBorder="1" applyAlignment="1">
      <alignment horizontal="left" vertical="center" wrapText="1"/>
    </xf>
    <xf numFmtId="49" fontId="150" fillId="0" borderId="84" xfId="1907" applyNumberFormat="1" applyFont="1" applyFill="1" applyBorder="1" applyAlignment="1">
      <alignment horizontal="left" vertical="center" wrapText="1"/>
    </xf>
    <xf numFmtId="178" fontId="157" fillId="0" borderId="42" xfId="453" applyNumberFormat="1" applyFont="1" applyFill="1" applyBorder="1" applyAlignment="1">
      <alignment horizontal="right" vertical="center"/>
    </xf>
    <xf numFmtId="178" fontId="157" fillId="0" borderId="84" xfId="453" applyNumberFormat="1" applyFont="1" applyFill="1" applyBorder="1" applyAlignment="1">
      <alignment horizontal="right" vertical="center"/>
    </xf>
    <xf numFmtId="0" fontId="150" fillId="0" borderId="76" xfId="1907" applyFont="1" applyFill="1" applyBorder="1" applyAlignment="1">
      <alignment horizontal="center" vertical="center"/>
    </xf>
    <xf numFmtId="178" fontId="157" fillId="0" borderId="72" xfId="453" applyNumberFormat="1" applyFont="1" applyFill="1" applyBorder="1" applyAlignment="1">
      <alignment horizontal="right" vertical="center"/>
    </xf>
    <xf numFmtId="178" fontId="157" fillId="0" borderId="15" xfId="453" applyNumberFormat="1" applyFont="1" applyFill="1" applyBorder="1" applyAlignment="1">
      <alignment horizontal="right" vertical="center"/>
    </xf>
    <xf numFmtId="49" fontId="150" fillId="0" borderId="42" xfId="1907" applyNumberFormat="1" applyFont="1" applyFill="1" applyBorder="1" applyAlignment="1">
      <alignment horizontal="left" vertical="center"/>
    </xf>
    <xf numFmtId="49" fontId="150" fillId="0" borderId="15" xfId="1907" quotePrefix="1" applyNumberFormat="1" applyFont="1" applyFill="1" applyBorder="1" applyAlignment="1">
      <alignment horizontal="center" vertical="center"/>
    </xf>
    <xf numFmtId="49" fontId="150" fillId="0" borderId="15" xfId="1907" applyNumberFormat="1" applyFont="1" applyFill="1" applyBorder="1" applyAlignment="1">
      <alignment horizontal="left" vertical="center" wrapText="1"/>
    </xf>
    <xf numFmtId="49" fontId="150" fillId="0" borderId="15" xfId="1907" applyNumberFormat="1" applyFont="1" applyFill="1" applyBorder="1" applyAlignment="1">
      <alignment horizontal="left" vertical="center"/>
    </xf>
    <xf numFmtId="188" fontId="150" fillId="0" borderId="72" xfId="456" applyNumberFormat="1" applyFont="1" applyFill="1" applyBorder="1" applyAlignment="1">
      <alignment horizontal="right" vertical="center"/>
    </xf>
    <xf numFmtId="188" fontId="150" fillId="0" borderId="15" xfId="456" applyNumberFormat="1" applyFont="1" applyFill="1" applyBorder="1" applyAlignment="1">
      <alignment horizontal="right" vertical="center"/>
    </xf>
    <xf numFmtId="178" fontId="150" fillId="0" borderId="15" xfId="456" applyNumberFormat="1" applyFont="1" applyFill="1" applyBorder="1" applyAlignment="1">
      <alignment horizontal="right" vertical="center"/>
    </xf>
    <xf numFmtId="0" fontId="150" fillId="0" borderId="71" xfId="1907" applyFont="1" applyFill="1" applyBorder="1" applyAlignment="1">
      <alignment horizontal="center" vertical="top" wrapText="1"/>
    </xf>
    <xf numFmtId="0" fontId="150" fillId="0" borderId="74" xfId="1907" applyFont="1" applyFill="1" applyBorder="1" applyAlignment="1">
      <alignment horizontal="center" vertical="top"/>
    </xf>
    <xf numFmtId="0" fontId="150" fillId="0" borderId="76" xfId="1907" applyFont="1" applyFill="1" applyBorder="1" applyAlignment="1">
      <alignment horizontal="center" vertical="top"/>
    </xf>
    <xf numFmtId="167" fontId="150" fillId="0" borderId="74" xfId="1907" quotePrefix="1" applyNumberFormat="1" applyFont="1" applyFill="1" applyBorder="1" applyAlignment="1">
      <alignment horizontal="center" vertical="center"/>
    </xf>
    <xf numFmtId="167" fontId="150" fillId="0" borderId="76" xfId="1907" quotePrefix="1" applyNumberFormat="1" applyFont="1" applyFill="1" applyBorder="1" applyAlignment="1">
      <alignment horizontal="center" vertical="center"/>
    </xf>
    <xf numFmtId="167" fontId="150" fillId="0" borderId="42" xfId="1907" quotePrefix="1" applyNumberFormat="1" applyFont="1" applyFill="1" applyBorder="1" applyAlignment="1">
      <alignment horizontal="center" vertical="center"/>
    </xf>
    <xf numFmtId="167" fontId="150" fillId="0" borderId="42" xfId="1907" applyNumberFormat="1" applyFont="1" applyFill="1" applyBorder="1" applyAlignment="1">
      <alignment horizontal="left" vertical="center"/>
    </xf>
    <xf numFmtId="188" fontId="150" fillId="0" borderId="42" xfId="456" applyNumberFormat="1" applyFont="1" applyFill="1" applyBorder="1" applyAlignment="1">
      <alignment horizontal="right" vertical="center"/>
    </xf>
    <xf numFmtId="167" fontId="150" fillId="0" borderId="15" xfId="1907" quotePrefix="1" applyNumberFormat="1" applyFont="1" applyFill="1" applyBorder="1" applyAlignment="1">
      <alignment horizontal="center" vertical="center"/>
    </xf>
    <xf numFmtId="167" fontId="150" fillId="0" borderId="15" xfId="1907" applyNumberFormat="1" applyFont="1" applyFill="1" applyBorder="1" applyAlignment="1">
      <alignment horizontal="left" vertical="center"/>
    </xf>
    <xf numFmtId="178" fontId="150" fillId="0" borderId="42" xfId="1907" applyNumberFormat="1" applyFont="1" applyFill="1" applyBorder="1" applyAlignment="1">
      <alignment horizontal="right" vertical="center"/>
    </xf>
    <xf numFmtId="167" fontId="150" fillId="0" borderId="71" xfId="1907" quotePrefix="1" applyNumberFormat="1" applyFont="1" applyFill="1" applyBorder="1" applyAlignment="1">
      <alignment horizontal="center" vertical="center" wrapText="1"/>
    </xf>
    <xf numFmtId="167" fontId="150" fillId="0" borderId="74" xfId="1907" quotePrefix="1" applyNumberFormat="1" applyFont="1" applyFill="1" applyBorder="1" applyAlignment="1">
      <alignment horizontal="center" vertical="center" wrapText="1"/>
    </xf>
    <xf numFmtId="167" fontId="150" fillId="0" borderId="76" xfId="1907" quotePrefix="1" applyNumberFormat="1" applyFont="1" applyFill="1" applyBorder="1" applyAlignment="1">
      <alignment horizontal="center" vertical="center" wrapText="1"/>
    </xf>
    <xf numFmtId="167" fontId="150" fillId="0" borderId="72" xfId="1907" applyNumberFormat="1" applyFont="1" applyFill="1" applyBorder="1" applyAlignment="1">
      <alignment horizontal="center" vertical="center" wrapText="1"/>
    </xf>
    <xf numFmtId="167" fontId="150" fillId="0" borderId="42" xfId="1907" applyNumberFormat="1" applyFont="1" applyFill="1" applyBorder="1" applyAlignment="1">
      <alignment horizontal="center" vertical="center" wrapText="1"/>
    </xf>
    <xf numFmtId="167" fontId="150" fillId="0" borderId="15" xfId="1907" applyNumberFormat="1" applyFont="1" applyFill="1" applyBorder="1" applyAlignment="1">
      <alignment horizontal="center" vertical="center" wrapText="1"/>
    </xf>
    <xf numFmtId="167" fontId="150" fillId="0" borderId="87" xfId="1907" quotePrefix="1" applyNumberFormat="1" applyFont="1" applyFill="1" applyBorder="1" applyAlignment="1">
      <alignment horizontal="center" vertical="center" wrapText="1"/>
    </xf>
    <xf numFmtId="167" fontId="150" fillId="0" borderId="84" xfId="1907" applyNumberFormat="1" applyFont="1" applyFill="1" applyBorder="1" applyAlignment="1">
      <alignment horizontal="center" vertical="center" wrapText="1"/>
    </xf>
    <xf numFmtId="41" fontId="150" fillId="0" borderId="72" xfId="1907" applyNumberFormat="1" applyFont="1" applyFill="1" applyBorder="1" applyAlignment="1">
      <alignment horizontal="right" vertical="center"/>
    </xf>
    <xf numFmtId="41" fontId="150" fillId="0" borderId="42" xfId="1907" applyNumberFormat="1" applyFont="1" applyFill="1" applyBorder="1" applyAlignment="1">
      <alignment horizontal="right" vertical="center"/>
    </xf>
    <xf numFmtId="41" fontId="150" fillId="0" borderId="84" xfId="1907" applyNumberFormat="1" applyFont="1" applyFill="1" applyBorder="1" applyAlignment="1">
      <alignment horizontal="right" vertical="center"/>
    </xf>
    <xf numFmtId="41" fontId="150" fillId="0" borderId="72" xfId="456" applyNumberFormat="1" applyFont="1" applyFill="1" applyBorder="1" applyAlignment="1">
      <alignment horizontal="right" vertical="center"/>
    </xf>
    <xf numFmtId="41" fontId="150" fillId="0" borderId="84" xfId="456" applyNumberFormat="1" applyFont="1" applyFill="1" applyBorder="1" applyAlignment="1">
      <alignment horizontal="right" vertical="center"/>
    </xf>
    <xf numFmtId="0" fontId="152" fillId="0" borderId="0" xfId="1907" applyFont="1" applyFill="1" applyBorder="1" applyAlignment="1">
      <alignment horizontal="center"/>
    </xf>
    <xf numFmtId="0" fontId="152" fillId="0" borderId="0" xfId="1907" applyFont="1" applyFill="1" applyAlignment="1">
      <alignment horizontal="center"/>
    </xf>
    <xf numFmtId="0" fontId="153" fillId="0" borderId="0" xfId="1907" applyFont="1" applyFill="1" applyAlignment="1">
      <alignment horizontal="center"/>
    </xf>
    <xf numFmtId="167" fontId="154" fillId="0" borderId="0" xfId="1907" applyNumberFormat="1" applyFont="1" applyFill="1" applyBorder="1" applyAlignment="1">
      <alignment horizontal="center" vertical="center"/>
    </xf>
    <xf numFmtId="167" fontId="155" fillId="0" borderId="71" xfId="456" applyNumberFormat="1" applyFont="1" applyFill="1" applyBorder="1" applyAlignment="1">
      <alignment horizontal="center" vertical="center" wrapText="1"/>
    </xf>
    <xf numFmtId="167" fontId="155" fillId="0" borderId="74" xfId="456" applyNumberFormat="1" applyFont="1" applyFill="1" applyBorder="1" applyAlignment="1">
      <alignment horizontal="center" vertical="center" wrapText="1"/>
    </xf>
    <xf numFmtId="167" fontId="155" fillId="0" borderId="72" xfId="456" applyNumberFormat="1" applyFont="1" applyFill="1" applyBorder="1" applyAlignment="1">
      <alignment horizontal="center" vertical="center" wrapText="1"/>
    </xf>
    <xf numFmtId="167" fontId="155" fillId="0" borderId="42" xfId="456" applyNumberFormat="1" applyFont="1" applyFill="1" applyBorder="1" applyAlignment="1">
      <alignment horizontal="center" vertical="center" wrapText="1"/>
    </xf>
    <xf numFmtId="0" fontId="151" fillId="0" borderId="72" xfId="456" applyFont="1" applyFill="1" applyBorder="1" applyAlignment="1">
      <alignment horizontal="center"/>
    </xf>
    <xf numFmtId="4" fontId="155" fillId="0" borderId="72" xfId="456" applyNumberFormat="1" applyFont="1" applyFill="1" applyBorder="1" applyAlignment="1">
      <alignment horizontal="center" vertical="center"/>
    </xf>
    <xf numFmtId="4" fontId="151" fillId="0" borderId="72" xfId="456" applyNumberFormat="1" applyFont="1" applyFill="1" applyBorder="1" applyAlignment="1">
      <alignment horizontal="center" vertical="center"/>
    </xf>
    <xf numFmtId="41" fontId="155" fillId="0" borderId="72" xfId="456" applyNumberFormat="1" applyFont="1" applyFill="1" applyBorder="1" applyAlignment="1">
      <alignment horizontal="center" vertical="center"/>
    </xf>
    <xf numFmtId="41" fontId="151" fillId="0" borderId="72" xfId="456" applyNumberFormat="1" applyFont="1" applyFill="1" applyBorder="1" applyAlignment="1">
      <alignment horizontal="center" vertical="center"/>
    </xf>
    <xf numFmtId="43" fontId="155" fillId="0" borderId="72" xfId="456" applyNumberFormat="1" applyFont="1" applyFill="1" applyBorder="1" applyAlignment="1">
      <alignment horizontal="center" vertical="center"/>
    </xf>
    <xf numFmtId="43" fontId="155" fillId="0" borderId="73" xfId="456" applyNumberFormat="1" applyFont="1" applyFill="1" applyBorder="1" applyAlignment="1">
      <alignment horizontal="center" vertical="center"/>
    </xf>
    <xf numFmtId="0" fontId="83" fillId="0" borderId="15" xfId="452" applyFont="1" applyFill="1" applyBorder="1" applyAlignment="1">
      <alignment horizontal="center" vertical="center"/>
    </xf>
    <xf numFmtId="0" fontId="83" fillId="0" borderId="23" xfId="452" applyFont="1" applyFill="1" applyBorder="1" applyAlignment="1">
      <alignment horizontal="center" vertical="center"/>
    </xf>
    <xf numFmtId="192" fontId="55" fillId="0" borderId="15" xfId="452" applyNumberFormat="1" applyFont="1" applyFill="1" applyBorder="1" applyAlignment="1">
      <alignment horizontal="center" vertical="center"/>
    </xf>
    <xf numFmtId="192" fontId="55" fillId="0" borderId="23" xfId="452" applyNumberFormat="1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/>
    </xf>
    <xf numFmtId="0" fontId="83" fillId="0" borderId="42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0" fontId="89" fillId="25" borderId="0" xfId="452" applyFont="1" applyFill="1" applyBorder="1" applyAlignment="1">
      <alignment horizontal="center"/>
    </xf>
    <xf numFmtId="0" fontId="55" fillId="25" borderId="42" xfId="452" applyFont="1" applyFill="1" applyBorder="1" applyAlignment="1">
      <alignment horizontal="center" vertical="center"/>
    </xf>
    <xf numFmtId="0" fontId="55" fillId="0" borderId="27" xfId="452" applyFont="1" applyFill="1" applyBorder="1" applyAlignment="1">
      <alignment horizontal="center" vertical="center"/>
    </xf>
    <xf numFmtId="0" fontId="55" fillId="0" borderId="28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111" fillId="0" borderId="15" xfId="452" applyFont="1" applyFill="1" applyBorder="1" applyAlignment="1">
      <alignment horizontal="center" vertical="center" wrapText="1"/>
    </xf>
    <xf numFmtId="0" fontId="111" fillId="0" borderId="20" xfId="452" applyFont="1" applyFill="1" applyBorder="1" applyAlignment="1">
      <alignment horizontal="center" vertical="center" wrapText="1"/>
    </xf>
    <xf numFmtId="0" fontId="111" fillId="0" borderId="23" xfId="452" applyFont="1" applyFill="1" applyBorder="1" applyAlignment="1">
      <alignment horizontal="center" vertical="center" wrapText="1"/>
    </xf>
    <xf numFmtId="0" fontId="55" fillId="0" borderId="14" xfId="452" applyFont="1" applyFill="1" applyBorder="1" applyAlignment="1">
      <alignment horizontal="center" vertical="center"/>
    </xf>
    <xf numFmtId="0" fontId="55" fillId="0" borderId="35" xfId="452" applyFont="1" applyFill="1" applyBorder="1" applyAlignment="1">
      <alignment horizontal="center" vertical="center"/>
    </xf>
    <xf numFmtId="0" fontId="55" fillId="0" borderId="37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 wrapText="1"/>
    </xf>
    <xf numFmtId="0" fontId="55" fillId="0" borderId="23" xfId="452" applyFont="1" applyFill="1" applyBorder="1" applyAlignment="1">
      <alignment horizontal="center" vertical="center" wrapText="1"/>
    </xf>
  </cellXfs>
  <cellStyles count="190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2 2" xfId="928"/>
    <cellStyle name="Normalny 16 2 2 2 2" xfId="1646"/>
    <cellStyle name="Normalny 16 2 2 3" xfId="1108"/>
    <cellStyle name="Normalny 16 2 2 3 2" xfId="1826"/>
    <cellStyle name="Normalny 16 2 2 4" xfId="748"/>
    <cellStyle name="Normalny 16 2 2 4 2" xfId="1466"/>
    <cellStyle name="Normalny 16 2 2 5" xfId="1288"/>
    <cellStyle name="Normalny 16 2 3" xfId="639"/>
    <cellStyle name="Normalny 16 2 3 2" xfId="997"/>
    <cellStyle name="Normalny 16 2 3 2 2" xfId="1715"/>
    <cellStyle name="Normalny 16 2 3 3" xfId="1177"/>
    <cellStyle name="Normalny 16 2 3 3 2" xfId="1895"/>
    <cellStyle name="Normalny 16 2 3 4" xfId="817"/>
    <cellStyle name="Normalny 16 2 3 4 2" xfId="1535"/>
    <cellStyle name="Normalny 16 2 3 5" xfId="1357"/>
    <cellStyle name="Normalny 16 2 4" xfId="860"/>
    <cellStyle name="Normalny 16 2 4 2" xfId="1578"/>
    <cellStyle name="Normalny 16 2 5" xfId="1040"/>
    <cellStyle name="Normalny 16 2 5 2" xfId="1758"/>
    <cellStyle name="Normalny 16 2 6" xfId="680"/>
    <cellStyle name="Normalny 16 2 6 2" xfId="1398"/>
    <cellStyle name="Normalny 16 2 7" xfId="1220"/>
    <cellStyle name="Normalny 16 3" xfId="516"/>
    <cellStyle name="Normalny 16 3 2" xfId="584"/>
    <cellStyle name="Normalny 16 3 2 2" xfId="942"/>
    <cellStyle name="Normalny 16 3 2 2 2" xfId="1660"/>
    <cellStyle name="Normalny 16 3 2 3" xfId="1122"/>
    <cellStyle name="Normalny 16 3 2 3 2" xfId="1840"/>
    <cellStyle name="Normalny 16 3 2 4" xfId="762"/>
    <cellStyle name="Normalny 16 3 2 4 2" xfId="1480"/>
    <cellStyle name="Normalny 16 3 2 5" xfId="1302"/>
    <cellStyle name="Normalny 16 3 3" xfId="874"/>
    <cellStyle name="Normalny 16 3 3 2" xfId="1592"/>
    <cellStyle name="Normalny 16 3 4" xfId="1054"/>
    <cellStyle name="Normalny 16 3 4 2" xfId="1772"/>
    <cellStyle name="Normalny 16 3 5" xfId="694"/>
    <cellStyle name="Normalny 16 3 5 2" xfId="1412"/>
    <cellStyle name="Normalny 16 3 6" xfId="1234"/>
    <cellStyle name="Normalny 16 4" xfId="539"/>
    <cellStyle name="Normalny 16 4 2" xfId="897"/>
    <cellStyle name="Normalny 16 4 2 2" xfId="1615"/>
    <cellStyle name="Normalny 16 4 3" xfId="1077"/>
    <cellStyle name="Normalny 16 4 3 2" xfId="1795"/>
    <cellStyle name="Normalny 16 4 4" xfId="717"/>
    <cellStyle name="Normalny 16 4 4 2" xfId="1435"/>
    <cellStyle name="Normalny 16 4 5" xfId="1257"/>
    <cellStyle name="Normalny 16 5" xfId="608"/>
    <cellStyle name="Normalny 16 5 2" xfId="966"/>
    <cellStyle name="Normalny 16 5 2 2" xfId="1684"/>
    <cellStyle name="Normalny 16 5 3" xfId="1146"/>
    <cellStyle name="Normalny 16 5 3 2" xfId="1864"/>
    <cellStyle name="Normalny 16 5 4" xfId="786"/>
    <cellStyle name="Normalny 16 5 4 2" xfId="1504"/>
    <cellStyle name="Normalny 16 5 5" xfId="1326"/>
    <cellStyle name="Normalny 16 6" xfId="829"/>
    <cellStyle name="Normalny 16 6 2" xfId="1547"/>
    <cellStyle name="Normalny 16 7" xfId="1009"/>
    <cellStyle name="Normalny 16 7 2" xfId="1727"/>
    <cellStyle name="Normalny 16 8" xfId="649"/>
    <cellStyle name="Normalny 16 8 2" xfId="1367"/>
    <cellStyle name="Normalny 16 9" xfId="1189"/>
    <cellStyle name="Normalny 17" xfId="459"/>
    <cellStyle name="Normalny 17 2" xfId="502"/>
    <cellStyle name="Normalny 17 2 2" xfId="571"/>
    <cellStyle name="Normalny 17 2 2 2" xfId="929"/>
    <cellStyle name="Normalny 17 2 2 2 2" xfId="1647"/>
    <cellStyle name="Normalny 17 2 2 3" xfId="1109"/>
    <cellStyle name="Normalny 17 2 2 3 2" xfId="1827"/>
    <cellStyle name="Normalny 17 2 2 4" xfId="749"/>
    <cellStyle name="Normalny 17 2 2 4 2" xfId="1467"/>
    <cellStyle name="Normalny 17 2 2 5" xfId="1289"/>
    <cellStyle name="Normalny 17 2 3" xfId="640"/>
    <cellStyle name="Normalny 17 2 3 2" xfId="998"/>
    <cellStyle name="Normalny 17 2 3 2 2" xfId="1716"/>
    <cellStyle name="Normalny 17 2 3 3" xfId="1178"/>
    <cellStyle name="Normalny 17 2 3 3 2" xfId="1896"/>
    <cellStyle name="Normalny 17 2 3 4" xfId="818"/>
    <cellStyle name="Normalny 17 2 3 4 2" xfId="1536"/>
    <cellStyle name="Normalny 17 2 3 5" xfId="1358"/>
    <cellStyle name="Normalny 17 2 4" xfId="861"/>
    <cellStyle name="Normalny 17 2 4 2" xfId="1579"/>
    <cellStyle name="Normalny 17 2 5" xfId="1041"/>
    <cellStyle name="Normalny 17 2 5 2" xfId="1759"/>
    <cellStyle name="Normalny 17 2 6" xfId="681"/>
    <cellStyle name="Normalny 17 2 6 2" xfId="1399"/>
    <cellStyle name="Normalny 17 2 7" xfId="1221"/>
    <cellStyle name="Normalny 17 3" xfId="517"/>
    <cellStyle name="Normalny 17 3 2" xfId="585"/>
    <cellStyle name="Normalny 17 3 2 2" xfId="943"/>
    <cellStyle name="Normalny 17 3 2 2 2" xfId="1661"/>
    <cellStyle name="Normalny 17 3 2 3" xfId="1123"/>
    <cellStyle name="Normalny 17 3 2 3 2" xfId="1841"/>
    <cellStyle name="Normalny 17 3 2 4" xfId="763"/>
    <cellStyle name="Normalny 17 3 2 4 2" xfId="1481"/>
    <cellStyle name="Normalny 17 3 2 5" xfId="1303"/>
    <cellStyle name="Normalny 17 3 3" xfId="875"/>
    <cellStyle name="Normalny 17 3 3 2" xfId="1593"/>
    <cellStyle name="Normalny 17 3 4" xfId="1055"/>
    <cellStyle name="Normalny 17 3 4 2" xfId="1773"/>
    <cellStyle name="Normalny 17 3 5" xfId="695"/>
    <cellStyle name="Normalny 17 3 5 2" xfId="1413"/>
    <cellStyle name="Normalny 17 3 6" xfId="1235"/>
    <cellStyle name="Normalny 17 4" xfId="540"/>
    <cellStyle name="Normalny 17 4 2" xfId="898"/>
    <cellStyle name="Normalny 17 4 2 2" xfId="1616"/>
    <cellStyle name="Normalny 17 4 3" xfId="1078"/>
    <cellStyle name="Normalny 17 4 3 2" xfId="1796"/>
    <cellStyle name="Normalny 17 4 4" xfId="718"/>
    <cellStyle name="Normalny 17 4 4 2" xfId="1436"/>
    <cellStyle name="Normalny 17 4 5" xfId="1258"/>
    <cellStyle name="Normalny 17 5" xfId="609"/>
    <cellStyle name="Normalny 17 5 2" xfId="967"/>
    <cellStyle name="Normalny 17 5 2 2" xfId="1685"/>
    <cellStyle name="Normalny 17 5 3" xfId="1147"/>
    <cellStyle name="Normalny 17 5 3 2" xfId="1865"/>
    <cellStyle name="Normalny 17 5 4" xfId="787"/>
    <cellStyle name="Normalny 17 5 4 2" xfId="1505"/>
    <cellStyle name="Normalny 17 5 5" xfId="1327"/>
    <cellStyle name="Normalny 17 6" xfId="830"/>
    <cellStyle name="Normalny 17 6 2" xfId="1548"/>
    <cellStyle name="Normalny 17 7" xfId="1010"/>
    <cellStyle name="Normalny 17 7 2" xfId="1728"/>
    <cellStyle name="Normalny 17 8" xfId="650"/>
    <cellStyle name="Normalny 17 8 2" xfId="1368"/>
    <cellStyle name="Normalny 17 9" xfId="119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2 2" xfId="931"/>
    <cellStyle name="Normalny 19 2 2 2 2" xfId="1649"/>
    <cellStyle name="Normalny 19 2 2 3" xfId="1111"/>
    <cellStyle name="Normalny 19 2 2 3 2" xfId="1829"/>
    <cellStyle name="Normalny 19 2 2 4" xfId="751"/>
    <cellStyle name="Normalny 19 2 2 4 2" xfId="1469"/>
    <cellStyle name="Normalny 19 2 2 5" xfId="1291"/>
    <cellStyle name="Normalny 19 2 3" xfId="642"/>
    <cellStyle name="Normalny 19 2 3 2" xfId="1000"/>
    <cellStyle name="Normalny 19 2 3 2 2" xfId="1718"/>
    <cellStyle name="Normalny 19 2 3 3" xfId="1180"/>
    <cellStyle name="Normalny 19 2 3 3 2" xfId="1898"/>
    <cellStyle name="Normalny 19 2 3 4" xfId="820"/>
    <cellStyle name="Normalny 19 2 3 4 2" xfId="1538"/>
    <cellStyle name="Normalny 19 2 3 5" xfId="1360"/>
    <cellStyle name="Normalny 19 2 4" xfId="863"/>
    <cellStyle name="Normalny 19 2 4 2" xfId="1581"/>
    <cellStyle name="Normalny 19 2 5" xfId="1043"/>
    <cellStyle name="Normalny 19 2 5 2" xfId="1761"/>
    <cellStyle name="Normalny 19 2 6" xfId="683"/>
    <cellStyle name="Normalny 19 2 6 2" xfId="1401"/>
    <cellStyle name="Normalny 19 2 7" xfId="1223"/>
    <cellStyle name="Normalny 19 3" xfId="519"/>
    <cellStyle name="Normalny 19 3 2" xfId="587"/>
    <cellStyle name="Normalny 19 3 2 2" xfId="945"/>
    <cellStyle name="Normalny 19 3 2 2 2" xfId="1663"/>
    <cellStyle name="Normalny 19 3 2 3" xfId="1125"/>
    <cellStyle name="Normalny 19 3 2 3 2" xfId="1843"/>
    <cellStyle name="Normalny 19 3 2 4" xfId="765"/>
    <cellStyle name="Normalny 19 3 2 4 2" xfId="1483"/>
    <cellStyle name="Normalny 19 3 2 5" xfId="1305"/>
    <cellStyle name="Normalny 19 3 3" xfId="877"/>
    <cellStyle name="Normalny 19 3 3 2" xfId="1595"/>
    <cellStyle name="Normalny 19 3 4" xfId="1057"/>
    <cellStyle name="Normalny 19 3 4 2" xfId="1775"/>
    <cellStyle name="Normalny 19 3 5" xfId="697"/>
    <cellStyle name="Normalny 19 3 5 2" xfId="1415"/>
    <cellStyle name="Normalny 19 3 6" xfId="1237"/>
    <cellStyle name="Normalny 19 4" xfId="542"/>
    <cellStyle name="Normalny 19 4 2" xfId="900"/>
    <cellStyle name="Normalny 19 4 2 2" xfId="1618"/>
    <cellStyle name="Normalny 19 4 3" xfId="1080"/>
    <cellStyle name="Normalny 19 4 3 2" xfId="1798"/>
    <cellStyle name="Normalny 19 4 4" xfId="720"/>
    <cellStyle name="Normalny 19 4 4 2" xfId="1438"/>
    <cellStyle name="Normalny 19 4 5" xfId="1260"/>
    <cellStyle name="Normalny 19 5" xfId="611"/>
    <cellStyle name="Normalny 19 5 2" xfId="969"/>
    <cellStyle name="Normalny 19 5 2 2" xfId="1687"/>
    <cellStyle name="Normalny 19 5 3" xfId="1149"/>
    <cellStyle name="Normalny 19 5 3 2" xfId="1867"/>
    <cellStyle name="Normalny 19 5 4" xfId="789"/>
    <cellStyle name="Normalny 19 5 4 2" xfId="1507"/>
    <cellStyle name="Normalny 19 5 5" xfId="1329"/>
    <cellStyle name="Normalny 19 6" xfId="832"/>
    <cellStyle name="Normalny 19 6 2" xfId="1550"/>
    <cellStyle name="Normalny 19 7" xfId="1012"/>
    <cellStyle name="Normalny 19 7 2" xfId="1730"/>
    <cellStyle name="Normalny 19 8" xfId="652"/>
    <cellStyle name="Normalny 19 8 2" xfId="1370"/>
    <cellStyle name="Normalny 19 9" xfId="119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3" xfId="1130"/>
    <cellStyle name="Normalny 22 2 2 3 2" xfId="1848"/>
    <cellStyle name="Normalny 22 2 2 4" xfId="770"/>
    <cellStyle name="Normalny 22 2 2 4 2" xfId="1488"/>
    <cellStyle name="Normalny 22 2 2 5" xfId="1310"/>
    <cellStyle name="Normalny 22 2 3" xfId="882"/>
    <cellStyle name="Normalny 22 2 3 2" xfId="1600"/>
    <cellStyle name="Normalny 22 2 4" xfId="1062"/>
    <cellStyle name="Normalny 22 2 4 2" xfId="1780"/>
    <cellStyle name="Normalny 22 2 5" xfId="702"/>
    <cellStyle name="Normalny 22 2 5 2" xfId="1420"/>
    <cellStyle name="Normalny 22 2 6" xfId="1242"/>
    <cellStyle name="Normalny 22 3" xfId="547"/>
    <cellStyle name="Normalny 22 3 2" xfId="905"/>
    <cellStyle name="Normalny 22 3 2 2" xfId="1623"/>
    <cellStyle name="Normalny 22 3 3" xfId="1085"/>
    <cellStyle name="Normalny 22 3 3 2" xfId="1803"/>
    <cellStyle name="Normalny 22 3 4" xfId="725"/>
    <cellStyle name="Normalny 22 3 4 2" xfId="1443"/>
    <cellStyle name="Normalny 22 3 5" xfId="1265"/>
    <cellStyle name="Normalny 22 4" xfId="616"/>
    <cellStyle name="Normalny 22 4 2" xfId="974"/>
    <cellStyle name="Normalny 22 4 2 2" xfId="1692"/>
    <cellStyle name="Normalny 22 4 3" xfId="1154"/>
    <cellStyle name="Normalny 22 4 3 2" xfId="1872"/>
    <cellStyle name="Normalny 22 4 4" xfId="794"/>
    <cellStyle name="Normalny 22 4 4 2" xfId="1512"/>
    <cellStyle name="Normalny 22 4 5" xfId="1334"/>
    <cellStyle name="Normalny 22 5" xfId="837"/>
    <cellStyle name="Normalny 22 5 2" xfId="1555"/>
    <cellStyle name="Normalny 22 6" xfId="1017"/>
    <cellStyle name="Normalny 22 6 2" xfId="1735"/>
    <cellStyle name="Normalny 22 7" xfId="657"/>
    <cellStyle name="Normalny 22 7 2" xfId="1375"/>
    <cellStyle name="Normalny 22 8" xfId="1197"/>
    <cellStyle name="Normalny 23" xfId="480"/>
    <cellStyle name="Normalny 23 2" xfId="556"/>
    <cellStyle name="Normalny 23 2 2" xfId="914"/>
    <cellStyle name="Normalny 23 2 2 2" xfId="1632"/>
    <cellStyle name="Normalny 23 2 3" xfId="1094"/>
    <cellStyle name="Normalny 23 2 3 2" xfId="1812"/>
    <cellStyle name="Normalny 23 2 4" xfId="734"/>
    <cellStyle name="Normalny 23 2 4 2" xfId="1452"/>
    <cellStyle name="Normalny 23 2 5" xfId="1274"/>
    <cellStyle name="Normalny 23 3" xfId="625"/>
    <cellStyle name="Normalny 23 3 2" xfId="983"/>
    <cellStyle name="Normalny 23 3 2 2" xfId="1701"/>
    <cellStyle name="Normalny 23 3 3" xfId="1163"/>
    <cellStyle name="Normalny 23 3 3 2" xfId="1881"/>
    <cellStyle name="Normalny 23 3 4" xfId="803"/>
    <cellStyle name="Normalny 23 3 4 2" xfId="1521"/>
    <cellStyle name="Normalny 23 3 5" xfId="1343"/>
    <cellStyle name="Normalny 23 4" xfId="846"/>
    <cellStyle name="Normalny 23 4 2" xfId="1564"/>
    <cellStyle name="Normalny 23 5" xfId="1026"/>
    <cellStyle name="Normalny 23 5 2" xfId="1744"/>
    <cellStyle name="Normalny 23 6" xfId="666"/>
    <cellStyle name="Normalny 23 6 2" xfId="1384"/>
    <cellStyle name="Normalny 23 7" xfId="1206"/>
    <cellStyle name="Normalny 24" xfId="489"/>
    <cellStyle name="Normalny 24 2" xfId="559"/>
    <cellStyle name="Normalny 24 2 2" xfId="917"/>
    <cellStyle name="Normalny 24 2 2 2" xfId="1635"/>
    <cellStyle name="Normalny 24 2 3" xfId="1097"/>
    <cellStyle name="Normalny 24 2 3 2" xfId="1815"/>
    <cellStyle name="Normalny 24 2 4" xfId="737"/>
    <cellStyle name="Normalny 24 2 4 2" xfId="1455"/>
    <cellStyle name="Normalny 24 2 5" xfId="1277"/>
    <cellStyle name="Normalny 24 3" xfId="628"/>
    <cellStyle name="Normalny 24 3 2" xfId="986"/>
    <cellStyle name="Normalny 24 3 2 2" xfId="1704"/>
    <cellStyle name="Normalny 24 3 3" xfId="1166"/>
    <cellStyle name="Normalny 24 3 3 2" xfId="1884"/>
    <cellStyle name="Normalny 24 3 4" xfId="806"/>
    <cellStyle name="Normalny 24 3 4 2" xfId="1524"/>
    <cellStyle name="Normalny 24 3 5" xfId="1346"/>
    <cellStyle name="Normalny 24 4" xfId="849"/>
    <cellStyle name="Normalny 24 4 2" xfId="1567"/>
    <cellStyle name="Normalny 24 5" xfId="1029"/>
    <cellStyle name="Normalny 24 5 2" xfId="1747"/>
    <cellStyle name="Normalny 24 6" xfId="669"/>
    <cellStyle name="Normalny 24 6 2" xfId="1387"/>
    <cellStyle name="Normalny 24 7" xfId="1209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3" xfId="1101"/>
    <cellStyle name="Normalny 25 2 2 3 2" xfId="1819"/>
    <cellStyle name="Normalny 25 2 2 4" xfId="741"/>
    <cellStyle name="Normalny 25 2 2 4 2" xfId="1459"/>
    <cellStyle name="Normalny 25 2 2 5" xfId="1281"/>
    <cellStyle name="Normalny 25 2 3" xfId="632"/>
    <cellStyle name="Normalny 25 2 3 2" xfId="990"/>
    <cellStyle name="Normalny 25 2 3 2 2" xfId="1708"/>
    <cellStyle name="Normalny 25 2 3 3" xfId="1170"/>
    <cellStyle name="Normalny 25 2 3 3 2" xfId="1888"/>
    <cellStyle name="Normalny 25 2 3 4" xfId="810"/>
    <cellStyle name="Normalny 25 2 3 4 2" xfId="1528"/>
    <cellStyle name="Normalny 25 2 3 5" xfId="1350"/>
    <cellStyle name="Normalny 25 2 4" xfId="853"/>
    <cellStyle name="Normalny 25 2 4 2" xfId="1571"/>
    <cellStyle name="Normalny 25 2 5" xfId="1033"/>
    <cellStyle name="Normalny 25 2 5 2" xfId="1751"/>
    <cellStyle name="Normalny 25 2 6" xfId="673"/>
    <cellStyle name="Normalny 25 2 6 2" xfId="1391"/>
    <cellStyle name="Normalny 25 2 7" xfId="1213"/>
    <cellStyle name="Normalny 25 3" xfId="562"/>
    <cellStyle name="Normalny 25 3 2" xfId="920"/>
    <cellStyle name="Normalny 25 3 2 2" xfId="1638"/>
    <cellStyle name="Normalny 25 3 3" xfId="1100"/>
    <cellStyle name="Normalny 25 3 3 2" xfId="1818"/>
    <cellStyle name="Normalny 25 3 4" xfId="740"/>
    <cellStyle name="Normalny 25 3 4 2" xfId="1458"/>
    <cellStyle name="Normalny 25 3 5" xfId="1280"/>
    <cellStyle name="Normalny 25 4" xfId="631"/>
    <cellStyle name="Normalny 25 4 2" xfId="989"/>
    <cellStyle name="Normalny 25 4 2 2" xfId="1707"/>
    <cellStyle name="Normalny 25 4 3" xfId="1169"/>
    <cellStyle name="Normalny 25 4 3 2" xfId="1887"/>
    <cellStyle name="Normalny 25 4 4" xfId="809"/>
    <cellStyle name="Normalny 25 4 4 2" xfId="1527"/>
    <cellStyle name="Normalny 25 4 5" xfId="1349"/>
    <cellStyle name="Normalny 25 5" xfId="852"/>
    <cellStyle name="Normalny 25 5 2" xfId="1570"/>
    <cellStyle name="Normalny 25 6" xfId="1032"/>
    <cellStyle name="Normalny 25 6 2" xfId="1750"/>
    <cellStyle name="Normalny 25 7" xfId="672"/>
    <cellStyle name="Normalny 25 7 2" xfId="1390"/>
    <cellStyle name="Normalny 25 8" xfId="1212"/>
    <cellStyle name="Normalny 26" xfId="494"/>
    <cellStyle name="Normalny 26 2" xfId="564"/>
    <cellStyle name="Normalny 26 2 2" xfId="922"/>
    <cellStyle name="Normalny 26 2 2 2" xfId="1640"/>
    <cellStyle name="Normalny 26 2 3" xfId="1102"/>
    <cellStyle name="Normalny 26 2 3 2" xfId="1820"/>
    <cellStyle name="Normalny 26 2 4" xfId="742"/>
    <cellStyle name="Normalny 26 2 4 2" xfId="1460"/>
    <cellStyle name="Normalny 26 2 5" xfId="1282"/>
    <cellStyle name="Normalny 26 3" xfId="633"/>
    <cellStyle name="Normalny 26 3 2" xfId="991"/>
    <cellStyle name="Normalny 26 3 2 2" xfId="1709"/>
    <cellStyle name="Normalny 26 3 3" xfId="1171"/>
    <cellStyle name="Normalny 26 3 3 2" xfId="1889"/>
    <cellStyle name="Normalny 26 3 4" xfId="811"/>
    <cellStyle name="Normalny 26 3 4 2" xfId="1529"/>
    <cellStyle name="Normalny 26 3 5" xfId="1351"/>
    <cellStyle name="Normalny 26 4" xfId="854"/>
    <cellStyle name="Normalny 26 4 2" xfId="1572"/>
    <cellStyle name="Normalny 26 5" xfId="1034"/>
    <cellStyle name="Normalny 26 5 2" xfId="1752"/>
    <cellStyle name="Normalny 26 6" xfId="674"/>
    <cellStyle name="Normalny 26 6 2" xfId="1392"/>
    <cellStyle name="Normalny 26 7" xfId="1214"/>
    <cellStyle name="Normalny 27" xfId="495"/>
    <cellStyle name="Normalny 27 2" xfId="565"/>
    <cellStyle name="Normalny 27 2 2" xfId="923"/>
    <cellStyle name="Normalny 27 2 2 2" xfId="1641"/>
    <cellStyle name="Normalny 27 2 3" xfId="1103"/>
    <cellStyle name="Normalny 27 2 3 2" xfId="1821"/>
    <cellStyle name="Normalny 27 2 4" xfId="743"/>
    <cellStyle name="Normalny 27 2 4 2" xfId="1461"/>
    <cellStyle name="Normalny 27 2 5" xfId="1283"/>
    <cellStyle name="Normalny 27 3" xfId="634"/>
    <cellStyle name="Normalny 27 3 2" xfId="992"/>
    <cellStyle name="Normalny 27 3 2 2" xfId="1710"/>
    <cellStyle name="Normalny 27 3 3" xfId="1172"/>
    <cellStyle name="Normalny 27 3 3 2" xfId="1890"/>
    <cellStyle name="Normalny 27 3 4" xfId="812"/>
    <cellStyle name="Normalny 27 3 4 2" xfId="1530"/>
    <cellStyle name="Normalny 27 3 5" xfId="1352"/>
    <cellStyle name="Normalny 27 4" xfId="855"/>
    <cellStyle name="Normalny 27 4 2" xfId="1573"/>
    <cellStyle name="Normalny 27 5" xfId="1035"/>
    <cellStyle name="Normalny 27 5 2" xfId="1753"/>
    <cellStyle name="Normalny 27 6" xfId="675"/>
    <cellStyle name="Normalny 27 6 2" xfId="1393"/>
    <cellStyle name="Normalny 27 7" xfId="1215"/>
    <cellStyle name="Normalny 28" xfId="496"/>
    <cellStyle name="Normalny 28 2" xfId="566"/>
    <cellStyle name="Normalny 28 2 2" xfId="924"/>
    <cellStyle name="Normalny 28 2 2 2" xfId="1642"/>
    <cellStyle name="Normalny 28 2 3" xfId="1104"/>
    <cellStyle name="Normalny 28 2 3 2" xfId="1822"/>
    <cellStyle name="Normalny 28 2 4" xfId="744"/>
    <cellStyle name="Normalny 28 2 4 2" xfId="1462"/>
    <cellStyle name="Normalny 28 2 5" xfId="1284"/>
    <cellStyle name="Normalny 28 3" xfId="635"/>
    <cellStyle name="Normalny 28 3 2" xfId="993"/>
    <cellStyle name="Normalny 28 3 2 2" xfId="1711"/>
    <cellStyle name="Normalny 28 3 3" xfId="1173"/>
    <cellStyle name="Normalny 28 3 3 2" xfId="1891"/>
    <cellStyle name="Normalny 28 3 4" xfId="813"/>
    <cellStyle name="Normalny 28 3 4 2" xfId="1531"/>
    <cellStyle name="Normalny 28 3 5" xfId="1353"/>
    <cellStyle name="Normalny 28 4" xfId="856"/>
    <cellStyle name="Normalny 28 4 2" xfId="1574"/>
    <cellStyle name="Normalny 28 5" xfId="1036"/>
    <cellStyle name="Normalny 28 5 2" xfId="1754"/>
    <cellStyle name="Normalny 28 6" xfId="676"/>
    <cellStyle name="Normalny 28 6 2" xfId="1394"/>
    <cellStyle name="Normalny 28 7" xfId="1216"/>
    <cellStyle name="Normalny 29" xfId="507"/>
    <cellStyle name="Normalny 29 2" xfId="576"/>
    <cellStyle name="Normalny 29 2 2" xfId="934"/>
    <cellStyle name="Normalny 29 2 2 2" xfId="1652"/>
    <cellStyle name="Normalny 29 2 3" xfId="1114"/>
    <cellStyle name="Normalny 29 2 3 2" xfId="1832"/>
    <cellStyle name="Normalny 29 2 4" xfId="754"/>
    <cellStyle name="Normalny 29 2 4 2" xfId="1472"/>
    <cellStyle name="Normalny 29 2 5" xfId="1294"/>
    <cellStyle name="Normalny 29 3" xfId="645"/>
    <cellStyle name="Normalny 29 3 2" xfId="1003"/>
    <cellStyle name="Normalny 29 3 2 2" xfId="1721"/>
    <cellStyle name="Normalny 29 3 3" xfId="1183"/>
    <cellStyle name="Normalny 29 3 3 2" xfId="1901"/>
    <cellStyle name="Normalny 29 3 4" xfId="823"/>
    <cellStyle name="Normalny 29 3 4 2" xfId="1541"/>
    <cellStyle name="Normalny 29 3 5" xfId="1363"/>
    <cellStyle name="Normalny 29 4" xfId="866"/>
    <cellStyle name="Normalny 29 4 2" xfId="1584"/>
    <cellStyle name="Normalny 29 5" xfId="1046"/>
    <cellStyle name="Normalny 29 5 2" xfId="1764"/>
    <cellStyle name="Normalny 29 6" xfId="686"/>
    <cellStyle name="Normalny 29 6 2" xfId="1404"/>
    <cellStyle name="Normalny 29 7" xfId="1226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3" xfId="1128"/>
    <cellStyle name="Normalny 3 10 2 2 3 2" xfId="1846"/>
    <cellStyle name="Normalny 3 10 2 2 4" xfId="768"/>
    <cellStyle name="Normalny 3 10 2 2 4 2" xfId="1486"/>
    <cellStyle name="Normalny 3 10 2 2 5" xfId="1308"/>
    <cellStyle name="Normalny 3 10 2 3" xfId="880"/>
    <cellStyle name="Normalny 3 10 2 3 2" xfId="1598"/>
    <cellStyle name="Normalny 3 10 2 4" xfId="1060"/>
    <cellStyle name="Normalny 3 10 2 4 2" xfId="1778"/>
    <cellStyle name="Normalny 3 10 2 5" xfId="700"/>
    <cellStyle name="Normalny 3 10 2 5 2" xfId="1418"/>
    <cellStyle name="Normalny 3 10 2 6" xfId="1240"/>
    <cellStyle name="Normalny 3 10 3" xfId="545"/>
    <cellStyle name="Normalny 3 10 3 2" xfId="903"/>
    <cellStyle name="Normalny 3 10 3 2 2" xfId="1621"/>
    <cellStyle name="Normalny 3 10 3 3" xfId="1083"/>
    <cellStyle name="Normalny 3 10 3 3 2" xfId="1801"/>
    <cellStyle name="Normalny 3 10 3 4" xfId="723"/>
    <cellStyle name="Normalny 3 10 3 4 2" xfId="1441"/>
    <cellStyle name="Normalny 3 10 3 5" xfId="1263"/>
    <cellStyle name="Normalny 3 10 4" xfId="614"/>
    <cellStyle name="Normalny 3 10 4 2" xfId="972"/>
    <cellStyle name="Normalny 3 10 4 2 2" xfId="1690"/>
    <cellStyle name="Normalny 3 10 4 3" xfId="1152"/>
    <cellStyle name="Normalny 3 10 4 3 2" xfId="1870"/>
    <cellStyle name="Normalny 3 10 4 4" xfId="792"/>
    <cellStyle name="Normalny 3 10 4 4 2" xfId="1510"/>
    <cellStyle name="Normalny 3 10 4 5" xfId="1332"/>
    <cellStyle name="Normalny 3 10 5" xfId="835"/>
    <cellStyle name="Normalny 3 10 5 2" xfId="1553"/>
    <cellStyle name="Normalny 3 10 6" xfId="1015"/>
    <cellStyle name="Normalny 3 10 6 2" xfId="1733"/>
    <cellStyle name="Normalny 3 10 7" xfId="655"/>
    <cellStyle name="Normalny 3 10 7 2" xfId="1373"/>
    <cellStyle name="Normalny 3 10 8" xfId="1195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3" xfId="1131"/>
    <cellStyle name="Normalny 3 11 2 2 3 2" xfId="1849"/>
    <cellStyle name="Normalny 3 11 2 2 4" xfId="771"/>
    <cellStyle name="Normalny 3 11 2 2 4 2" xfId="1489"/>
    <cellStyle name="Normalny 3 11 2 2 5" xfId="1311"/>
    <cellStyle name="Normalny 3 11 2 3" xfId="883"/>
    <cellStyle name="Normalny 3 11 2 3 2" xfId="1601"/>
    <cellStyle name="Normalny 3 11 2 4" xfId="1063"/>
    <cellStyle name="Normalny 3 11 2 4 2" xfId="1781"/>
    <cellStyle name="Normalny 3 11 2 5" xfId="703"/>
    <cellStyle name="Normalny 3 11 2 5 2" xfId="1421"/>
    <cellStyle name="Normalny 3 11 2 6" xfId="1243"/>
    <cellStyle name="Normalny 3 11 3" xfId="548"/>
    <cellStyle name="Normalny 3 11 3 2" xfId="906"/>
    <cellStyle name="Normalny 3 11 3 2 2" xfId="1624"/>
    <cellStyle name="Normalny 3 11 3 3" xfId="1086"/>
    <cellStyle name="Normalny 3 11 3 3 2" xfId="1804"/>
    <cellStyle name="Normalny 3 11 3 4" xfId="726"/>
    <cellStyle name="Normalny 3 11 3 4 2" xfId="1444"/>
    <cellStyle name="Normalny 3 11 3 5" xfId="1266"/>
    <cellStyle name="Normalny 3 11 4" xfId="617"/>
    <cellStyle name="Normalny 3 11 4 2" xfId="975"/>
    <cellStyle name="Normalny 3 11 4 2 2" xfId="1693"/>
    <cellStyle name="Normalny 3 11 4 3" xfId="1155"/>
    <cellStyle name="Normalny 3 11 4 3 2" xfId="1873"/>
    <cellStyle name="Normalny 3 11 4 4" xfId="795"/>
    <cellStyle name="Normalny 3 11 4 4 2" xfId="1513"/>
    <cellStyle name="Normalny 3 11 4 5" xfId="1335"/>
    <cellStyle name="Normalny 3 11 5" xfId="838"/>
    <cellStyle name="Normalny 3 11 5 2" xfId="1556"/>
    <cellStyle name="Normalny 3 11 6" xfId="1018"/>
    <cellStyle name="Normalny 3 11 6 2" xfId="1736"/>
    <cellStyle name="Normalny 3 11 7" xfId="658"/>
    <cellStyle name="Normalny 3 11 7 2" xfId="1376"/>
    <cellStyle name="Normalny 3 11 8" xfId="1198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3" xfId="1133"/>
    <cellStyle name="Normalny 3 12 2 2 3 2" xfId="1851"/>
    <cellStyle name="Normalny 3 12 2 2 4" xfId="773"/>
    <cellStyle name="Normalny 3 12 2 2 4 2" xfId="1491"/>
    <cellStyle name="Normalny 3 12 2 2 5" xfId="1313"/>
    <cellStyle name="Normalny 3 12 2 3" xfId="885"/>
    <cellStyle name="Normalny 3 12 2 3 2" xfId="1603"/>
    <cellStyle name="Normalny 3 12 2 4" xfId="1065"/>
    <cellStyle name="Normalny 3 12 2 4 2" xfId="1783"/>
    <cellStyle name="Normalny 3 12 2 5" xfId="705"/>
    <cellStyle name="Normalny 3 12 2 5 2" xfId="1423"/>
    <cellStyle name="Normalny 3 12 2 6" xfId="1245"/>
    <cellStyle name="Normalny 3 12 3" xfId="550"/>
    <cellStyle name="Normalny 3 12 3 2" xfId="908"/>
    <cellStyle name="Normalny 3 12 3 2 2" xfId="1626"/>
    <cellStyle name="Normalny 3 12 3 3" xfId="1088"/>
    <cellStyle name="Normalny 3 12 3 3 2" xfId="1806"/>
    <cellStyle name="Normalny 3 12 3 4" xfId="728"/>
    <cellStyle name="Normalny 3 12 3 4 2" xfId="1446"/>
    <cellStyle name="Normalny 3 12 3 5" xfId="1268"/>
    <cellStyle name="Normalny 3 12 4" xfId="619"/>
    <cellStyle name="Normalny 3 12 4 2" xfId="977"/>
    <cellStyle name="Normalny 3 12 4 2 2" xfId="1695"/>
    <cellStyle name="Normalny 3 12 4 3" xfId="1157"/>
    <cellStyle name="Normalny 3 12 4 3 2" xfId="1875"/>
    <cellStyle name="Normalny 3 12 4 4" xfId="797"/>
    <cellStyle name="Normalny 3 12 4 4 2" xfId="1515"/>
    <cellStyle name="Normalny 3 12 4 5" xfId="1337"/>
    <cellStyle name="Normalny 3 12 5" xfId="840"/>
    <cellStyle name="Normalny 3 12 5 2" xfId="1558"/>
    <cellStyle name="Normalny 3 12 6" xfId="1020"/>
    <cellStyle name="Normalny 3 12 6 2" xfId="1738"/>
    <cellStyle name="Normalny 3 12 7" xfId="660"/>
    <cellStyle name="Normalny 3 12 7 2" xfId="1378"/>
    <cellStyle name="Normalny 3 12 8" xfId="1200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3" xfId="1135"/>
    <cellStyle name="Normalny 3 13 2 2 3 2" xfId="1853"/>
    <cellStyle name="Normalny 3 13 2 2 4" xfId="775"/>
    <cellStyle name="Normalny 3 13 2 2 4 2" xfId="1493"/>
    <cellStyle name="Normalny 3 13 2 2 5" xfId="1315"/>
    <cellStyle name="Normalny 3 13 2 3" xfId="887"/>
    <cellStyle name="Normalny 3 13 2 3 2" xfId="1605"/>
    <cellStyle name="Normalny 3 13 2 4" xfId="1067"/>
    <cellStyle name="Normalny 3 13 2 4 2" xfId="1785"/>
    <cellStyle name="Normalny 3 13 2 5" xfId="707"/>
    <cellStyle name="Normalny 3 13 2 5 2" xfId="1425"/>
    <cellStyle name="Normalny 3 13 2 6" xfId="1247"/>
    <cellStyle name="Normalny 3 13 3" xfId="552"/>
    <cellStyle name="Normalny 3 13 3 2" xfId="910"/>
    <cellStyle name="Normalny 3 13 3 2 2" xfId="1628"/>
    <cellStyle name="Normalny 3 13 3 3" xfId="1090"/>
    <cellStyle name="Normalny 3 13 3 3 2" xfId="1808"/>
    <cellStyle name="Normalny 3 13 3 4" xfId="730"/>
    <cellStyle name="Normalny 3 13 3 4 2" xfId="1448"/>
    <cellStyle name="Normalny 3 13 3 5" xfId="1270"/>
    <cellStyle name="Normalny 3 13 4" xfId="621"/>
    <cellStyle name="Normalny 3 13 4 2" xfId="979"/>
    <cellStyle name="Normalny 3 13 4 2 2" xfId="1697"/>
    <cellStyle name="Normalny 3 13 4 3" xfId="1159"/>
    <cellStyle name="Normalny 3 13 4 3 2" xfId="1877"/>
    <cellStyle name="Normalny 3 13 4 4" xfId="799"/>
    <cellStyle name="Normalny 3 13 4 4 2" xfId="1517"/>
    <cellStyle name="Normalny 3 13 4 5" xfId="1339"/>
    <cellStyle name="Normalny 3 13 5" xfId="842"/>
    <cellStyle name="Normalny 3 13 5 2" xfId="1560"/>
    <cellStyle name="Normalny 3 13 6" xfId="1022"/>
    <cellStyle name="Normalny 3 13 6 2" xfId="1740"/>
    <cellStyle name="Normalny 3 13 7" xfId="662"/>
    <cellStyle name="Normalny 3 13 7 2" xfId="1380"/>
    <cellStyle name="Normalny 3 13 8" xfId="1202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3" xfId="1137"/>
    <cellStyle name="Normalny 3 14 2 2 3 2" xfId="1855"/>
    <cellStyle name="Normalny 3 14 2 2 4" xfId="777"/>
    <cellStyle name="Normalny 3 14 2 2 4 2" xfId="1495"/>
    <cellStyle name="Normalny 3 14 2 2 5" xfId="1317"/>
    <cellStyle name="Normalny 3 14 2 3" xfId="889"/>
    <cellStyle name="Normalny 3 14 2 3 2" xfId="1607"/>
    <cellStyle name="Normalny 3 14 2 4" xfId="1069"/>
    <cellStyle name="Normalny 3 14 2 4 2" xfId="1787"/>
    <cellStyle name="Normalny 3 14 2 5" xfId="709"/>
    <cellStyle name="Normalny 3 14 2 5 2" xfId="1427"/>
    <cellStyle name="Normalny 3 14 2 6" xfId="1249"/>
    <cellStyle name="Normalny 3 14 3" xfId="554"/>
    <cellStyle name="Normalny 3 14 3 2" xfId="912"/>
    <cellStyle name="Normalny 3 14 3 2 2" xfId="1630"/>
    <cellStyle name="Normalny 3 14 3 3" xfId="1092"/>
    <cellStyle name="Normalny 3 14 3 3 2" xfId="1810"/>
    <cellStyle name="Normalny 3 14 3 4" xfId="732"/>
    <cellStyle name="Normalny 3 14 3 4 2" xfId="1450"/>
    <cellStyle name="Normalny 3 14 3 5" xfId="1272"/>
    <cellStyle name="Normalny 3 14 4" xfId="623"/>
    <cellStyle name="Normalny 3 14 4 2" xfId="981"/>
    <cellStyle name="Normalny 3 14 4 2 2" xfId="1699"/>
    <cellStyle name="Normalny 3 14 4 3" xfId="1161"/>
    <cellStyle name="Normalny 3 14 4 3 2" xfId="1879"/>
    <cellStyle name="Normalny 3 14 4 4" xfId="801"/>
    <cellStyle name="Normalny 3 14 4 4 2" xfId="1519"/>
    <cellStyle name="Normalny 3 14 4 5" xfId="1341"/>
    <cellStyle name="Normalny 3 14 5" xfId="844"/>
    <cellStyle name="Normalny 3 14 5 2" xfId="1562"/>
    <cellStyle name="Normalny 3 14 6" xfId="1024"/>
    <cellStyle name="Normalny 3 14 6 2" xfId="1742"/>
    <cellStyle name="Normalny 3 14 7" xfId="664"/>
    <cellStyle name="Normalny 3 14 7 2" xfId="1382"/>
    <cellStyle name="Normalny 3 14 8" xfId="1204"/>
    <cellStyle name="Normalny 3 15" xfId="481"/>
    <cellStyle name="Normalny 3 15 2" xfId="557"/>
    <cellStyle name="Normalny 3 15 2 2" xfId="915"/>
    <cellStyle name="Normalny 3 15 2 2 2" xfId="1633"/>
    <cellStyle name="Normalny 3 15 2 3" xfId="1095"/>
    <cellStyle name="Normalny 3 15 2 3 2" xfId="1813"/>
    <cellStyle name="Normalny 3 15 2 4" xfId="735"/>
    <cellStyle name="Normalny 3 15 2 4 2" xfId="1453"/>
    <cellStyle name="Normalny 3 15 2 5" xfId="1275"/>
    <cellStyle name="Normalny 3 15 3" xfId="626"/>
    <cellStyle name="Normalny 3 15 3 2" xfId="984"/>
    <cellStyle name="Normalny 3 15 3 2 2" xfId="1702"/>
    <cellStyle name="Normalny 3 15 3 3" xfId="1164"/>
    <cellStyle name="Normalny 3 15 3 3 2" xfId="1882"/>
    <cellStyle name="Normalny 3 15 3 4" xfId="804"/>
    <cellStyle name="Normalny 3 15 3 4 2" xfId="1522"/>
    <cellStyle name="Normalny 3 15 3 5" xfId="1344"/>
    <cellStyle name="Normalny 3 15 4" xfId="847"/>
    <cellStyle name="Normalny 3 15 4 2" xfId="1565"/>
    <cellStyle name="Normalny 3 15 5" xfId="1027"/>
    <cellStyle name="Normalny 3 15 5 2" xfId="1745"/>
    <cellStyle name="Normalny 3 15 6" xfId="667"/>
    <cellStyle name="Normalny 3 15 6 2" xfId="1385"/>
    <cellStyle name="Normalny 3 15 7" xfId="1207"/>
    <cellStyle name="Normalny 3 16" xfId="490"/>
    <cellStyle name="Normalny 3 16 2" xfId="560"/>
    <cellStyle name="Normalny 3 16 2 2" xfId="918"/>
    <cellStyle name="Normalny 3 16 2 2 2" xfId="1636"/>
    <cellStyle name="Normalny 3 16 2 3" xfId="1098"/>
    <cellStyle name="Normalny 3 16 2 3 2" xfId="1816"/>
    <cellStyle name="Normalny 3 16 2 4" xfId="738"/>
    <cellStyle name="Normalny 3 16 2 4 2" xfId="1456"/>
    <cellStyle name="Normalny 3 16 2 5" xfId="1278"/>
    <cellStyle name="Normalny 3 16 3" xfId="629"/>
    <cellStyle name="Normalny 3 16 3 2" xfId="987"/>
    <cellStyle name="Normalny 3 16 3 2 2" xfId="1705"/>
    <cellStyle name="Normalny 3 16 3 3" xfId="1167"/>
    <cellStyle name="Normalny 3 16 3 3 2" xfId="1885"/>
    <cellStyle name="Normalny 3 16 3 4" xfId="807"/>
    <cellStyle name="Normalny 3 16 3 4 2" xfId="1525"/>
    <cellStyle name="Normalny 3 16 3 5" xfId="1347"/>
    <cellStyle name="Normalny 3 16 4" xfId="850"/>
    <cellStyle name="Normalny 3 16 4 2" xfId="1568"/>
    <cellStyle name="Normalny 3 16 5" xfId="1030"/>
    <cellStyle name="Normalny 3 16 5 2" xfId="1748"/>
    <cellStyle name="Normalny 3 16 6" xfId="670"/>
    <cellStyle name="Normalny 3 16 6 2" xfId="1388"/>
    <cellStyle name="Normalny 3 16 7" xfId="121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2 2" xfId="932"/>
    <cellStyle name="Normalny 3 9 2 2 2 2" xfId="1650"/>
    <cellStyle name="Normalny 3 9 2 2 3" xfId="1112"/>
    <cellStyle name="Normalny 3 9 2 2 3 2" xfId="1830"/>
    <cellStyle name="Normalny 3 9 2 2 4" xfId="752"/>
    <cellStyle name="Normalny 3 9 2 2 4 2" xfId="1470"/>
    <cellStyle name="Normalny 3 9 2 2 5" xfId="1292"/>
    <cellStyle name="Normalny 3 9 2 3" xfId="643"/>
    <cellStyle name="Normalny 3 9 2 3 2" xfId="1001"/>
    <cellStyle name="Normalny 3 9 2 3 2 2" xfId="1719"/>
    <cellStyle name="Normalny 3 9 2 3 3" xfId="1181"/>
    <cellStyle name="Normalny 3 9 2 3 3 2" xfId="1899"/>
    <cellStyle name="Normalny 3 9 2 3 4" xfId="821"/>
    <cellStyle name="Normalny 3 9 2 3 4 2" xfId="1539"/>
    <cellStyle name="Normalny 3 9 2 3 5" xfId="1361"/>
    <cellStyle name="Normalny 3 9 2 4" xfId="864"/>
    <cellStyle name="Normalny 3 9 2 4 2" xfId="1582"/>
    <cellStyle name="Normalny 3 9 2 5" xfId="1044"/>
    <cellStyle name="Normalny 3 9 2 5 2" xfId="1762"/>
    <cellStyle name="Normalny 3 9 2 6" xfId="684"/>
    <cellStyle name="Normalny 3 9 2 6 2" xfId="1402"/>
    <cellStyle name="Normalny 3 9 2 7" xfId="1224"/>
    <cellStyle name="Normalny 3 9 3" xfId="520"/>
    <cellStyle name="Normalny 3 9 3 2" xfId="588"/>
    <cellStyle name="Normalny 3 9 3 2 2" xfId="946"/>
    <cellStyle name="Normalny 3 9 3 2 2 2" xfId="1664"/>
    <cellStyle name="Normalny 3 9 3 2 3" xfId="1126"/>
    <cellStyle name="Normalny 3 9 3 2 3 2" xfId="1844"/>
    <cellStyle name="Normalny 3 9 3 2 4" xfId="766"/>
    <cellStyle name="Normalny 3 9 3 2 4 2" xfId="1484"/>
    <cellStyle name="Normalny 3 9 3 2 5" xfId="1306"/>
    <cellStyle name="Normalny 3 9 3 3" xfId="878"/>
    <cellStyle name="Normalny 3 9 3 3 2" xfId="1596"/>
    <cellStyle name="Normalny 3 9 3 4" xfId="1058"/>
    <cellStyle name="Normalny 3 9 3 4 2" xfId="1776"/>
    <cellStyle name="Normalny 3 9 3 5" xfId="698"/>
    <cellStyle name="Normalny 3 9 3 5 2" xfId="1416"/>
    <cellStyle name="Normalny 3 9 3 6" xfId="1238"/>
    <cellStyle name="Normalny 3 9 4" xfId="543"/>
    <cellStyle name="Normalny 3 9 4 2" xfId="901"/>
    <cellStyle name="Normalny 3 9 4 2 2" xfId="1619"/>
    <cellStyle name="Normalny 3 9 4 3" xfId="1081"/>
    <cellStyle name="Normalny 3 9 4 3 2" xfId="1799"/>
    <cellStyle name="Normalny 3 9 4 4" xfId="721"/>
    <cellStyle name="Normalny 3 9 4 4 2" xfId="1439"/>
    <cellStyle name="Normalny 3 9 4 5" xfId="1261"/>
    <cellStyle name="Normalny 3 9 5" xfId="612"/>
    <cellStyle name="Normalny 3 9 5 2" xfId="970"/>
    <cellStyle name="Normalny 3 9 5 2 2" xfId="1688"/>
    <cellStyle name="Normalny 3 9 5 3" xfId="1150"/>
    <cellStyle name="Normalny 3 9 5 3 2" xfId="1868"/>
    <cellStyle name="Normalny 3 9 5 4" xfId="790"/>
    <cellStyle name="Normalny 3 9 5 4 2" xfId="1508"/>
    <cellStyle name="Normalny 3 9 5 5" xfId="1330"/>
    <cellStyle name="Normalny 3 9 6" xfId="833"/>
    <cellStyle name="Normalny 3 9 6 2" xfId="1551"/>
    <cellStyle name="Normalny 3 9 7" xfId="1013"/>
    <cellStyle name="Normalny 3 9 7 2" xfId="1731"/>
    <cellStyle name="Normalny 3 9 8" xfId="653"/>
    <cellStyle name="Normalny 3 9 8 2" xfId="1371"/>
    <cellStyle name="Normalny 3 9 9" xfId="1193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3" xfId="1116"/>
    <cellStyle name="Normalny 31 2 3 2" xfId="1834"/>
    <cellStyle name="Normalny 31 2 4" xfId="756"/>
    <cellStyle name="Normalny 31 2 4 2" xfId="1474"/>
    <cellStyle name="Normalny 31 2 5" xfId="1296"/>
    <cellStyle name="Normalny 31 3" xfId="868"/>
    <cellStyle name="Normalny 31 3 2" xfId="1586"/>
    <cellStyle name="Normalny 31 4" xfId="1048"/>
    <cellStyle name="Normalny 31 4 2" xfId="1766"/>
    <cellStyle name="Normalny 31 5" xfId="688"/>
    <cellStyle name="Normalny 31 5 2" xfId="1406"/>
    <cellStyle name="Normalny 31 6" xfId="1228"/>
    <cellStyle name="Normalny 32" xfId="512"/>
    <cellStyle name="Normalny 32 2" xfId="580"/>
    <cellStyle name="Normalny 32 2 2" xfId="938"/>
    <cellStyle name="Normalny 32 2 2 2" xfId="1656"/>
    <cellStyle name="Normalny 32 2 3" xfId="1118"/>
    <cellStyle name="Normalny 32 2 3 2" xfId="1836"/>
    <cellStyle name="Normalny 32 2 4" xfId="758"/>
    <cellStyle name="Normalny 32 2 4 2" xfId="1476"/>
    <cellStyle name="Normalny 32 2 5" xfId="1298"/>
    <cellStyle name="Normalny 32 3" xfId="870"/>
    <cellStyle name="Normalny 32 3 2" xfId="1588"/>
    <cellStyle name="Normalny 32 4" xfId="1050"/>
    <cellStyle name="Normalny 32 4 2" xfId="1768"/>
    <cellStyle name="Normalny 32 5" xfId="690"/>
    <cellStyle name="Normalny 32 5 2" xfId="1408"/>
    <cellStyle name="Normalny 32 6" xfId="1230"/>
    <cellStyle name="Normalny 33" xfId="533"/>
    <cellStyle name="Normalny 33 2" xfId="601"/>
    <cellStyle name="Normalny 33 2 2" xfId="959"/>
    <cellStyle name="Normalny 33 2 2 2" xfId="1677"/>
    <cellStyle name="Normalny 33 2 3" xfId="1139"/>
    <cellStyle name="Normalny 33 2 3 2" xfId="1857"/>
    <cellStyle name="Normalny 33 2 4" xfId="779"/>
    <cellStyle name="Normalny 33 2 4 2" xfId="1497"/>
    <cellStyle name="Normalny 33 2 5" xfId="1319"/>
    <cellStyle name="Normalny 33 3" xfId="891"/>
    <cellStyle name="Normalny 33 3 2" xfId="1609"/>
    <cellStyle name="Normalny 33 4" xfId="1071"/>
    <cellStyle name="Normalny 33 4 2" xfId="1789"/>
    <cellStyle name="Normalny 33 5" xfId="711"/>
    <cellStyle name="Normalny 33 5 2" xfId="1429"/>
    <cellStyle name="Normalny 33 6" xfId="1251"/>
    <cellStyle name="Normalny 34" xfId="534"/>
    <cellStyle name="Normalny 34 2" xfId="602"/>
    <cellStyle name="Normalny 34 2 2" xfId="960"/>
    <cellStyle name="Normalny 34 2 2 2" xfId="1678"/>
    <cellStyle name="Normalny 34 2 3" xfId="1140"/>
    <cellStyle name="Normalny 34 2 3 2" xfId="1858"/>
    <cellStyle name="Normalny 34 2 4" xfId="780"/>
    <cellStyle name="Normalny 34 2 4 2" xfId="1498"/>
    <cellStyle name="Normalny 34 2 5" xfId="1320"/>
    <cellStyle name="Normalny 34 3" xfId="892"/>
    <cellStyle name="Normalny 34 3 2" xfId="1610"/>
    <cellStyle name="Normalny 34 4" xfId="1072"/>
    <cellStyle name="Normalny 34 4 2" xfId="1790"/>
    <cellStyle name="Normalny 34 5" xfId="712"/>
    <cellStyle name="Normalny 34 5 2" xfId="1430"/>
    <cellStyle name="Normalny 34 6" xfId="1252"/>
    <cellStyle name="Normalny 35" xfId="535"/>
    <cellStyle name="Normalny 35 2" xfId="603"/>
    <cellStyle name="Normalny 35 2 2" xfId="961"/>
    <cellStyle name="Normalny 35 2 2 2" xfId="1679"/>
    <cellStyle name="Normalny 35 2 3" xfId="1141"/>
    <cellStyle name="Normalny 35 2 3 2" xfId="1859"/>
    <cellStyle name="Normalny 35 2 4" xfId="781"/>
    <cellStyle name="Normalny 35 2 4 2" xfId="1499"/>
    <cellStyle name="Normalny 35 2 5" xfId="1321"/>
    <cellStyle name="Normalny 35 3" xfId="893"/>
    <cellStyle name="Normalny 35 3 2" xfId="1611"/>
    <cellStyle name="Normalny 35 4" xfId="1073"/>
    <cellStyle name="Normalny 35 4 2" xfId="1791"/>
    <cellStyle name="Normalny 35 5" xfId="713"/>
    <cellStyle name="Normalny 35 5 2" xfId="1431"/>
    <cellStyle name="Normalny 35 6" xfId="1253"/>
    <cellStyle name="Normalny 36" xfId="536"/>
    <cellStyle name="Normalny 36 2" xfId="604"/>
    <cellStyle name="Normalny 36 2 2" xfId="962"/>
    <cellStyle name="Normalny 36 2 2 2" xfId="1680"/>
    <cellStyle name="Normalny 36 2 3" xfId="1142"/>
    <cellStyle name="Normalny 36 2 3 2" xfId="1860"/>
    <cellStyle name="Normalny 36 2 4" xfId="782"/>
    <cellStyle name="Normalny 36 2 4 2" xfId="1500"/>
    <cellStyle name="Normalny 36 2 5" xfId="1322"/>
    <cellStyle name="Normalny 36 3" xfId="894"/>
    <cellStyle name="Normalny 36 3 2" xfId="1612"/>
    <cellStyle name="Normalny 36 4" xfId="1074"/>
    <cellStyle name="Normalny 36 4 2" xfId="1792"/>
    <cellStyle name="Normalny 36 5" xfId="714"/>
    <cellStyle name="Normalny 36 5 2" xfId="1432"/>
    <cellStyle name="Normalny 36 6" xfId="1254"/>
    <cellStyle name="Normalny 37" xfId="605"/>
    <cellStyle name="Normalny 37 2" xfId="963"/>
    <cellStyle name="Normalny 37 2 2" xfId="1681"/>
    <cellStyle name="Normalny 37 3" xfId="1143"/>
    <cellStyle name="Normalny 37 3 2" xfId="1861"/>
    <cellStyle name="Normalny 37 4" xfId="783"/>
    <cellStyle name="Normalny 37 4 2" xfId="1501"/>
    <cellStyle name="Normalny 37 5" xfId="1323"/>
    <cellStyle name="Normalny 38" xfId="825"/>
    <cellStyle name="Normalny 38 2" xfId="1005"/>
    <cellStyle name="Normalny 38 2 2" xfId="1723"/>
    <cellStyle name="Normalny 38 3" xfId="1185"/>
    <cellStyle name="Normalny 38 3 2" xfId="1903"/>
    <cellStyle name="Normalny 38 4" xfId="1543"/>
    <cellStyle name="Normalny 39" xfId="1905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3" xfId="1136"/>
    <cellStyle name="Procentowy 10 2 2 3 2" xfId="1854"/>
    <cellStyle name="Procentowy 10 2 2 4" xfId="776"/>
    <cellStyle name="Procentowy 10 2 2 4 2" xfId="1494"/>
    <cellStyle name="Procentowy 10 2 2 5" xfId="1316"/>
    <cellStyle name="Procentowy 10 2 3" xfId="888"/>
    <cellStyle name="Procentowy 10 2 3 2" xfId="1606"/>
    <cellStyle name="Procentowy 10 2 4" xfId="1068"/>
    <cellStyle name="Procentowy 10 2 4 2" xfId="1786"/>
    <cellStyle name="Procentowy 10 2 5" xfId="708"/>
    <cellStyle name="Procentowy 10 2 5 2" xfId="1426"/>
    <cellStyle name="Procentowy 10 2 6" xfId="1248"/>
    <cellStyle name="Procentowy 10 3" xfId="553"/>
    <cellStyle name="Procentowy 10 3 2" xfId="911"/>
    <cellStyle name="Procentowy 10 3 2 2" xfId="1629"/>
    <cellStyle name="Procentowy 10 3 3" xfId="1091"/>
    <cellStyle name="Procentowy 10 3 3 2" xfId="1809"/>
    <cellStyle name="Procentowy 10 3 4" xfId="731"/>
    <cellStyle name="Procentowy 10 3 4 2" xfId="1449"/>
    <cellStyle name="Procentowy 10 3 5" xfId="1271"/>
    <cellStyle name="Procentowy 10 4" xfId="622"/>
    <cellStyle name="Procentowy 10 4 2" xfId="980"/>
    <cellStyle name="Procentowy 10 4 2 2" xfId="1698"/>
    <cellStyle name="Procentowy 10 4 3" xfId="1160"/>
    <cellStyle name="Procentowy 10 4 3 2" xfId="1878"/>
    <cellStyle name="Procentowy 10 4 4" xfId="800"/>
    <cellStyle name="Procentowy 10 4 4 2" xfId="1518"/>
    <cellStyle name="Procentowy 10 4 5" xfId="1340"/>
    <cellStyle name="Procentowy 10 5" xfId="843"/>
    <cellStyle name="Procentowy 10 5 2" xfId="1561"/>
    <cellStyle name="Procentowy 10 6" xfId="1023"/>
    <cellStyle name="Procentowy 10 6 2" xfId="1741"/>
    <cellStyle name="Procentowy 10 7" xfId="663"/>
    <cellStyle name="Procentowy 10 7 2" xfId="1381"/>
    <cellStyle name="Procentowy 10 8" xfId="1203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3" xfId="1138"/>
    <cellStyle name="Procentowy 11 2 2 3 2" xfId="1856"/>
    <cellStyle name="Procentowy 11 2 2 4" xfId="778"/>
    <cellStyle name="Procentowy 11 2 2 4 2" xfId="1496"/>
    <cellStyle name="Procentowy 11 2 2 5" xfId="1318"/>
    <cellStyle name="Procentowy 11 2 3" xfId="890"/>
    <cellStyle name="Procentowy 11 2 3 2" xfId="1608"/>
    <cellStyle name="Procentowy 11 2 4" xfId="1070"/>
    <cellStyle name="Procentowy 11 2 4 2" xfId="1788"/>
    <cellStyle name="Procentowy 11 2 5" xfId="710"/>
    <cellStyle name="Procentowy 11 2 5 2" xfId="1428"/>
    <cellStyle name="Procentowy 11 2 6" xfId="1250"/>
    <cellStyle name="Procentowy 11 3" xfId="555"/>
    <cellStyle name="Procentowy 11 3 2" xfId="913"/>
    <cellStyle name="Procentowy 11 3 2 2" xfId="1631"/>
    <cellStyle name="Procentowy 11 3 3" xfId="1093"/>
    <cellStyle name="Procentowy 11 3 3 2" xfId="1811"/>
    <cellStyle name="Procentowy 11 3 4" xfId="733"/>
    <cellStyle name="Procentowy 11 3 4 2" xfId="1451"/>
    <cellStyle name="Procentowy 11 3 5" xfId="1273"/>
    <cellStyle name="Procentowy 11 4" xfId="624"/>
    <cellStyle name="Procentowy 11 4 2" xfId="982"/>
    <cellStyle name="Procentowy 11 4 2 2" xfId="1700"/>
    <cellStyle name="Procentowy 11 4 3" xfId="1162"/>
    <cellStyle name="Procentowy 11 4 3 2" xfId="1880"/>
    <cellStyle name="Procentowy 11 4 4" xfId="802"/>
    <cellStyle name="Procentowy 11 4 4 2" xfId="1520"/>
    <cellStyle name="Procentowy 11 4 5" xfId="1342"/>
    <cellStyle name="Procentowy 11 5" xfId="845"/>
    <cellStyle name="Procentowy 11 5 2" xfId="1563"/>
    <cellStyle name="Procentowy 11 6" xfId="1025"/>
    <cellStyle name="Procentowy 11 6 2" xfId="1743"/>
    <cellStyle name="Procentowy 11 7" xfId="665"/>
    <cellStyle name="Procentowy 11 7 2" xfId="1383"/>
    <cellStyle name="Procentowy 11 8" xfId="1205"/>
    <cellStyle name="Procentowy 12" xfId="482"/>
    <cellStyle name="Procentowy 12 2" xfId="558"/>
    <cellStyle name="Procentowy 12 2 2" xfId="916"/>
    <cellStyle name="Procentowy 12 2 2 2" xfId="1634"/>
    <cellStyle name="Procentowy 12 2 3" xfId="1096"/>
    <cellStyle name="Procentowy 12 2 3 2" xfId="1814"/>
    <cellStyle name="Procentowy 12 2 4" xfId="736"/>
    <cellStyle name="Procentowy 12 2 4 2" xfId="1454"/>
    <cellStyle name="Procentowy 12 2 5" xfId="1276"/>
    <cellStyle name="Procentowy 12 3" xfId="627"/>
    <cellStyle name="Procentowy 12 3 2" xfId="985"/>
    <cellStyle name="Procentowy 12 3 2 2" xfId="1703"/>
    <cellStyle name="Procentowy 12 3 3" xfId="1165"/>
    <cellStyle name="Procentowy 12 3 3 2" xfId="1883"/>
    <cellStyle name="Procentowy 12 3 4" xfId="805"/>
    <cellStyle name="Procentowy 12 3 4 2" xfId="1523"/>
    <cellStyle name="Procentowy 12 3 5" xfId="1345"/>
    <cellStyle name="Procentowy 12 4" xfId="848"/>
    <cellStyle name="Procentowy 12 4 2" xfId="1566"/>
    <cellStyle name="Procentowy 12 5" xfId="1028"/>
    <cellStyle name="Procentowy 12 5 2" xfId="1746"/>
    <cellStyle name="Procentowy 12 6" xfId="668"/>
    <cellStyle name="Procentowy 12 6 2" xfId="1386"/>
    <cellStyle name="Procentowy 12 7" xfId="1208"/>
    <cellStyle name="Procentowy 13" xfId="491"/>
    <cellStyle name="Procentowy 13 2" xfId="561"/>
    <cellStyle name="Procentowy 13 2 2" xfId="919"/>
    <cellStyle name="Procentowy 13 2 2 2" xfId="1637"/>
    <cellStyle name="Procentowy 13 2 3" xfId="1099"/>
    <cellStyle name="Procentowy 13 2 3 2" xfId="1817"/>
    <cellStyle name="Procentowy 13 2 4" xfId="739"/>
    <cellStyle name="Procentowy 13 2 4 2" xfId="1457"/>
    <cellStyle name="Procentowy 13 2 5" xfId="1279"/>
    <cellStyle name="Procentowy 13 3" xfId="630"/>
    <cellStyle name="Procentowy 13 3 2" xfId="988"/>
    <cellStyle name="Procentowy 13 3 2 2" xfId="1706"/>
    <cellStyle name="Procentowy 13 3 3" xfId="1168"/>
    <cellStyle name="Procentowy 13 3 3 2" xfId="1886"/>
    <cellStyle name="Procentowy 13 3 4" xfId="808"/>
    <cellStyle name="Procentowy 13 3 4 2" xfId="1526"/>
    <cellStyle name="Procentowy 13 3 5" xfId="1348"/>
    <cellStyle name="Procentowy 13 4" xfId="851"/>
    <cellStyle name="Procentowy 13 4 2" xfId="1569"/>
    <cellStyle name="Procentowy 13 5" xfId="1031"/>
    <cellStyle name="Procentowy 13 5 2" xfId="1749"/>
    <cellStyle name="Procentowy 13 6" xfId="671"/>
    <cellStyle name="Procentowy 13 6 2" xfId="1389"/>
    <cellStyle name="Procentowy 13 7" xfId="1211"/>
    <cellStyle name="Procentowy 14" xfId="497"/>
    <cellStyle name="Procentowy 14 2" xfId="567"/>
    <cellStyle name="Procentowy 14 2 2" xfId="925"/>
    <cellStyle name="Procentowy 14 2 2 2" xfId="1643"/>
    <cellStyle name="Procentowy 14 2 3" xfId="1105"/>
    <cellStyle name="Procentowy 14 2 3 2" xfId="1823"/>
    <cellStyle name="Procentowy 14 2 4" xfId="745"/>
    <cellStyle name="Procentowy 14 2 4 2" xfId="1463"/>
    <cellStyle name="Procentowy 14 2 5" xfId="1285"/>
    <cellStyle name="Procentowy 14 3" xfId="636"/>
    <cellStyle name="Procentowy 14 3 2" xfId="994"/>
    <cellStyle name="Procentowy 14 3 2 2" xfId="1712"/>
    <cellStyle name="Procentowy 14 3 3" xfId="1174"/>
    <cellStyle name="Procentowy 14 3 3 2" xfId="1892"/>
    <cellStyle name="Procentowy 14 3 4" xfId="814"/>
    <cellStyle name="Procentowy 14 3 4 2" xfId="1532"/>
    <cellStyle name="Procentowy 14 3 5" xfId="1354"/>
    <cellStyle name="Procentowy 14 4" xfId="857"/>
    <cellStyle name="Procentowy 14 4 2" xfId="1575"/>
    <cellStyle name="Procentowy 14 5" xfId="1037"/>
    <cellStyle name="Procentowy 14 5 2" xfId="1755"/>
    <cellStyle name="Procentowy 14 6" xfId="677"/>
    <cellStyle name="Procentowy 14 6 2" xfId="1395"/>
    <cellStyle name="Procentowy 14 7" xfId="1217"/>
    <cellStyle name="Procentowy 15" xfId="508"/>
    <cellStyle name="Procentowy 15 2" xfId="577"/>
    <cellStyle name="Procentowy 15 2 2" xfId="935"/>
    <cellStyle name="Procentowy 15 2 2 2" xfId="1653"/>
    <cellStyle name="Procentowy 15 2 3" xfId="1115"/>
    <cellStyle name="Procentowy 15 2 3 2" xfId="1833"/>
    <cellStyle name="Procentowy 15 2 4" xfId="755"/>
    <cellStyle name="Procentowy 15 2 4 2" xfId="1473"/>
    <cellStyle name="Procentowy 15 2 5" xfId="1295"/>
    <cellStyle name="Procentowy 15 3" xfId="646"/>
    <cellStyle name="Procentowy 15 3 2" xfId="1004"/>
    <cellStyle name="Procentowy 15 3 2 2" xfId="1722"/>
    <cellStyle name="Procentowy 15 3 3" xfId="1184"/>
    <cellStyle name="Procentowy 15 3 3 2" xfId="1902"/>
    <cellStyle name="Procentowy 15 3 4" xfId="824"/>
    <cellStyle name="Procentowy 15 3 4 2" xfId="1542"/>
    <cellStyle name="Procentowy 15 3 5" xfId="1364"/>
    <cellStyle name="Procentowy 15 4" xfId="867"/>
    <cellStyle name="Procentowy 15 4 2" xfId="1585"/>
    <cellStyle name="Procentowy 15 5" xfId="1047"/>
    <cellStyle name="Procentowy 15 5 2" xfId="1765"/>
    <cellStyle name="Procentowy 15 6" xfId="687"/>
    <cellStyle name="Procentowy 15 6 2" xfId="1405"/>
    <cellStyle name="Procentowy 15 7" xfId="1227"/>
    <cellStyle name="Procentowy 16" xfId="511"/>
    <cellStyle name="Procentowy 16 2" xfId="579"/>
    <cellStyle name="Procentowy 16 2 2" xfId="937"/>
    <cellStyle name="Procentowy 16 2 2 2" xfId="1655"/>
    <cellStyle name="Procentowy 16 2 3" xfId="1117"/>
    <cellStyle name="Procentowy 16 2 3 2" xfId="1835"/>
    <cellStyle name="Procentowy 16 2 4" xfId="757"/>
    <cellStyle name="Procentowy 16 2 4 2" xfId="1475"/>
    <cellStyle name="Procentowy 16 2 5" xfId="1297"/>
    <cellStyle name="Procentowy 16 3" xfId="869"/>
    <cellStyle name="Procentowy 16 3 2" xfId="1587"/>
    <cellStyle name="Procentowy 16 4" xfId="1049"/>
    <cellStyle name="Procentowy 16 4 2" xfId="1767"/>
    <cellStyle name="Procentowy 16 5" xfId="689"/>
    <cellStyle name="Procentowy 16 5 2" xfId="1407"/>
    <cellStyle name="Procentowy 16 6" xfId="1229"/>
    <cellStyle name="Procentowy 17" xfId="513"/>
    <cellStyle name="Procentowy 17 2" xfId="581"/>
    <cellStyle name="Procentowy 17 2 2" xfId="939"/>
    <cellStyle name="Procentowy 17 2 2 2" xfId="1657"/>
    <cellStyle name="Procentowy 17 2 3" xfId="1119"/>
    <cellStyle name="Procentowy 17 2 3 2" xfId="1837"/>
    <cellStyle name="Procentowy 17 2 4" xfId="759"/>
    <cellStyle name="Procentowy 17 2 4 2" xfId="1477"/>
    <cellStyle name="Procentowy 17 2 5" xfId="1299"/>
    <cellStyle name="Procentowy 17 3" xfId="871"/>
    <cellStyle name="Procentowy 17 3 2" xfId="1589"/>
    <cellStyle name="Procentowy 17 4" xfId="1051"/>
    <cellStyle name="Procentowy 17 4 2" xfId="1769"/>
    <cellStyle name="Procentowy 17 5" xfId="691"/>
    <cellStyle name="Procentowy 17 5 2" xfId="1409"/>
    <cellStyle name="Procentowy 17 6" xfId="1231"/>
    <cellStyle name="Procentowy 18" xfId="826"/>
    <cellStyle name="Procentowy 18 2" xfId="1006"/>
    <cellStyle name="Procentowy 18 2 2" xfId="1724"/>
    <cellStyle name="Procentowy 18 3" xfId="1186"/>
    <cellStyle name="Procentowy 18 3 2" xfId="1904"/>
    <cellStyle name="Procentowy 18 4" xfId="1544"/>
    <cellStyle name="Procentowy 19" xfId="1906"/>
    <cellStyle name="Procentowy 2" xfId="358"/>
    <cellStyle name="Procentowy 2 2" xfId="359"/>
    <cellStyle name="Procentowy 2 3" xfId="453"/>
    <cellStyle name="Procentowy 20" xfId="1908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2 2" xfId="930"/>
    <cellStyle name="Procentowy 5 2 2 2 2" xfId="1648"/>
    <cellStyle name="Procentowy 5 2 2 3" xfId="1110"/>
    <cellStyle name="Procentowy 5 2 2 3 2" xfId="1828"/>
    <cellStyle name="Procentowy 5 2 2 4" xfId="750"/>
    <cellStyle name="Procentowy 5 2 2 4 2" xfId="1468"/>
    <cellStyle name="Procentowy 5 2 2 5" xfId="1290"/>
    <cellStyle name="Procentowy 5 2 3" xfId="641"/>
    <cellStyle name="Procentowy 5 2 3 2" xfId="999"/>
    <cellStyle name="Procentowy 5 2 3 2 2" xfId="1717"/>
    <cellStyle name="Procentowy 5 2 3 3" xfId="1179"/>
    <cellStyle name="Procentowy 5 2 3 3 2" xfId="1897"/>
    <cellStyle name="Procentowy 5 2 3 4" xfId="819"/>
    <cellStyle name="Procentowy 5 2 3 4 2" xfId="1537"/>
    <cellStyle name="Procentowy 5 2 3 5" xfId="1359"/>
    <cellStyle name="Procentowy 5 2 4" xfId="862"/>
    <cellStyle name="Procentowy 5 2 4 2" xfId="1580"/>
    <cellStyle name="Procentowy 5 2 5" xfId="1042"/>
    <cellStyle name="Procentowy 5 2 5 2" xfId="1760"/>
    <cellStyle name="Procentowy 5 2 6" xfId="682"/>
    <cellStyle name="Procentowy 5 2 6 2" xfId="1400"/>
    <cellStyle name="Procentowy 5 2 7" xfId="1222"/>
    <cellStyle name="Procentowy 5 3" xfId="518"/>
    <cellStyle name="Procentowy 5 3 2" xfId="586"/>
    <cellStyle name="Procentowy 5 3 2 2" xfId="944"/>
    <cellStyle name="Procentowy 5 3 2 2 2" xfId="1662"/>
    <cellStyle name="Procentowy 5 3 2 3" xfId="1124"/>
    <cellStyle name="Procentowy 5 3 2 3 2" xfId="1842"/>
    <cellStyle name="Procentowy 5 3 2 4" xfId="764"/>
    <cellStyle name="Procentowy 5 3 2 4 2" xfId="1482"/>
    <cellStyle name="Procentowy 5 3 2 5" xfId="1304"/>
    <cellStyle name="Procentowy 5 3 3" xfId="876"/>
    <cellStyle name="Procentowy 5 3 3 2" xfId="1594"/>
    <cellStyle name="Procentowy 5 3 4" xfId="1056"/>
    <cellStyle name="Procentowy 5 3 4 2" xfId="1774"/>
    <cellStyle name="Procentowy 5 3 5" xfId="696"/>
    <cellStyle name="Procentowy 5 3 5 2" xfId="1414"/>
    <cellStyle name="Procentowy 5 3 6" xfId="1236"/>
    <cellStyle name="Procentowy 5 4" xfId="541"/>
    <cellStyle name="Procentowy 5 4 2" xfId="899"/>
    <cellStyle name="Procentowy 5 4 2 2" xfId="1617"/>
    <cellStyle name="Procentowy 5 4 3" xfId="1079"/>
    <cellStyle name="Procentowy 5 4 3 2" xfId="1797"/>
    <cellStyle name="Procentowy 5 4 4" xfId="719"/>
    <cellStyle name="Procentowy 5 4 4 2" xfId="1437"/>
    <cellStyle name="Procentowy 5 4 5" xfId="1259"/>
    <cellStyle name="Procentowy 5 5" xfId="610"/>
    <cellStyle name="Procentowy 5 5 2" xfId="968"/>
    <cellStyle name="Procentowy 5 5 2 2" xfId="1686"/>
    <cellStyle name="Procentowy 5 5 3" xfId="1148"/>
    <cellStyle name="Procentowy 5 5 3 2" xfId="1866"/>
    <cellStyle name="Procentowy 5 5 4" xfId="788"/>
    <cellStyle name="Procentowy 5 5 4 2" xfId="1506"/>
    <cellStyle name="Procentowy 5 5 5" xfId="1328"/>
    <cellStyle name="Procentowy 5 6" xfId="831"/>
    <cellStyle name="Procentowy 5 6 2" xfId="1549"/>
    <cellStyle name="Procentowy 5 7" xfId="1011"/>
    <cellStyle name="Procentowy 5 7 2" xfId="1729"/>
    <cellStyle name="Procentowy 5 8" xfId="651"/>
    <cellStyle name="Procentowy 5 8 2" xfId="1369"/>
    <cellStyle name="Procentowy 5 9" xfId="1191"/>
    <cellStyle name="Procentowy 6" xfId="464"/>
    <cellStyle name="Procentowy 6 2" xfId="506"/>
    <cellStyle name="Procentowy 6 2 2" xfId="575"/>
    <cellStyle name="Procentowy 6 2 2 2" xfId="933"/>
    <cellStyle name="Procentowy 6 2 2 2 2" xfId="1651"/>
    <cellStyle name="Procentowy 6 2 2 3" xfId="1113"/>
    <cellStyle name="Procentowy 6 2 2 3 2" xfId="1831"/>
    <cellStyle name="Procentowy 6 2 2 4" xfId="753"/>
    <cellStyle name="Procentowy 6 2 2 4 2" xfId="1471"/>
    <cellStyle name="Procentowy 6 2 2 5" xfId="1293"/>
    <cellStyle name="Procentowy 6 2 3" xfId="644"/>
    <cellStyle name="Procentowy 6 2 3 2" xfId="1002"/>
    <cellStyle name="Procentowy 6 2 3 2 2" xfId="1720"/>
    <cellStyle name="Procentowy 6 2 3 3" xfId="1182"/>
    <cellStyle name="Procentowy 6 2 3 3 2" xfId="1900"/>
    <cellStyle name="Procentowy 6 2 3 4" xfId="822"/>
    <cellStyle name="Procentowy 6 2 3 4 2" xfId="1540"/>
    <cellStyle name="Procentowy 6 2 3 5" xfId="1362"/>
    <cellStyle name="Procentowy 6 2 4" xfId="865"/>
    <cellStyle name="Procentowy 6 2 4 2" xfId="1583"/>
    <cellStyle name="Procentowy 6 2 5" xfId="1045"/>
    <cellStyle name="Procentowy 6 2 5 2" xfId="1763"/>
    <cellStyle name="Procentowy 6 2 6" xfId="685"/>
    <cellStyle name="Procentowy 6 2 6 2" xfId="1403"/>
    <cellStyle name="Procentowy 6 2 7" xfId="1225"/>
    <cellStyle name="Procentowy 6 3" xfId="521"/>
    <cellStyle name="Procentowy 6 3 2" xfId="589"/>
    <cellStyle name="Procentowy 6 3 2 2" xfId="947"/>
    <cellStyle name="Procentowy 6 3 2 2 2" xfId="1665"/>
    <cellStyle name="Procentowy 6 3 2 3" xfId="1127"/>
    <cellStyle name="Procentowy 6 3 2 3 2" xfId="1845"/>
    <cellStyle name="Procentowy 6 3 2 4" xfId="767"/>
    <cellStyle name="Procentowy 6 3 2 4 2" xfId="1485"/>
    <cellStyle name="Procentowy 6 3 2 5" xfId="1307"/>
    <cellStyle name="Procentowy 6 3 3" xfId="879"/>
    <cellStyle name="Procentowy 6 3 3 2" xfId="1597"/>
    <cellStyle name="Procentowy 6 3 4" xfId="1059"/>
    <cellStyle name="Procentowy 6 3 4 2" xfId="1777"/>
    <cellStyle name="Procentowy 6 3 5" xfId="699"/>
    <cellStyle name="Procentowy 6 3 5 2" xfId="1417"/>
    <cellStyle name="Procentowy 6 3 6" xfId="1239"/>
    <cellStyle name="Procentowy 6 4" xfId="544"/>
    <cellStyle name="Procentowy 6 4 2" xfId="902"/>
    <cellStyle name="Procentowy 6 4 2 2" xfId="1620"/>
    <cellStyle name="Procentowy 6 4 3" xfId="1082"/>
    <cellStyle name="Procentowy 6 4 3 2" xfId="1800"/>
    <cellStyle name="Procentowy 6 4 4" xfId="722"/>
    <cellStyle name="Procentowy 6 4 4 2" xfId="1440"/>
    <cellStyle name="Procentowy 6 4 5" xfId="1262"/>
    <cellStyle name="Procentowy 6 5" xfId="613"/>
    <cellStyle name="Procentowy 6 5 2" xfId="971"/>
    <cellStyle name="Procentowy 6 5 2 2" xfId="1689"/>
    <cellStyle name="Procentowy 6 5 3" xfId="1151"/>
    <cellStyle name="Procentowy 6 5 3 2" xfId="1869"/>
    <cellStyle name="Procentowy 6 5 4" xfId="791"/>
    <cellStyle name="Procentowy 6 5 4 2" xfId="1509"/>
    <cellStyle name="Procentowy 6 5 5" xfId="1331"/>
    <cellStyle name="Procentowy 6 6" xfId="834"/>
    <cellStyle name="Procentowy 6 6 2" xfId="1552"/>
    <cellStyle name="Procentowy 6 7" xfId="1014"/>
    <cellStyle name="Procentowy 6 7 2" xfId="1732"/>
    <cellStyle name="Procentowy 6 8" xfId="654"/>
    <cellStyle name="Procentowy 6 8 2" xfId="1372"/>
    <cellStyle name="Procentowy 6 9" xfId="1194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3" xfId="1129"/>
    <cellStyle name="Procentowy 7 2 2 3 2" xfId="1847"/>
    <cellStyle name="Procentowy 7 2 2 4" xfId="769"/>
    <cellStyle name="Procentowy 7 2 2 4 2" xfId="1487"/>
    <cellStyle name="Procentowy 7 2 2 5" xfId="1309"/>
    <cellStyle name="Procentowy 7 2 3" xfId="881"/>
    <cellStyle name="Procentowy 7 2 3 2" xfId="1599"/>
    <cellStyle name="Procentowy 7 2 4" xfId="1061"/>
    <cellStyle name="Procentowy 7 2 4 2" xfId="1779"/>
    <cellStyle name="Procentowy 7 2 5" xfId="701"/>
    <cellStyle name="Procentowy 7 2 5 2" xfId="1419"/>
    <cellStyle name="Procentowy 7 2 6" xfId="1241"/>
    <cellStyle name="Procentowy 7 3" xfId="546"/>
    <cellStyle name="Procentowy 7 3 2" xfId="904"/>
    <cellStyle name="Procentowy 7 3 2 2" xfId="1622"/>
    <cellStyle name="Procentowy 7 3 3" xfId="1084"/>
    <cellStyle name="Procentowy 7 3 3 2" xfId="1802"/>
    <cellStyle name="Procentowy 7 3 4" xfId="724"/>
    <cellStyle name="Procentowy 7 3 4 2" xfId="1442"/>
    <cellStyle name="Procentowy 7 3 5" xfId="1264"/>
    <cellStyle name="Procentowy 7 4" xfId="615"/>
    <cellStyle name="Procentowy 7 4 2" xfId="973"/>
    <cellStyle name="Procentowy 7 4 2 2" xfId="1691"/>
    <cellStyle name="Procentowy 7 4 3" xfId="1153"/>
    <cellStyle name="Procentowy 7 4 3 2" xfId="1871"/>
    <cellStyle name="Procentowy 7 4 4" xfId="793"/>
    <cellStyle name="Procentowy 7 4 4 2" xfId="1511"/>
    <cellStyle name="Procentowy 7 4 5" xfId="1333"/>
    <cellStyle name="Procentowy 7 5" xfId="836"/>
    <cellStyle name="Procentowy 7 5 2" xfId="1554"/>
    <cellStyle name="Procentowy 7 6" xfId="1016"/>
    <cellStyle name="Procentowy 7 6 2" xfId="1734"/>
    <cellStyle name="Procentowy 7 7" xfId="656"/>
    <cellStyle name="Procentowy 7 7 2" xfId="1374"/>
    <cellStyle name="Procentowy 7 8" xfId="1196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3" xfId="1132"/>
    <cellStyle name="Procentowy 8 2 2 3 2" xfId="1850"/>
    <cellStyle name="Procentowy 8 2 2 4" xfId="772"/>
    <cellStyle name="Procentowy 8 2 2 4 2" xfId="1490"/>
    <cellStyle name="Procentowy 8 2 2 5" xfId="1312"/>
    <cellStyle name="Procentowy 8 2 3" xfId="884"/>
    <cellStyle name="Procentowy 8 2 3 2" xfId="1602"/>
    <cellStyle name="Procentowy 8 2 4" xfId="1064"/>
    <cellStyle name="Procentowy 8 2 4 2" xfId="1782"/>
    <cellStyle name="Procentowy 8 2 5" xfId="704"/>
    <cellStyle name="Procentowy 8 2 5 2" xfId="1422"/>
    <cellStyle name="Procentowy 8 2 6" xfId="1244"/>
    <cellStyle name="Procentowy 8 3" xfId="549"/>
    <cellStyle name="Procentowy 8 3 2" xfId="907"/>
    <cellStyle name="Procentowy 8 3 2 2" xfId="1625"/>
    <cellStyle name="Procentowy 8 3 3" xfId="1087"/>
    <cellStyle name="Procentowy 8 3 3 2" xfId="1805"/>
    <cellStyle name="Procentowy 8 3 4" xfId="727"/>
    <cellStyle name="Procentowy 8 3 4 2" xfId="1445"/>
    <cellStyle name="Procentowy 8 3 5" xfId="1267"/>
    <cellStyle name="Procentowy 8 4" xfId="618"/>
    <cellStyle name="Procentowy 8 4 2" xfId="976"/>
    <cellStyle name="Procentowy 8 4 2 2" xfId="1694"/>
    <cellStyle name="Procentowy 8 4 3" xfId="1156"/>
    <cellStyle name="Procentowy 8 4 3 2" xfId="1874"/>
    <cellStyle name="Procentowy 8 4 4" xfId="796"/>
    <cellStyle name="Procentowy 8 4 4 2" xfId="1514"/>
    <cellStyle name="Procentowy 8 4 5" xfId="1336"/>
    <cellStyle name="Procentowy 8 5" xfId="839"/>
    <cellStyle name="Procentowy 8 5 2" xfId="1557"/>
    <cellStyle name="Procentowy 8 6" xfId="1019"/>
    <cellStyle name="Procentowy 8 6 2" xfId="1737"/>
    <cellStyle name="Procentowy 8 7" xfId="659"/>
    <cellStyle name="Procentowy 8 7 2" xfId="1377"/>
    <cellStyle name="Procentowy 8 8" xfId="1199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3" xfId="1134"/>
    <cellStyle name="Procentowy 9 2 2 3 2" xfId="1852"/>
    <cellStyle name="Procentowy 9 2 2 4" xfId="774"/>
    <cellStyle name="Procentowy 9 2 2 4 2" xfId="1492"/>
    <cellStyle name="Procentowy 9 2 2 5" xfId="1314"/>
    <cellStyle name="Procentowy 9 2 3" xfId="886"/>
    <cellStyle name="Procentowy 9 2 3 2" xfId="1604"/>
    <cellStyle name="Procentowy 9 2 4" xfId="1066"/>
    <cellStyle name="Procentowy 9 2 4 2" xfId="1784"/>
    <cellStyle name="Procentowy 9 2 5" xfId="706"/>
    <cellStyle name="Procentowy 9 2 5 2" xfId="1424"/>
    <cellStyle name="Procentowy 9 2 6" xfId="1246"/>
    <cellStyle name="Procentowy 9 3" xfId="551"/>
    <cellStyle name="Procentowy 9 3 2" xfId="909"/>
    <cellStyle name="Procentowy 9 3 2 2" xfId="1627"/>
    <cellStyle name="Procentowy 9 3 3" xfId="1089"/>
    <cellStyle name="Procentowy 9 3 3 2" xfId="1807"/>
    <cellStyle name="Procentowy 9 3 4" xfId="729"/>
    <cellStyle name="Procentowy 9 3 4 2" xfId="1447"/>
    <cellStyle name="Procentowy 9 3 5" xfId="1269"/>
    <cellStyle name="Procentowy 9 4" xfId="620"/>
    <cellStyle name="Procentowy 9 4 2" xfId="978"/>
    <cellStyle name="Procentowy 9 4 2 2" xfId="1696"/>
    <cellStyle name="Procentowy 9 4 3" xfId="1158"/>
    <cellStyle name="Procentowy 9 4 3 2" xfId="1876"/>
    <cellStyle name="Procentowy 9 4 4" xfId="798"/>
    <cellStyle name="Procentowy 9 4 4 2" xfId="1516"/>
    <cellStyle name="Procentowy 9 4 5" xfId="1338"/>
    <cellStyle name="Procentowy 9 5" xfId="841"/>
    <cellStyle name="Procentowy 9 5 2" xfId="1559"/>
    <cellStyle name="Procentowy 9 6" xfId="1021"/>
    <cellStyle name="Procentowy 9 6 2" xfId="1739"/>
    <cellStyle name="Procentowy 9 7" xfId="661"/>
    <cellStyle name="Procentowy 9 7 2" xfId="1379"/>
    <cellStyle name="Procentowy 9 8" xfId="120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2 2" xfId="926"/>
    <cellStyle name="Walutowy 2 2 2 2 2" xfId="1644"/>
    <cellStyle name="Walutowy 2 2 2 3" xfId="1106"/>
    <cellStyle name="Walutowy 2 2 2 3 2" xfId="1824"/>
    <cellStyle name="Walutowy 2 2 2 4" xfId="746"/>
    <cellStyle name="Walutowy 2 2 2 4 2" xfId="1464"/>
    <cellStyle name="Walutowy 2 2 2 5" xfId="1286"/>
    <cellStyle name="Walutowy 2 2 3" xfId="637"/>
    <cellStyle name="Walutowy 2 2 3 2" xfId="995"/>
    <cellStyle name="Walutowy 2 2 3 2 2" xfId="1713"/>
    <cellStyle name="Walutowy 2 2 3 3" xfId="1175"/>
    <cellStyle name="Walutowy 2 2 3 3 2" xfId="1893"/>
    <cellStyle name="Walutowy 2 2 3 4" xfId="815"/>
    <cellStyle name="Walutowy 2 2 3 4 2" xfId="1533"/>
    <cellStyle name="Walutowy 2 2 3 5" xfId="1355"/>
    <cellStyle name="Walutowy 2 2 4" xfId="858"/>
    <cellStyle name="Walutowy 2 2 4 2" xfId="1576"/>
    <cellStyle name="Walutowy 2 2 5" xfId="1038"/>
    <cellStyle name="Walutowy 2 2 5 2" xfId="1756"/>
    <cellStyle name="Walutowy 2 2 6" xfId="678"/>
    <cellStyle name="Walutowy 2 2 6 2" xfId="1396"/>
    <cellStyle name="Walutowy 2 2 7" xfId="1218"/>
    <cellStyle name="Walutowy 2 3" xfId="514"/>
    <cellStyle name="Walutowy 2 3 2" xfId="582"/>
    <cellStyle name="Walutowy 2 3 2 2" xfId="940"/>
    <cellStyle name="Walutowy 2 3 2 2 2" xfId="1658"/>
    <cellStyle name="Walutowy 2 3 2 3" xfId="1120"/>
    <cellStyle name="Walutowy 2 3 2 3 2" xfId="1838"/>
    <cellStyle name="Walutowy 2 3 2 4" xfId="760"/>
    <cellStyle name="Walutowy 2 3 2 4 2" xfId="1478"/>
    <cellStyle name="Walutowy 2 3 2 5" xfId="1300"/>
    <cellStyle name="Walutowy 2 3 3" xfId="872"/>
    <cellStyle name="Walutowy 2 3 3 2" xfId="1590"/>
    <cellStyle name="Walutowy 2 3 4" xfId="1052"/>
    <cellStyle name="Walutowy 2 3 4 2" xfId="1770"/>
    <cellStyle name="Walutowy 2 3 5" xfId="692"/>
    <cellStyle name="Walutowy 2 3 5 2" xfId="1410"/>
    <cellStyle name="Walutowy 2 3 6" xfId="1232"/>
    <cellStyle name="Walutowy 2 4" xfId="537"/>
    <cellStyle name="Walutowy 2 4 2" xfId="895"/>
    <cellStyle name="Walutowy 2 4 2 2" xfId="1613"/>
    <cellStyle name="Walutowy 2 4 3" xfId="1075"/>
    <cellStyle name="Walutowy 2 4 3 2" xfId="1793"/>
    <cellStyle name="Walutowy 2 4 4" xfId="715"/>
    <cellStyle name="Walutowy 2 4 4 2" xfId="1433"/>
    <cellStyle name="Walutowy 2 4 5" xfId="1255"/>
    <cellStyle name="Walutowy 2 5" xfId="606"/>
    <cellStyle name="Walutowy 2 5 2" xfId="964"/>
    <cellStyle name="Walutowy 2 5 2 2" xfId="1682"/>
    <cellStyle name="Walutowy 2 5 3" xfId="1144"/>
    <cellStyle name="Walutowy 2 5 3 2" xfId="1862"/>
    <cellStyle name="Walutowy 2 5 4" xfId="784"/>
    <cellStyle name="Walutowy 2 5 4 2" xfId="1502"/>
    <cellStyle name="Walutowy 2 5 5" xfId="1324"/>
    <cellStyle name="Walutowy 2 6" xfId="827"/>
    <cellStyle name="Walutowy 2 6 2" xfId="1545"/>
    <cellStyle name="Walutowy 2 7" xfId="1007"/>
    <cellStyle name="Walutowy 2 7 2" xfId="1725"/>
    <cellStyle name="Walutowy 2 8" xfId="647"/>
    <cellStyle name="Walutowy 2 8 2" xfId="1365"/>
    <cellStyle name="Walutowy 2 9" xfId="1187"/>
    <cellStyle name="Waluty [0]" xfId="440"/>
    <cellStyle name="Waluty [0] 2" xfId="499"/>
    <cellStyle name="Waluty [0] 2 2" xfId="569"/>
    <cellStyle name="Waluty [0] 2 2 2" xfId="927"/>
    <cellStyle name="Waluty [0] 2 2 2 2" xfId="1645"/>
    <cellStyle name="Waluty [0] 2 2 3" xfId="1107"/>
    <cellStyle name="Waluty [0] 2 2 3 2" xfId="1825"/>
    <cellStyle name="Waluty [0] 2 2 4" xfId="747"/>
    <cellStyle name="Waluty [0] 2 2 4 2" xfId="1465"/>
    <cellStyle name="Waluty [0] 2 2 5" xfId="1287"/>
    <cellStyle name="Waluty [0] 2 3" xfId="638"/>
    <cellStyle name="Waluty [0] 2 3 2" xfId="996"/>
    <cellStyle name="Waluty [0] 2 3 2 2" xfId="1714"/>
    <cellStyle name="Waluty [0] 2 3 3" xfId="1176"/>
    <cellStyle name="Waluty [0] 2 3 3 2" xfId="1894"/>
    <cellStyle name="Waluty [0] 2 3 4" xfId="816"/>
    <cellStyle name="Waluty [0] 2 3 4 2" xfId="1534"/>
    <cellStyle name="Waluty [0] 2 3 5" xfId="1356"/>
    <cellStyle name="Waluty [0] 2 4" xfId="859"/>
    <cellStyle name="Waluty [0] 2 4 2" xfId="1577"/>
    <cellStyle name="Waluty [0] 2 5" xfId="1039"/>
    <cellStyle name="Waluty [0] 2 5 2" xfId="1757"/>
    <cellStyle name="Waluty [0] 2 6" xfId="679"/>
    <cellStyle name="Waluty [0] 2 6 2" xfId="1397"/>
    <cellStyle name="Waluty [0] 2 7" xfId="1219"/>
    <cellStyle name="Waluty [0] 3" xfId="515"/>
    <cellStyle name="Waluty [0] 3 2" xfId="583"/>
    <cellStyle name="Waluty [0] 3 2 2" xfId="941"/>
    <cellStyle name="Waluty [0] 3 2 2 2" xfId="1659"/>
    <cellStyle name="Waluty [0] 3 2 3" xfId="1121"/>
    <cellStyle name="Waluty [0] 3 2 3 2" xfId="1839"/>
    <cellStyle name="Waluty [0] 3 2 4" xfId="761"/>
    <cellStyle name="Waluty [0] 3 2 4 2" xfId="1479"/>
    <cellStyle name="Waluty [0] 3 2 5" xfId="1301"/>
    <cellStyle name="Waluty [0] 3 3" xfId="873"/>
    <cellStyle name="Waluty [0] 3 3 2" xfId="1591"/>
    <cellStyle name="Waluty [0] 3 4" xfId="1053"/>
    <cellStyle name="Waluty [0] 3 4 2" xfId="1771"/>
    <cellStyle name="Waluty [0] 3 5" xfId="693"/>
    <cellStyle name="Waluty [0] 3 5 2" xfId="1411"/>
    <cellStyle name="Waluty [0] 3 6" xfId="1233"/>
    <cellStyle name="Waluty [0] 4" xfId="538"/>
    <cellStyle name="Waluty [0] 4 2" xfId="896"/>
    <cellStyle name="Waluty [0] 4 2 2" xfId="1614"/>
    <cellStyle name="Waluty [0] 4 3" xfId="1076"/>
    <cellStyle name="Waluty [0] 4 3 2" xfId="1794"/>
    <cellStyle name="Waluty [0] 4 4" xfId="716"/>
    <cellStyle name="Waluty [0] 4 4 2" xfId="1434"/>
    <cellStyle name="Waluty [0] 4 5" xfId="1256"/>
    <cellStyle name="Waluty [0] 5" xfId="607"/>
    <cellStyle name="Waluty [0] 5 2" xfId="965"/>
    <cellStyle name="Waluty [0] 5 2 2" xfId="1683"/>
    <cellStyle name="Waluty [0] 5 3" xfId="1145"/>
    <cellStyle name="Waluty [0] 5 3 2" xfId="1863"/>
    <cellStyle name="Waluty [0] 5 4" xfId="785"/>
    <cellStyle name="Waluty [0] 5 4 2" xfId="1503"/>
    <cellStyle name="Waluty [0] 5 5" xfId="1325"/>
    <cellStyle name="Waluty [0] 6" xfId="828"/>
    <cellStyle name="Waluty [0] 6 2" xfId="1546"/>
    <cellStyle name="Waluty [0] 7" xfId="1008"/>
    <cellStyle name="Waluty [0] 7 2" xfId="1726"/>
    <cellStyle name="Waluty [0] 8" xfId="648"/>
    <cellStyle name="Waluty [0] 8 2" xfId="1366"/>
    <cellStyle name="Waluty [0] 9" xfId="118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#,##0</c:formatCode>
              <c:ptCount val="1"/>
              <c:pt idx="0">
                <c:v>40655.999196670004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27455416"/>
        <c:axId val="727451104"/>
      </c:barChart>
      <c:catAx>
        <c:axId val="72745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7451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2745110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745541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I 2021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32837561971461E-2"/>
                  <c:y val="0.1655822228952150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0056412219305919"/>
                  <c:y val="0.1897032101756511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23246955.308139998</c:v>
              </c:pt>
              <c:pt idx="1">
                <c:v>4661437.4019999998</c:v>
              </c:pt>
              <c:pt idx="2">
                <c:v>3479775.5505100004</c:v>
              </c:pt>
              <c:pt idx="3">
                <c:v>6176763.4876099993</c:v>
              </c:pt>
              <c:pt idx="4">
                <c:v>826218.04814999993</c:v>
              </c:pt>
              <c:pt idx="5">
                <c:v>824844.24661999196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I 2021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124.5719</c:v>
              </c:pt>
              <c:pt idx="2" formatCode="#,##0">
                <c:v>366329.07731000002</c:v>
              </c:pt>
              <c:pt idx="3" formatCode="#,##0">
                <c:v>759539.31813002424</c:v>
              </c:pt>
              <c:pt idx="4" formatCode="#,##0">
                <c:v>262181.40575999999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2020-2021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85174582255296105"/>
          <c:h val="0.48047016673297294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40271.703000000001</c:v>
              </c:pt>
              <c:pt idx="1">
                <c:v>36844.985999999997</c:v>
              </c:pt>
              <c:pt idx="2">
                <c:v>3426.7170000000001</c:v>
              </c:pt>
              <c:pt idx="3">
                <c:v>-3426.7170000000001</c:v>
              </c:pt>
              <c:pt idx="4">
                <c:v>-4542.3289999999997</c:v>
              </c:pt>
              <c:pt idx="5">
                <c:v>1115.6130000000001</c:v>
              </c:pt>
            </c:numLit>
          </c:val>
        </c:ser>
        <c:ser>
          <c:idx val="1"/>
          <c:order val="1"/>
          <c:tx>
            <c:v>Wykonanie I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40655.999000000003</c:v>
              </c:pt>
              <c:pt idx="1">
                <c:v>34010.718999999997</c:v>
              </c:pt>
              <c:pt idx="2">
                <c:v>6645.2809999999999</c:v>
              </c:pt>
              <c:pt idx="3">
                <c:v>-6645.2809999999999</c:v>
              </c:pt>
              <c:pt idx="4">
                <c:v>-8279.982</c:v>
              </c:pt>
              <c:pt idx="5">
                <c:v>1634.701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38800"/>
        <c:axId val="734043112"/>
      </c:barChart>
      <c:catAx>
        <c:axId val="7340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404311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34043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4472648750231522E-2"/>
              <c:y val="0.3175076706960925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40388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5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</a:t>
            </a:r>
            <a:r>
              <a:rPr lang="pl-PL" baseline="0"/>
              <a:t> </a:t>
            </a:r>
            <a:r>
              <a:rPr lang="pl-PL"/>
              <a:t>I 2021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0680623097"/>
                  <c:y val="-0.2354130795075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19492.990784659993</c:v>
              </c:pt>
              <c:pt idx="1">
                <c:v>2092.1539053999986</c:v>
              </c:pt>
              <c:pt idx="2">
                <c:v>5184.5554763800201</c:v>
              </c:pt>
              <c:pt idx="3">
                <c:v>316.46614571999999</c:v>
              </c:pt>
              <c:pt idx="4">
                <c:v>3236.7008281799999</c:v>
              </c:pt>
              <c:pt idx="5">
                <c:v>3143.4622965500002</c:v>
              </c:pt>
              <c:pt idx="6">
                <c:v>544.38920547999965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6993036689127309E-3"/>
                  <c:y val="3.258589216140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#\ ##0" "</c:formatCode>
              <c:ptCount val="1"/>
              <c:pt idx="0">
                <c:v>34010.718642369997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27449928"/>
        <c:axId val="727451496"/>
      </c:barChart>
      <c:catAx>
        <c:axId val="72744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74514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2745149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7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7449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 2021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#,##0</c:formatCode>
              <c:ptCount val="1"/>
              <c:pt idx="0">
                <c:v>6645.2805543000068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26366656"/>
        <c:axId val="726363128"/>
      </c:barChart>
      <c:catAx>
        <c:axId val="72636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6363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6363128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63666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1"/>
              <c:pt idx="0">
                <c:v>I</c:v>
              </c:pt>
            </c:strLit>
          </c:cat>
          <c:val>
            <c:numLit>
              <c:formatCode>#,##0</c:formatCode>
              <c:ptCount val="1"/>
              <c:pt idx="0">
                <c:v>34010.718642369997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1"/>
              <c:pt idx="0">
                <c:v>I</c:v>
              </c:pt>
            </c:strLit>
          </c:cat>
          <c:val>
            <c:numLit>
              <c:formatCode>#,##0</c:formatCode>
              <c:ptCount val="1"/>
              <c:pt idx="0">
                <c:v>40655.999196670004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26363912"/>
        <c:axId val="726365088"/>
      </c:barChart>
      <c:catAx>
        <c:axId val="726363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6365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26365088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636391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I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170580110873702E-3"/>
                  <c:y val="7.73203011794757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6813746609128681E-4"/>
                  <c:y val="-2.03584036596832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329693630040744E-3"/>
                  <c:y val="-1.126165274017243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369140.01299999998</c:v>
              </c:pt>
              <c:pt idx="1">
                <c:v>32752.862000000001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94381197442517E-3"/>
                  <c:y val="7.679156554250670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480401404300801E-2"/>
                  <c:y val="6.68059558947040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9351135002697E-3"/>
                  <c:y val="4.09645220469220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39215.99404302999</c:v>
              </c:pt>
              <c:pt idx="1">
                <c:v>1388.1743731000242</c:v>
              </c:pt>
              <c:pt idx="2">
                <c:v>51.830780539999992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367832"/>
        <c:axId val="734042720"/>
      </c:barChart>
      <c:catAx>
        <c:axId val="726367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404272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3404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63678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I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252292227689762E-4"/>
                  <c:y val="9.32989419250515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2.64367818484639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076727392983948E-3"/>
                  <c:y val="2.746302857691219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336567709299496E-3"/>
                  <c:y val="2.652004730310478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7.764503645257522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44620578626226E-3"/>
                  <c:y val="1.856195147580732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272213.31800000003</c:v>
              </c:pt>
              <c:pt idx="1">
                <c:v>28644.786</c:v>
              </c:pt>
              <c:pt idx="2">
                <c:v>93634.712</c:v>
              </c:pt>
              <c:pt idx="3">
                <c:v>23888.606</c:v>
              </c:pt>
              <c:pt idx="4">
                <c:v>27999.9</c:v>
              </c:pt>
              <c:pt idx="5">
                <c:v>28520.043000000001</c:v>
              </c:pt>
              <c:pt idx="6">
                <c:v>11882.663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91066217488162E-2"/>
                  <c:y val="9.57240482914647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823671997767E-2"/>
                  <c:y val="4.38871395048161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19492.990784659993</c:v>
              </c:pt>
              <c:pt idx="1">
                <c:v>2092.1539053999986</c:v>
              </c:pt>
              <c:pt idx="2">
                <c:v>5184.5554763800201</c:v>
              </c:pt>
              <c:pt idx="3">
                <c:v>316.46614571999999</c:v>
              </c:pt>
              <c:pt idx="4">
                <c:v>3236.7008281799999</c:v>
              </c:pt>
              <c:pt idx="5">
                <c:v>3143.4622965500002</c:v>
              </c:pt>
              <c:pt idx="6">
                <c:v>544.38920547999965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41936"/>
        <c:axId val="734038408"/>
      </c:barChart>
      <c:catAx>
        <c:axId val="7340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403840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34038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404193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I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056136026474952"/>
                  <c:y val="-3.91225798366716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750000</c:v>
              </c:pt>
              <c:pt idx="1">
                <c:v>499250000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I 2021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1529782735491312E-2"/>
                  <c:y val="1.92612627665573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811333479148442"/>
                  <c:y val="-7.58516259738089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429552885.06</c:v>
              </c:pt>
              <c:pt idx="1">
                <c:v>31451435114.939999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I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5094759389752203E-2"/>
                  <c:y val="0.126274984857661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39215994.043029994</c:v>
              </c:pt>
              <c:pt idx="1">
                <c:v>1388174.3731000242</c:v>
              </c:pt>
              <c:pt idx="2">
                <c:v>51830.780539999992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47625</xdr:colOff>
      <xdr:row>433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438</xdr:row>
      <xdr:rowOff>0</xdr:rowOff>
    </xdr:from>
    <xdr:to>
      <xdr:col>14</xdr:col>
      <xdr:colOff>47625</xdr:colOff>
      <xdr:row>438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446</xdr:row>
      <xdr:rowOff>0</xdr:rowOff>
    </xdr:from>
    <xdr:to>
      <xdr:col>5</xdr:col>
      <xdr:colOff>47625</xdr:colOff>
      <xdr:row>446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47625</xdr:colOff>
      <xdr:row>443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433</xdr:row>
      <xdr:rowOff>0</xdr:rowOff>
    </xdr:from>
    <xdr:to>
      <xdr:col>0</xdr:col>
      <xdr:colOff>47625</xdr:colOff>
      <xdr:row>433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433</xdr:row>
      <xdr:rowOff>0</xdr:rowOff>
    </xdr:from>
    <xdr:to>
      <xdr:col>0</xdr:col>
      <xdr:colOff>47625</xdr:colOff>
      <xdr:row>433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Y26" sqref="Y2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550" t="s">
        <v>466</v>
      </c>
      <c r="C16" s="1550"/>
      <c r="D16" s="1550"/>
      <c r="E16" s="1550"/>
      <c r="F16" s="1550"/>
      <c r="G16" s="1550"/>
      <c r="H16" s="1550"/>
      <c r="I16" s="1550"/>
      <c r="J16" s="1550"/>
      <c r="K16" s="1550"/>
      <c r="L16" s="1550"/>
      <c r="M16" s="1550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551" t="s">
        <v>751</v>
      </c>
      <c r="C18" s="1551"/>
      <c r="D18" s="1551"/>
      <c r="E18" s="1551"/>
      <c r="F18" s="1551"/>
      <c r="G18" s="1551"/>
      <c r="H18" s="1551"/>
      <c r="I18" s="1551"/>
      <c r="J18" s="1551"/>
      <c r="K18" s="1551"/>
      <c r="L18" s="1551"/>
      <c r="M18" s="1551"/>
    </row>
    <row r="30" spans="2:13" ht="14.25">
      <c r="C30" s="653"/>
      <c r="D30" s="654"/>
      <c r="E30" s="654"/>
      <c r="F30" s="654"/>
      <c r="G30" s="654"/>
      <c r="H30" s="654"/>
    </row>
    <row r="34" spans="1:14" s="248" customFormat="1" ht="18">
      <c r="A34" s="1552" t="s">
        <v>766</v>
      </c>
      <c r="B34" s="1552"/>
      <c r="C34" s="1552"/>
      <c r="D34" s="1552"/>
      <c r="E34" s="1552"/>
      <c r="F34" s="1552"/>
      <c r="G34" s="1552"/>
      <c r="H34" s="1552"/>
      <c r="I34" s="1552"/>
      <c r="J34" s="1552"/>
      <c r="K34" s="1552"/>
      <c r="L34" s="1552"/>
      <c r="M34" s="1552"/>
      <c r="N34" s="1552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U190"/>
  <sheetViews>
    <sheetView showGridLines="0" zoomScale="70" zoomScaleNormal="70" zoomScaleSheetLayoutView="55" workbookViewId="0">
      <selection activeCell="O155" sqref="O155"/>
    </sheetView>
  </sheetViews>
  <sheetFormatPr defaultColWidth="16.28515625" defaultRowHeight="15"/>
  <cols>
    <col min="1" max="1" width="5.42578125" style="924" customWidth="1"/>
    <col min="2" max="2" width="1.42578125" style="924" customWidth="1"/>
    <col min="3" max="3" width="42.5703125" style="924" bestFit="1" customWidth="1"/>
    <col min="4" max="4" width="3.7109375" style="924" customWidth="1"/>
    <col min="5" max="5" width="17.7109375" style="924" customWidth="1"/>
    <col min="6" max="6" width="14.7109375" style="924" customWidth="1"/>
    <col min="7" max="7" width="14.5703125" style="924" customWidth="1"/>
    <col min="8" max="8" width="14.7109375" style="924" customWidth="1"/>
    <col min="9" max="9" width="2.85546875" style="924" customWidth="1"/>
    <col min="10" max="10" width="14.7109375" style="924" customWidth="1"/>
    <col min="11" max="11" width="14.5703125" style="924" customWidth="1"/>
    <col min="12" max="12" width="14.7109375" style="924" customWidth="1"/>
    <col min="13" max="13" width="22.5703125" style="924" bestFit="1" customWidth="1"/>
    <col min="14" max="16384" width="16.28515625" style="924"/>
  </cols>
  <sheetData>
    <row r="1" spans="1:21" ht="16.5" customHeight="1">
      <c r="A1" s="929" t="s">
        <v>348</v>
      </c>
      <c r="B1" s="929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</row>
    <row r="2" spans="1:21" ht="15" customHeight="1">
      <c r="A2" s="936" t="s">
        <v>349</v>
      </c>
      <c r="B2" s="936"/>
      <c r="C2" s="936"/>
      <c r="D2" s="936"/>
      <c r="E2" s="936"/>
      <c r="F2" s="936"/>
      <c r="G2" s="937"/>
      <c r="H2" s="937"/>
      <c r="I2" s="937"/>
      <c r="J2" s="937"/>
      <c r="K2" s="937"/>
      <c r="L2" s="937"/>
      <c r="M2" s="937"/>
    </row>
    <row r="3" spans="1:21" ht="15" customHeight="1">
      <c r="A3" s="936"/>
      <c r="B3" s="936"/>
      <c r="C3" s="936"/>
      <c r="D3" s="936"/>
      <c r="E3" s="936"/>
      <c r="F3" s="936"/>
      <c r="G3" s="937"/>
      <c r="H3" s="937"/>
      <c r="I3" s="937"/>
      <c r="J3" s="937"/>
      <c r="K3" s="937"/>
      <c r="L3" s="937"/>
      <c r="M3" s="937"/>
    </row>
    <row r="4" spans="1:21" ht="15.2" customHeight="1">
      <c r="A4" s="918"/>
      <c r="B4" s="938"/>
      <c r="C4" s="938"/>
      <c r="D4" s="918"/>
      <c r="E4" s="918"/>
      <c r="F4" s="918"/>
      <c r="G4" s="918"/>
      <c r="H4" s="918"/>
      <c r="I4" s="918"/>
      <c r="J4" s="918"/>
      <c r="K4" s="929"/>
      <c r="L4" s="929"/>
      <c r="M4" s="939" t="s">
        <v>2</v>
      </c>
    </row>
    <row r="5" spans="1:21" ht="15.95" customHeight="1">
      <c r="A5" s="940" t="s">
        <v>4</v>
      </c>
      <c r="B5" s="941" t="s">
        <v>4</v>
      </c>
      <c r="C5" s="941" t="s">
        <v>3</v>
      </c>
      <c r="D5" s="942"/>
      <c r="E5" s="917" t="s">
        <v>4</v>
      </c>
      <c r="F5" s="930" t="s">
        <v>4</v>
      </c>
      <c r="G5" s="915" t="s">
        <v>4</v>
      </c>
      <c r="H5" s="916" t="s">
        <v>4</v>
      </c>
      <c r="I5" s="916"/>
      <c r="J5" s="917" t="s">
        <v>4</v>
      </c>
      <c r="K5" s="916" t="s">
        <v>4</v>
      </c>
      <c r="L5" s="917" t="s">
        <v>4</v>
      </c>
      <c r="M5" s="917" t="s">
        <v>4</v>
      </c>
    </row>
    <row r="6" spans="1:21" ht="15.95" customHeight="1">
      <c r="A6" s="943"/>
      <c r="B6" s="944"/>
      <c r="C6" s="919" t="s">
        <v>734</v>
      </c>
      <c r="D6" s="944"/>
      <c r="E6" s="931"/>
      <c r="F6" s="932" t="s">
        <v>5</v>
      </c>
      <c r="G6" s="920" t="s">
        <v>6</v>
      </c>
      <c r="H6" s="921" t="s">
        <v>7</v>
      </c>
      <c r="I6" s="921"/>
      <c r="J6" s="922" t="s">
        <v>7</v>
      </c>
      <c r="K6" s="921" t="s">
        <v>8</v>
      </c>
      <c r="L6" s="923" t="s">
        <v>9</v>
      </c>
      <c r="M6" s="922" t="s">
        <v>10</v>
      </c>
    </row>
    <row r="7" spans="1:21" ht="15.95" customHeight="1">
      <c r="A7" s="943" t="s">
        <v>4</v>
      </c>
      <c r="B7" s="944"/>
      <c r="C7" s="919" t="s">
        <v>11</v>
      </c>
      <c r="D7" s="918"/>
      <c r="E7" s="923" t="s">
        <v>12</v>
      </c>
      <c r="F7" s="932" t="s">
        <v>13</v>
      </c>
      <c r="G7" s="925" t="s">
        <v>14</v>
      </c>
      <c r="H7" s="921" t="s">
        <v>15</v>
      </c>
      <c r="I7" s="921"/>
      <c r="J7" s="922" t="s">
        <v>16</v>
      </c>
      <c r="K7" s="921" t="s">
        <v>17</v>
      </c>
      <c r="L7" s="922" t="s">
        <v>18</v>
      </c>
      <c r="M7" s="926" t="s">
        <v>19</v>
      </c>
    </row>
    <row r="8" spans="1:21" ht="15.95" customHeight="1">
      <c r="A8" s="945" t="s">
        <v>4</v>
      </c>
      <c r="B8" s="946"/>
      <c r="C8" s="919" t="s">
        <v>702</v>
      </c>
      <c r="D8" s="918"/>
      <c r="E8" s="923" t="s">
        <v>4</v>
      </c>
      <c r="F8" s="932" t="s">
        <v>20</v>
      </c>
      <c r="G8" s="925" t="s">
        <v>21</v>
      </c>
      <c r="H8" s="921" t="s">
        <v>22</v>
      </c>
      <c r="I8" s="921"/>
      <c r="J8" s="922" t="s">
        <v>4</v>
      </c>
      <c r="K8" s="921" t="s">
        <v>23</v>
      </c>
      <c r="L8" s="922" t="s">
        <v>24</v>
      </c>
      <c r="M8" s="922" t="s">
        <v>25</v>
      </c>
    </row>
    <row r="9" spans="1:21" ht="15.95" customHeight="1">
      <c r="A9" s="947" t="s">
        <v>4</v>
      </c>
      <c r="B9" s="948"/>
      <c r="C9" s="919" t="s">
        <v>26</v>
      </c>
      <c r="D9" s="918"/>
      <c r="E9" s="933" t="s">
        <v>4</v>
      </c>
      <c r="F9" s="932" t="s">
        <v>4</v>
      </c>
      <c r="G9" s="925" t="s">
        <v>4</v>
      </c>
      <c r="H9" s="921" t="s">
        <v>27</v>
      </c>
      <c r="I9" s="921"/>
      <c r="J9" s="922"/>
      <c r="K9" s="921" t="s">
        <v>28</v>
      </c>
      <c r="L9" s="922" t="s">
        <v>4</v>
      </c>
      <c r="M9" s="922" t="s">
        <v>29</v>
      </c>
    </row>
    <row r="10" spans="1:21" ht="15.95" customHeight="1">
      <c r="A10" s="943"/>
      <c r="B10" s="944"/>
      <c r="C10" s="919" t="s">
        <v>30</v>
      </c>
      <c r="D10" s="949"/>
      <c r="E10" s="927"/>
      <c r="F10" s="950"/>
      <c r="G10" s="951"/>
      <c r="H10" s="941"/>
      <c r="I10" s="941"/>
      <c r="J10" s="952"/>
      <c r="K10" s="953"/>
      <c r="L10" s="941"/>
      <c r="M10" s="952"/>
    </row>
    <row r="11" spans="1:21" s="962" customFormat="1" ht="9.9499999999999993" customHeight="1">
      <c r="A11" s="954">
        <v>1</v>
      </c>
      <c r="B11" s="955"/>
      <c r="C11" s="955"/>
      <c r="D11" s="955"/>
      <c r="E11" s="956" t="s">
        <v>32</v>
      </c>
      <c r="F11" s="956">
        <v>3</v>
      </c>
      <c r="G11" s="957" t="s">
        <v>34</v>
      </c>
      <c r="H11" s="958" t="s">
        <v>35</v>
      </c>
      <c r="I11" s="958"/>
      <c r="J11" s="959" t="s">
        <v>36</v>
      </c>
      <c r="K11" s="960">
        <v>7</v>
      </c>
      <c r="L11" s="994">
        <v>8</v>
      </c>
      <c r="M11" s="961">
        <v>9</v>
      </c>
    </row>
    <row r="12" spans="1:21" ht="18.95" customHeight="1">
      <c r="A12" s="963"/>
      <c r="B12" s="964"/>
      <c r="C12" s="965" t="s">
        <v>40</v>
      </c>
      <c r="D12" s="966" t="s">
        <v>41</v>
      </c>
      <c r="E12" s="1065">
        <v>486784028000</v>
      </c>
      <c r="F12" s="1065">
        <v>272213318000</v>
      </c>
      <c r="G12" s="1065">
        <v>28644786000</v>
      </c>
      <c r="H12" s="1065">
        <v>93634712000</v>
      </c>
      <c r="I12" s="1065"/>
      <c r="J12" s="1065">
        <v>23888606000</v>
      </c>
      <c r="K12" s="1065">
        <v>27999900000</v>
      </c>
      <c r="L12" s="1065">
        <v>28520043000</v>
      </c>
      <c r="M12" s="1066">
        <v>11882663000</v>
      </c>
      <c r="P12" s="1132"/>
    </row>
    <row r="13" spans="1:21" ht="18.95" customHeight="1">
      <c r="A13" s="967"/>
      <c r="B13" s="968"/>
      <c r="C13" s="969"/>
      <c r="D13" s="950" t="s">
        <v>42</v>
      </c>
      <c r="E13" s="1067">
        <v>0</v>
      </c>
      <c r="F13" s="1065">
        <v>0</v>
      </c>
      <c r="G13" s="1065">
        <v>0</v>
      </c>
      <c r="H13" s="1065">
        <v>0</v>
      </c>
      <c r="I13" s="1065"/>
      <c r="J13" s="1065">
        <v>0</v>
      </c>
      <c r="K13" s="1065">
        <v>0</v>
      </c>
      <c r="L13" s="1065">
        <v>0</v>
      </c>
      <c r="M13" s="1068">
        <v>0</v>
      </c>
    </row>
    <row r="14" spans="1:21" ht="18.95" customHeight="1">
      <c r="A14" s="967"/>
      <c r="B14" s="968"/>
      <c r="C14" s="934" t="s">
        <v>4</v>
      </c>
      <c r="D14" s="950" t="s">
        <v>43</v>
      </c>
      <c r="E14" s="1067">
        <v>34010718642.369995</v>
      </c>
      <c r="F14" s="1065">
        <v>19492990784.66</v>
      </c>
      <c r="G14" s="1065">
        <v>2092153905.3999996</v>
      </c>
      <c r="H14" s="1065">
        <v>5184555476.3799992</v>
      </c>
      <c r="I14" s="1065"/>
      <c r="J14" s="1065">
        <v>316466145.71999997</v>
      </c>
      <c r="K14" s="1065">
        <v>3236700828.1799998</v>
      </c>
      <c r="L14" s="1065">
        <v>3143462296.5500002</v>
      </c>
      <c r="M14" s="1068">
        <v>544389205.48000002</v>
      </c>
      <c r="U14" s="1193"/>
    </row>
    <row r="15" spans="1:21" ht="18.95" customHeight="1">
      <c r="A15" s="967"/>
      <c r="B15" s="968"/>
      <c r="C15" s="969"/>
      <c r="D15" s="950" t="s">
        <v>44</v>
      </c>
      <c r="E15" s="995">
        <v>6.98681893531026E-2</v>
      </c>
      <c r="F15" s="996">
        <v>7.1609247217874913E-2</v>
      </c>
      <c r="G15" s="996">
        <v>7.3037861249862349E-2</v>
      </c>
      <c r="H15" s="996">
        <v>5.5370015730704644E-2</v>
      </c>
      <c r="I15" s="996"/>
      <c r="J15" s="996">
        <v>1.3247576929352845E-2</v>
      </c>
      <c r="K15" s="996">
        <v>0.11559687099525355</v>
      </c>
      <c r="L15" s="996">
        <v>0.11021940943602365</v>
      </c>
      <c r="M15" s="997">
        <v>4.5813737668063126E-2</v>
      </c>
      <c r="U15" s="1193"/>
    </row>
    <row r="16" spans="1:21" ht="18.95" customHeight="1">
      <c r="A16" s="970"/>
      <c r="B16" s="971"/>
      <c r="C16" s="972"/>
      <c r="D16" s="950" t="s">
        <v>45</v>
      </c>
      <c r="E16" s="998">
        <v>0</v>
      </c>
      <c r="F16" s="999">
        <v>0</v>
      </c>
      <c r="G16" s="999">
        <v>0</v>
      </c>
      <c r="H16" s="999">
        <v>0</v>
      </c>
      <c r="I16" s="999"/>
      <c r="J16" s="999">
        <v>0</v>
      </c>
      <c r="K16" s="999">
        <v>0</v>
      </c>
      <c r="L16" s="999">
        <v>0</v>
      </c>
      <c r="M16" s="1000">
        <v>0</v>
      </c>
    </row>
    <row r="17" spans="1:16" ht="18.95" customHeight="1">
      <c r="A17" s="973" t="s">
        <v>350</v>
      </c>
      <c r="B17" s="974" t="s">
        <v>47</v>
      </c>
      <c r="C17" s="975" t="s">
        <v>351</v>
      </c>
      <c r="D17" s="976" t="s">
        <v>41</v>
      </c>
      <c r="E17" s="1069">
        <v>5876017000</v>
      </c>
      <c r="F17" s="1064">
        <v>2627083000</v>
      </c>
      <c r="G17" s="1064">
        <v>2056000</v>
      </c>
      <c r="H17" s="1064">
        <v>1149882000</v>
      </c>
      <c r="I17" s="1140"/>
      <c r="J17" s="1064">
        <v>146726000</v>
      </c>
      <c r="K17" s="1064">
        <v>0</v>
      </c>
      <c r="L17" s="1064">
        <v>0</v>
      </c>
      <c r="M17" s="1072">
        <v>1950270000</v>
      </c>
    </row>
    <row r="18" spans="1:16" ht="18.95" customHeight="1">
      <c r="A18" s="977"/>
      <c r="B18" s="974"/>
      <c r="C18" s="975"/>
      <c r="D18" s="978" t="s">
        <v>42</v>
      </c>
      <c r="E18" s="1071">
        <v>0</v>
      </c>
      <c r="F18" s="1064">
        <v>0</v>
      </c>
      <c r="G18" s="1064">
        <v>0</v>
      </c>
      <c r="H18" s="1064">
        <v>0</v>
      </c>
      <c r="I18" s="1140"/>
      <c r="J18" s="1064">
        <v>0</v>
      </c>
      <c r="K18" s="1064">
        <v>0</v>
      </c>
      <c r="L18" s="1064">
        <v>0</v>
      </c>
      <c r="M18" s="1072">
        <v>0</v>
      </c>
    </row>
    <row r="19" spans="1:16" ht="18.95" customHeight="1">
      <c r="A19" s="977"/>
      <c r="B19" s="974"/>
      <c r="C19" s="975"/>
      <c r="D19" s="978" t="s">
        <v>43</v>
      </c>
      <c r="E19" s="1071">
        <v>372223404.94</v>
      </c>
      <c r="F19" s="1064">
        <v>129134552.5</v>
      </c>
      <c r="G19" s="1140">
        <v>67940.789999999994</v>
      </c>
      <c r="H19" s="1064">
        <v>75760139.580000013</v>
      </c>
      <c r="I19" s="1140"/>
      <c r="J19" s="1064">
        <v>0</v>
      </c>
      <c r="K19" s="1064">
        <v>0</v>
      </c>
      <c r="L19" s="1064">
        <v>0</v>
      </c>
      <c r="M19" s="1072">
        <v>167260772.06999999</v>
      </c>
    </row>
    <row r="20" spans="1:16" ht="18.95" customHeight="1">
      <c r="A20" s="977"/>
      <c r="B20" s="975"/>
      <c r="C20" s="975"/>
      <c r="D20" s="978" t="s">
        <v>44</v>
      </c>
      <c r="E20" s="1001">
        <v>6.3346209675703799E-2</v>
      </c>
      <c r="F20" s="935">
        <v>4.9155109488356476E-2</v>
      </c>
      <c r="G20" s="935">
        <v>3.3045131322957194E-2</v>
      </c>
      <c r="H20" s="935">
        <v>6.5885142632026605E-2</v>
      </c>
      <c r="I20" s="1134"/>
      <c r="J20" s="935">
        <v>0</v>
      </c>
      <c r="K20" s="935">
        <v>0</v>
      </c>
      <c r="L20" s="935">
        <v>0</v>
      </c>
      <c r="M20" s="1002">
        <v>8.5762880047378046E-2</v>
      </c>
    </row>
    <row r="21" spans="1:16" s="982" customFormat="1" ht="18.95" customHeight="1">
      <c r="A21" s="979"/>
      <c r="B21" s="980"/>
      <c r="C21" s="980"/>
      <c r="D21" s="981" t="s">
        <v>45</v>
      </c>
      <c r="E21" s="1003">
        <v>0</v>
      </c>
      <c r="F21" s="1004">
        <v>0</v>
      </c>
      <c r="G21" s="1004">
        <v>0</v>
      </c>
      <c r="H21" s="1004">
        <v>0</v>
      </c>
      <c r="I21" s="1138"/>
      <c r="J21" s="1004">
        <v>0</v>
      </c>
      <c r="K21" s="1004">
        <v>0</v>
      </c>
      <c r="L21" s="1004">
        <v>0</v>
      </c>
      <c r="M21" s="1005">
        <v>0</v>
      </c>
      <c r="P21" s="924"/>
    </row>
    <row r="22" spans="1:16" ht="18.95" customHeight="1">
      <c r="A22" s="973" t="s">
        <v>352</v>
      </c>
      <c r="B22" s="974" t="s">
        <v>47</v>
      </c>
      <c r="C22" s="975" t="s">
        <v>353</v>
      </c>
      <c r="D22" s="978" t="s">
        <v>41</v>
      </c>
      <c r="E22" s="1069">
        <v>12817000</v>
      </c>
      <c r="F22" s="1064">
        <v>7036000</v>
      </c>
      <c r="G22" s="1064">
        <v>8000</v>
      </c>
      <c r="H22" s="1064">
        <v>1472000</v>
      </c>
      <c r="I22" s="1140"/>
      <c r="J22" s="1064">
        <v>0</v>
      </c>
      <c r="K22" s="1064">
        <v>0</v>
      </c>
      <c r="L22" s="1064">
        <v>0</v>
      </c>
      <c r="M22" s="1072">
        <v>4301000</v>
      </c>
    </row>
    <row r="23" spans="1:16" ht="18.95" customHeight="1">
      <c r="A23" s="973"/>
      <c r="B23" s="974"/>
      <c r="C23" s="975"/>
      <c r="D23" s="978" t="s">
        <v>42</v>
      </c>
      <c r="E23" s="1071">
        <v>0</v>
      </c>
      <c r="F23" s="1064">
        <v>0</v>
      </c>
      <c r="G23" s="1064">
        <v>0</v>
      </c>
      <c r="H23" s="1064">
        <v>0</v>
      </c>
      <c r="I23" s="1140"/>
      <c r="J23" s="1064">
        <v>0</v>
      </c>
      <c r="K23" s="1064">
        <v>0</v>
      </c>
      <c r="L23" s="1064">
        <v>0</v>
      </c>
      <c r="M23" s="1072">
        <v>0</v>
      </c>
    </row>
    <row r="24" spans="1:16" ht="18.95" customHeight="1">
      <c r="A24" s="973"/>
      <c r="B24" s="974"/>
      <c r="C24" s="975"/>
      <c r="D24" s="978" t="s">
        <v>43</v>
      </c>
      <c r="E24" s="1071">
        <v>141697.37</v>
      </c>
      <c r="F24" s="1064">
        <v>54542.69</v>
      </c>
      <c r="G24" s="1064">
        <v>0</v>
      </c>
      <c r="H24" s="1064">
        <v>87154.680000000008</v>
      </c>
      <c r="I24" s="1140"/>
      <c r="J24" s="1064">
        <v>0</v>
      </c>
      <c r="K24" s="1064">
        <v>0</v>
      </c>
      <c r="L24" s="1064">
        <v>0</v>
      </c>
      <c r="M24" s="1072">
        <v>0</v>
      </c>
    </row>
    <row r="25" spans="1:16" ht="18.95" customHeight="1">
      <c r="A25" s="973"/>
      <c r="B25" s="975"/>
      <c r="C25" s="975"/>
      <c r="D25" s="978" t="s">
        <v>44</v>
      </c>
      <c r="E25" s="1001">
        <v>1.1055424046188655E-2</v>
      </c>
      <c r="F25" s="935">
        <v>7.7519457077885167E-3</v>
      </c>
      <c r="G25" s="935">
        <v>0</v>
      </c>
      <c r="H25" s="935">
        <v>5.9208342391304354E-2</v>
      </c>
      <c r="I25" s="1134"/>
      <c r="J25" s="935">
        <v>0</v>
      </c>
      <c r="K25" s="935">
        <v>0</v>
      </c>
      <c r="L25" s="935">
        <v>0</v>
      </c>
      <c r="M25" s="1002">
        <v>0</v>
      </c>
    </row>
    <row r="26" spans="1:16" ht="18.95" customHeight="1">
      <c r="A26" s="979"/>
      <c r="B26" s="980"/>
      <c r="C26" s="980"/>
      <c r="D26" s="978" t="s">
        <v>45</v>
      </c>
      <c r="E26" s="1003">
        <v>0</v>
      </c>
      <c r="F26" s="1004">
        <v>0</v>
      </c>
      <c r="G26" s="1004">
        <v>0</v>
      </c>
      <c r="H26" s="1004">
        <v>0</v>
      </c>
      <c r="I26" s="1138"/>
      <c r="J26" s="1004">
        <v>0</v>
      </c>
      <c r="K26" s="1004">
        <v>0</v>
      </c>
      <c r="L26" s="1004">
        <v>0</v>
      </c>
      <c r="M26" s="1005">
        <v>0</v>
      </c>
    </row>
    <row r="27" spans="1:16" ht="18.95" customHeight="1">
      <c r="A27" s="973" t="s">
        <v>354</v>
      </c>
      <c r="B27" s="974" t="s">
        <v>47</v>
      </c>
      <c r="C27" s="975" t="s">
        <v>355</v>
      </c>
      <c r="D27" s="976" t="s">
        <v>41</v>
      </c>
      <c r="E27" s="1069">
        <v>113702000</v>
      </c>
      <c r="F27" s="1064">
        <v>5219000</v>
      </c>
      <c r="G27" s="1064">
        <v>1218000</v>
      </c>
      <c r="H27" s="1064">
        <v>40133000</v>
      </c>
      <c r="I27" s="1140"/>
      <c r="J27" s="1064">
        <v>100000</v>
      </c>
      <c r="K27" s="1064">
        <v>0</v>
      </c>
      <c r="L27" s="1064">
        <v>0</v>
      </c>
      <c r="M27" s="1072">
        <v>67032000</v>
      </c>
    </row>
    <row r="28" spans="1:16" ht="18.95" customHeight="1">
      <c r="A28" s="973"/>
      <c r="B28" s="974"/>
      <c r="C28" s="975"/>
      <c r="D28" s="978" t="s">
        <v>42</v>
      </c>
      <c r="E28" s="1071">
        <v>0</v>
      </c>
      <c r="F28" s="1064">
        <v>0</v>
      </c>
      <c r="G28" s="1064">
        <v>0</v>
      </c>
      <c r="H28" s="1064">
        <v>0</v>
      </c>
      <c r="I28" s="1140"/>
      <c r="J28" s="1064">
        <v>0</v>
      </c>
      <c r="K28" s="1064">
        <v>0</v>
      </c>
      <c r="L28" s="1064">
        <v>0</v>
      </c>
      <c r="M28" s="1072">
        <v>0</v>
      </c>
    </row>
    <row r="29" spans="1:16" ht="18.95" customHeight="1">
      <c r="A29" s="973"/>
      <c r="B29" s="974"/>
      <c r="C29" s="975"/>
      <c r="D29" s="978" t="s">
        <v>43</v>
      </c>
      <c r="E29" s="1071">
        <v>3252131.0200000005</v>
      </c>
      <c r="F29" s="1064">
        <v>19372</v>
      </c>
      <c r="G29" s="1064">
        <v>79761.83</v>
      </c>
      <c r="H29" s="1064">
        <v>2444026.0900000003</v>
      </c>
      <c r="I29" s="1140"/>
      <c r="J29" s="1064">
        <v>0</v>
      </c>
      <c r="K29" s="1064">
        <v>0</v>
      </c>
      <c r="L29" s="1064">
        <v>0</v>
      </c>
      <c r="M29" s="1072">
        <v>708971.1</v>
      </c>
    </row>
    <row r="30" spans="1:16" ht="18.95" customHeight="1">
      <c r="A30" s="977"/>
      <c r="B30" s="975"/>
      <c r="C30" s="975"/>
      <c r="D30" s="978" t="s">
        <v>44</v>
      </c>
      <c r="E30" s="1001">
        <v>2.8602232326608155E-2</v>
      </c>
      <c r="F30" s="935">
        <v>3.711822188158651E-3</v>
      </c>
      <c r="G30" s="935">
        <v>6.5485903119868641E-2</v>
      </c>
      <c r="H30" s="935">
        <v>6.0898165848553565E-2</v>
      </c>
      <c r="I30" s="1134"/>
      <c r="J30" s="935">
        <v>0</v>
      </c>
      <c r="K30" s="935">
        <v>0</v>
      </c>
      <c r="L30" s="935">
        <v>0</v>
      </c>
      <c r="M30" s="1002">
        <v>1.0576606695309703E-2</v>
      </c>
    </row>
    <row r="31" spans="1:16" ht="18.95" customHeight="1">
      <c r="A31" s="979"/>
      <c r="B31" s="980"/>
      <c r="C31" s="980"/>
      <c r="D31" s="983" t="s">
        <v>45</v>
      </c>
      <c r="E31" s="1003">
        <v>0</v>
      </c>
      <c r="F31" s="1004">
        <v>0</v>
      </c>
      <c r="G31" s="1004">
        <v>0</v>
      </c>
      <c r="H31" s="1004">
        <v>0</v>
      </c>
      <c r="I31" s="1138"/>
      <c r="J31" s="1004">
        <v>0</v>
      </c>
      <c r="K31" s="1004">
        <v>0</v>
      </c>
      <c r="L31" s="1004">
        <v>0</v>
      </c>
      <c r="M31" s="1005">
        <v>0</v>
      </c>
    </row>
    <row r="32" spans="1:16" ht="18.95" customHeight="1">
      <c r="A32" s="973" t="s">
        <v>356</v>
      </c>
      <c r="B32" s="974" t="s">
        <v>47</v>
      </c>
      <c r="C32" s="975" t="s">
        <v>357</v>
      </c>
      <c r="D32" s="978" t="s">
        <v>41</v>
      </c>
      <c r="E32" s="1069">
        <v>409287000</v>
      </c>
      <c r="F32" s="1064">
        <v>409287000</v>
      </c>
      <c r="G32" s="1064">
        <v>0</v>
      </c>
      <c r="H32" s="1064">
        <v>0</v>
      </c>
      <c r="I32" s="1140"/>
      <c r="J32" s="1064">
        <v>0</v>
      </c>
      <c r="K32" s="1064">
        <v>0</v>
      </c>
      <c r="L32" s="1064">
        <v>0</v>
      </c>
      <c r="M32" s="1072">
        <v>0</v>
      </c>
    </row>
    <row r="33" spans="1:13" ht="18.95" customHeight="1">
      <c r="A33" s="973"/>
      <c r="B33" s="974"/>
      <c r="C33" s="975"/>
      <c r="D33" s="978" t="s">
        <v>42</v>
      </c>
      <c r="E33" s="1071">
        <v>0</v>
      </c>
      <c r="F33" s="1064">
        <v>0</v>
      </c>
      <c r="G33" s="1064">
        <v>0</v>
      </c>
      <c r="H33" s="1064">
        <v>0</v>
      </c>
      <c r="I33" s="1140"/>
      <c r="J33" s="1064">
        <v>0</v>
      </c>
      <c r="K33" s="1064">
        <v>0</v>
      </c>
      <c r="L33" s="1064">
        <v>0</v>
      </c>
      <c r="M33" s="1072">
        <v>0</v>
      </c>
    </row>
    <row r="34" spans="1:13" ht="18.95" customHeight="1">
      <c r="A34" s="973"/>
      <c r="B34" s="974"/>
      <c r="C34" s="975"/>
      <c r="D34" s="978" t="s">
        <v>43</v>
      </c>
      <c r="E34" s="1071">
        <v>2152849.4900000002</v>
      </c>
      <c r="F34" s="1064">
        <v>2152849.4900000002</v>
      </c>
      <c r="G34" s="1064">
        <v>0</v>
      </c>
      <c r="H34" s="1064">
        <v>0</v>
      </c>
      <c r="I34" s="1140"/>
      <c r="J34" s="1064">
        <v>0</v>
      </c>
      <c r="K34" s="1064">
        <v>0</v>
      </c>
      <c r="L34" s="1064">
        <v>0</v>
      </c>
      <c r="M34" s="1072">
        <v>0</v>
      </c>
    </row>
    <row r="35" spans="1:13" ht="18.95" customHeight="1">
      <c r="A35" s="977"/>
      <c r="B35" s="975"/>
      <c r="C35" s="975"/>
      <c r="D35" s="978" t="s">
        <v>44</v>
      </c>
      <c r="E35" s="1001">
        <v>5.2599996823744716E-3</v>
      </c>
      <c r="F35" s="935">
        <v>5.2599996823744716E-3</v>
      </c>
      <c r="G35" s="935">
        <v>0</v>
      </c>
      <c r="H35" s="935">
        <v>0</v>
      </c>
      <c r="I35" s="1134"/>
      <c r="J35" s="935">
        <v>0</v>
      </c>
      <c r="K35" s="935">
        <v>0</v>
      </c>
      <c r="L35" s="935">
        <v>0</v>
      </c>
      <c r="M35" s="1002">
        <v>0</v>
      </c>
    </row>
    <row r="36" spans="1:13" ht="18.95" customHeight="1">
      <c r="A36" s="979"/>
      <c r="B36" s="980"/>
      <c r="C36" s="980"/>
      <c r="D36" s="978" t="s">
        <v>45</v>
      </c>
      <c r="E36" s="1003">
        <v>0</v>
      </c>
      <c r="F36" s="1004">
        <v>0</v>
      </c>
      <c r="G36" s="1004">
        <v>0</v>
      </c>
      <c r="H36" s="1004">
        <v>0</v>
      </c>
      <c r="I36" s="1138"/>
      <c r="J36" s="1004">
        <v>0</v>
      </c>
      <c r="K36" s="1004">
        <v>0</v>
      </c>
      <c r="L36" s="1004">
        <v>0</v>
      </c>
      <c r="M36" s="1005">
        <v>0</v>
      </c>
    </row>
    <row r="37" spans="1:13" ht="18.95" customHeight="1">
      <c r="A37" s="973" t="s">
        <v>358</v>
      </c>
      <c r="B37" s="974" t="s">
        <v>47</v>
      </c>
      <c r="C37" s="975" t="s">
        <v>359</v>
      </c>
      <c r="D37" s="976" t="s">
        <v>41</v>
      </c>
      <c r="E37" s="1069">
        <v>1049733000</v>
      </c>
      <c r="F37" s="1064">
        <v>143607000</v>
      </c>
      <c r="G37" s="1064">
        <v>154000</v>
      </c>
      <c r="H37" s="1064">
        <v>599889000</v>
      </c>
      <c r="I37" s="1140"/>
      <c r="J37" s="1064">
        <v>192886000</v>
      </c>
      <c r="K37" s="1064">
        <v>0</v>
      </c>
      <c r="L37" s="1064">
        <v>0</v>
      </c>
      <c r="M37" s="1072">
        <v>113197000</v>
      </c>
    </row>
    <row r="38" spans="1:13" ht="18.95" customHeight="1">
      <c r="A38" s="973"/>
      <c r="B38" s="974"/>
      <c r="C38" s="975"/>
      <c r="D38" s="978" t="s">
        <v>42</v>
      </c>
      <c r="E38" s="1071">
        <v>0</v>
      </c>
      <c r="F38" s="1064">
        <v>0</v>
      </c>
      <c r="G38" s="1064">
        <v>0</v>
      </c>
      <c r="H38" s="1064">
        <v>0</v>
      </c>
      <c r="I38" s="1140"/>
      <c r="J38" s="1064">
        <v>0</v>
      </c>
      <c r="K38" s="1064">
        <v>0</v>
      </c>
      <c r="L38" s="1064">
        <v>0</v>
      </c>
      <c r="M38" s="1072">
        <v>0</v>
      </c>
    </row>
    <row r="39" spans="1:13" ht="18.95" customHeight="1">
      <c r="A39" s="973"/>
      <c r="B39" s="974"/>
      <c r="C39" s="975"/>
      <c r="D39" s="978" t="s">
        <v>43</v>
      </c>
      <c r="E39" s="1071">
        <v>116305390.56999998</v>
      </c>
      <c r="F39" s="1064">
        <v>11800000</v>
      </c>
      <c r="G39" s="1064">
        <v>5483.16</v>
      </c>
      <c r="H39" s="1064">
        <v>79320460.37999998</v>
      </c>
      <c r="I39" s="1140"/>
      <c r="J39" s="1064">
        <v>0</v>
      </c>
      <c r="K39" s="1064">
        <v>0</v>
      </c>
      <c r="L39" s="1064">
        <v>0</v>
      </c>
      <c r="M39" s="1072">
        <v>25179447.030000001</v>
      </c>
    </row>
    <row r="40" spans="1:13" ht="18.95" customHeight="1">
      <c r="A40" s="977"/>
      <c r="B40" s="975"/>
      <c r="C40" s="975"/>
      <c r="D40" s="978" t="s">
        <v>44</v>
      </c>
      <c r="E40" s="1001">
        <v>0.11079521227778871</v>
      </c>
      <c r="F40" s="935">
        <v>8.2168696512008463E-2</v>
      </c>
      <c r="G40" s="935">
        <v>3.5604935064935062E-2</v>
      </c>
      <c r="H40" s="935">
        <v>0.13222522896735892</v>
      </c>
      <c r="I40" s="1134"/>
      <c r="J40" s="935">
        <v>0</v>
      </c>
      <c r="K40" s="935">
        <v>0</v>
      </c>
      <c r="L40" s="935">
        <v>0</v>
      </c>
      <c r="M40" s="1002">
        <v>0.22243917268125482</v>
      </c>
    </row>
    <row r="41" spans="1:13" ht="18.95" customHeight="1">
      <c r="A41" s="979"/>
      <c r="B41" s="980"/>
      <c r="C41" s="980"/>
      <c r="D41" s="984" t="s">
        <v>45</v>
      </c>
      <c r="E41" s="1003">
        <v>0</v>
      </c>
      <c r="F41" s="1004">
        <v>0</v>
      </c>
      <c r="G41" s="1004">
        <v>0</v>
      </c>
      <c r="H41" s="1004">
        <v>0</v>
      </c>
      <c r="I41" s="1138"/>
      <c r="J41" s="1004">
        <v>0</v>
      </c>
      <c r="K41" s="1004">
        <v>0</v>
      </c>
      <c r="L41" s="1004">
        <v>0</v>
      </c>
      <c r="M41" s="1005">
        <v>0</v>
      </c>
    </row>
    <row r="42" spans="1:13" ht="18.75" hidden="1" customHeight="1">
      <c r="A42" s="985" t="s">
        <v>360</v>
      </c>
      <c r="B42" s="986" t="s">
        <v>47</v>
      </c>
      <c r="C42" s="987" t="s">
        <v>361</v>
      </c>
      <c r="D42" s="988" t="s">
        <v>41</v>
      </c>
      <c r="E42" s="1141">
        <v>0</v>
      </c>
      <c r="F42" s="1140">
        <v>0</v>
      </c>
      <c r="G42" s="1140">
        <v>0</v>
      </c>
      <c r="H42" s="1140">
        <v>0</v>
      </c>
      <c r="I42" s="1140"/>
      <c r="J42" s="1140">
        <v>0</v>
      </c>
      <c r="K42" s="1140">
        <v>0</v>
      </c>
      <c r="L42" s="1140">
        <v>0</v>
      </c>
      <c r="M42" s="1143">
        <v>0</v>
      </c>
    </row>
    <row r="43" spans="1:13" ht="18.95" hidden="1" customHeight="1">
      <c r="A43" s="977"/>
      <c r="B43" s="975"/>
      <c r="C43" s="975" t="s">
        <v>362</v>
      </c>
      <c r="D43" s="978" t="s">
        <v>42</v>
      </c>
      <c r="E43" s="1142">
        <v>0</v>
      </c>
      <c r="F43" s="1140">
        <v>0</v>
      </c>
      <c r="G43" s="1140">
        <v>0</v>
      </c>
      <c r="H43" s="1140">
        <v>0</v>
      </c>
      <c r="I43" s="1140"/>
      <c r="J43" s="1140">
        <v>0</v>
      </c>
      <c r="K43" s="1140">
        <v>0</v>
      </c>
      <c r="L43" s="1140">
        <v>0</v>
      </c>
      <c r="M43" s="1143">
        <v>0</v>
      </c>
    </row>
    <row r="44" spans="1:13" ht="18.95" hidden="1" customHeight="1">
      <c r="A44" s="977"/>
      <c r="B44" s="975"/>
      <c r="C44" s="975"/>
      <c r="D44" s="978" t="s">
        <v>43</v>
      </c>
      <c r="E44" s="1142">
        <v>0</v>
      </c>
      <c r="F44" s="1140">
        <v>0</v>
      </c>
      <c r="G44" s="1140">
        <v>0</v>
      </c>
      <c r="H44" s="1140">
        <v>0</v>
      </c>
      <c r="I44" s="1140"/>
      <c r="J44" s="1140">
        <v>0</v>
      </c>
      <c r="K44" s="1140">
        <v>0</v>
      </c>
      <c r="L44" s="1140">
        <v>0</v>
      </c>
      <c r="M44" s="1143">
        <v>0</v>
      </c>
    </row>
    <row r="45" spans="1:13" ht="18.95" hidden="1" customHeight="1">
      <c r="A45" s="977"/>
      <c r="B45" s="975"/>
      <c r="C45" s="975"/>
      <c r="D45" s="978" t="s">
        <v>44</v>
      </c>
      <c r="E45" s="1135">
        <v>0</v>
      </c>
      <c r="F45" s="1134">
        <v>0</v>
      </c>
      <c r="G45" s="1134">
        <v>0</v>
      </c>
      <c r="H45" s="1134">
        <v>0</v>
      </c>
      <c r="I45" s="1134"/>
      <c r="J45" s="1134">
        <v>0</v>
      </c>
      <c r="K45" s="1134">
        <v>0</v>
      </c>
      <c r="L45" s="1134">
        <v>0</v>
      </c>
      <c r="M45" s="1136">
        <v>0</v>
      </c>
    </row>
    <row r="46" spans="1:13" ht="18.95" hidden="1" customHeight="1">
      <c r="A46" s="979"/>
      <c r="B46" s="980"/>
      <c r="C46" s="980"/>
      <c r="D46" s="981" t="s">
        <v>45</v>
      </c>
      <c r="E46" s="1137">
        <v>0</v>
      </c>
      <c r="F46" s="1138">
        <v>0</v>
      </c>
      <c r="G46" s="1138">
        <v>0</v>
      </c>
      <c r="H46" s="1138">
        <v>0</v>
      </c>
      <c r="I46" s="1138"/>
      <c r="J46" s="1138">
        <v>0</v>
      </c>
      <c r="K46" s="1138">
        <v>0</v>
      </c>
      <c r="L46" s="1138">
        <v>0</v>
      </c>
      <c r="M46" s="1139">
        <v>0</v>
      </c>
    </row>
    <row r="47" spans="1:13" ht="18.95" customHeight="1">
      <c r="A47" s="973" t="s">
        <v>363</v>
      </c>
      <c r="B47" s="974" t="s">
        <v>47</v>
      </c>
      <c r="C47" s="975" t="s">
        <v>364</v>
      </c>
      <c r="D47" s="989" t="s">
        <v>41</v>
      </c>
      <c r="E47" s="1069">
        <v>468788000</v>
      </c>
      <c r="F47" s="1064">
        <v>375118000</v>
      </c>
      <c r="G47" s="1064">
        <v>210000</v>
      </c>
      <c r="H47" s="1064">
        <v>92512000</v>
      </c>
      <c r="I47" s="1140"/>
      <c r="J47" s="1064">
        <v>948000</v>
      </c>
      <c r="K47" s="1064">
        <v>0</v>
      </c>
      <c r="L47" s="1064">
        <v>0</v>
      </c>
      <c r="M47" s="1072">
        <v>0</v>
      </c>
    </row>
    <row r="48" spans="1:13" ht="18.95" customHeight="1">
      <c r="A48" s="973"/>
      <c r="B48" s="974"/>
      <c r="C48" s="975"/>
      <c r="D48" s="978" t="s">
        <v>42</v>
      </c>
      <c r="E48" s="1071">
        <v>0</v>
      </c>
      <c r="F48" s="1064">
        <v>0</v>
      </c>
      <c r="G48" s="1064">
        <v>0</v>
      </c>
      <c r="H48" s="1064">
        <v>0</v>
      </c>
      <c r="I48" s="1140"/>
      <c r="J48" s="1064">
        <v>0</v>
      </c>
      <c r="K48" s="1064">
        <v>0</v>
      </c>
      <c r="L48" s="1064">
        <v>0</v>
      </c>
      <c r="M48" s="1072">
        <v>0</v>
      </c>
    </row>
    <row r="49" spans="1:13" ht="18.95" customHeight="1">
      <c r="A49" s="973"/>
      <c r="B49" s="974"/>
      <c r="C49" s="975"/>
      <c r="D49" s="978" t="s">
        <v>43</v>
      </c>
      <c r="E49" s="1071">
        <v>122582683.91000001</v>
      </c>
      <c r="F49" s="1064">
        <v>116652198.62</v>
      </c>
      <c r="G49" s="1064">
        <v>14834.119999999999</v>
      </c>
      <c r="H49" s="1064">
        <v>5915651.1700000046</v>
      </c>
      <c r="I49" s="1140"/>
      <c r="J49" s="1064">
        <v>0</v>
      </c>
      <c r="K49" s="1064">
        <v>0</v>
      </c>
      <c r="L49" s="1064">
        <v>0</v>
      </c>
      <c r="M49" s="1072">
        <v>0</v>
      </c>
    </row>
    <row r="50" spans="1:13" ht="18.95" customHeight="1">
      <c r="A50" s="973"/>
      <c r="B50" s="975"/>
      <c r="C50" s="975"/>
      <c r="D50" s="978" t="s">
        <v>44</v>
      </c>
      <c r="E50" s="1001">
        <v>0.26148852767135677</v>
      </c>
      <c r="F50" s="935">
        <v>0.31097467628852787</v>
      </c>
      <c r="G50" s="935">
        <v>7.0638666666666655E-2</v>
      </c>
      <c r="H50" s="935">
        <v>6.3944690094258086E-2</v>
      </c>
      <c r="I50" s="1134"/>
      <c r="J50" s="935">
        <v>0</v>
      </c>
      <c r="K50" s="935">
        <v>0</v>
      </c>
      <c r="L50" s="935">
        <v>0</v>
      </c>
      <c r="M50" s="1002">
        <v>0</v>
      </c>
    </row>
    <row r="51" spans="1:13" ht="18.95" customHeight="1">
      <c r="A51" s="979"/>
      <c r="B51" s="980"/>
      <c r="C51" s="980"/>
      <c r="D51" s="983" t="s">
        <v>45</v>
      </c>
      <c r="E51" s="1003">
        <v>0</v>
      </c>
      <c r="F51" s="1004">
        <v>0</v>
      </c>
      <c r="G51" s="1004">
        <v>0</v>
      </c>
      <c r="H51" s="1004">
        <v>0</v>
      </c>
      <c r="I51" s="1138"/>
      <c r="J51" s="1004">
        <v>0</v>
      </c>
      <c r="K51" s="1004">
        <v>0</v>
      </c>
      <c r="L51" s="1004">
        <v>0</v>
      </c>
      <c r="M51" s="1005">
        <v>0</v>
      </c>
    </row>
    <row r="52" spans="1:13" ht="18.95" customHeight="1">
      <c r="A52" s="973" t="s">
        <v>365</v>
      </c>
      <c r="B52" s="974" t="s">
        <v>47</v>
      </c>
      <c r="C52" s="975" t="s">
        <v>366</v>
      </c>
      <c r="D52" s="976" t="s">
        <v>41</v>
      </c>
      <c r="E52" s="1069">
        <v>20219000</v>
      </c>
      <c r="F52" s="1064">
        <v>20219000</v>
      </c>
      <c r="G52" s="1064">
        <v>0</v>
      </c>
      <c r="H52" s="1064">
        <v>0</v>
      </c>
      <c r="I52" s="1140"/>
      <c r="J52" s="1064">
        <v>0</v>
      </c>
      <c r="K52" s="1064">
        <v>0</v>
      </c>
      <c r="L52" s="1064">
        <v>0</v>
      </c>
      <c r="M52" s="1072">
        <v>0</v>
      </c>
    </row>
    <row r="53" spans="1:13" ht="18.95" customHeight="1">
      <c r="A53" s="973"/>
      <c r="B53" s="974"/>
      <c r="C53" s="975"/>
      <c r="D53" s="978" t="s">
        <v>42</v>
      </c>
      <c r="E53" s="1071">
        <v>0</v>
      </c>
      <c r="F53" s="1064">
        <v>0</v>
      </c>
      <c r="G53" s="1064">
        <v>0</v>
      </c>
      <c r="H53" s="1064">
        <v>0</v>
      </c>
      <c r="I53" s="1140"/>
      <c r="J53" s="1064">
        <v>0</v>
      </c>
      <c r="K53" s="1064">
        <v>0</v>
      </c>
      <c r="L53" s="1064">
        <v>0</v>
      </c>
      <c r="M53" s="1072">
        <v>0</v>
      </c>
    </row>
    <row r="54" spans="1:13" ht="18.95" customHeight="1">
      <c r="A54" s="973"/>
      <c r="B54" s="974"/>
      <c r="C54" s="975"/>
      <c r="D54" s="978" t="s">
        <v>43</v>
      </c>
      <c r="E54" s="1071">
        <v>350277</v>
      </c>
      <c r="F54" s="1064">
        <v>350277</v>
      </c>
      <c r="G54" s="1064">
        <v>0</v>
      </c>
      <c r="H54" s="1064">
        <v>0</v>
      </c>
      <c r="I54" s="1140"/>
      <c r="J54" s="1064">
        <v>0</v>
      </c>
      <c r="K54" s="1064">
        <v>0</v>
      </c>
      <c r="L54" s="1064">
        <v>0</v>
      </c>
      <c r="M54" s="1072">
        <v>0</v>
      </c>
    </row>
    <row r="55" spans="1:13" ht="18.95" customHeight="1">
      <c r="A55" s="977"/>
      <c r="B55" s="975"/>
      <c r="C55" s="975"/>
      <c r="D55" s="978" t="s">
        <v>44</v>
      </c>
      <c r="E55" s="1001">
        <v>1.7324150551461498E-2</v>
      </c>
      <c r="F55" s="935">
        <v>1.7324150551461498E-2</v>
      </c>
      <c r="G55" s="935">
        <v>0</v>
      </c>
      <c r="H55" s="935">
        <v>0</v>
      </c>
      <c r="I55" s="1134"/>
      <c r="J55" s="935">
        <v>0</v>
      </c>
      <c r="K55" s="935">
        <v>0</v>
      </c>
      <c r="L55" s="935">
        <v>0</v>
      </c>
      <c r="M55" s="1002">
        <v>0</v>
      </c>
    </row>
    <row r="56" spans="1:13" ht="18.95" customHeight="1">
      <c r="A56" s="979"/>
      <c r="B56" s="980"/>
      <c r="C56" s="980"/>
      <c r="D56" s="983" t="s">
        <v>45</v>
      </c>
      <c r="E56" s="1003">
        <v>0</v>
      </c>
      <c r="F56" s="1004">
        <v>0</v>
      </c>
      <c r="G56" s="1004">
        <v>0</v>
      </c>
      <c r="H56" s="1004">
        <v>0</v>
      </c>
      <c r="I56" s="1138"/>
      <c r="J56" s="1004">
        <v>0</v>
      </c>
      <c r="K56" s="1004">
        <v>0</v>
      </c>
      <c r="L56" s="1004">
        <v>0</v>
      </c>
      <c r="M56" s="1005">
        <v>0</v>
      </c>
    </row>
    <row r="57" spans="1:13" ht="18.95" customHeight="1">
      <c r="A57" s="973" t="s">
        <v>367</v>
      </c>
      <c r="B57" s="974" t="s">
        <v>47</v>
      </c>
      <c r="C57" s="975" t="s">
        <v>368</v>
      </c>
      <c r="D57" s="978" t="s">
        <v>41</v>
      </c>
      <c r="E57" s="1069">
        <v>8861998000</v>
      </c>
      <c r="F57" s="1064">
        <v>1929797000</v>
      </c>
      <c r="G57" s="1064">
        <v>14026000</v>
      </c>
      <c r="H57" s="1064">
        <v>4075033000</v>
      </c>
      <c r="I57" s="1140"/>
      <c r="J57" s="1064">
        <v>1800665000</v>
      </c>
      <c r="K57" s="1064">
        <v>0</v>
      </c>
      <c r="L57" s="1064">
        <v>0</v>
      </c>
      <c r="M57" s="1072">
        <v>1042477000</v>
      </c>
    </row>
    <row r="58" spans="1:13" ht="18.95" customHeight="1">
      <c r="A58" s="973"/>
      <c r="B58" s="974"/>
      <c r="C58" s="975"/>
      <c r="D58" s="978" t="s">
        <v>42</v>
      </c>
      <c r="E58" s="1071">
        <v>0</v>
      </c>
      <c r="F58" s="1064">
        <v>0</v>
      </c>
      <c r="G58" s="1064">
        <v>0</v>
      </c>
      <c r="H58" s="1064">
        <v>0</v>
      </c>
      <c r="I58" s="1140"/>
      <c r="J58" s="1064">
        <v>0</v>
      </c>
      <c r="K58" s="1064">
        <v>0</v>
      </c>
      <c r="L58" s="1064">
        <v>0</v>
      </c>
      <c r="M58" s="1072">
        <v>0</v>
      </c>
    </row>
    <row r="59" spans="1:13" ht="18.95" customHeight="1">
      <c r="A59" s="973"/>
      <c r="B59" s="974"/>
      <c r="C59" s="975"/>
      <c r="D59" s="978" t="s">
        <v>43</v>
      </c>
      <c r="E59" s="1071">
        <v>438045436.48000008</v>
      </c>
      <c r="F59" s="1064">
        <v>19793300.449999999</v>
      </c>
      <c r="G59" s="1064">
        <v>532125.19000000006</v>
      </c>
      <c r="H59" s="1064">
        <v>194769162.51000008</v>
      </c>
      <c r="I59" s="1140"/>
      <c r="J59" s="1064">
        <v>144388571.88000003</v>
      </c>
      <c r="K59" s="1064">
        <v>0</v>
      </c>
      <c r="L59" s="1064">
        <v>0</v>
      </c>
      <c r="M59" s="1072">
        <v>78562276.449999988</v>
      </c>
    </row>
    <row r="60" spans="1:13" ht="18.95" customHeight="1">
      <c r="A60" s="977"/>
      <c r="B60" s="975"/>
      <c r="C60" s="975"/>
      <c r="D60" s="978" t="s">
        <v>44</v>
      </c>
      <c r="E60" s="1001">
        <v>4.9429647409083149E-2</v>
      </c>
      <c r="F60" s="935">
        <v>1.0256674898966056E-2</v>
      </c>
      <c r="G60" s="935">
        <v>3.7938484956509345E-2</v>
      </c>
      <c r="H60" s="935">
        <v>4.7795726441969937E-2</v>
      </c>
      <c r="I60" s="1134"/>
      <c r="J60" s="935">
        <v>8.0186248902488821E-2</v>
      </c>
      <c r="K60" s="935">
        <v>0</v>
      </c>
      <c r="L60" s="935">
        <v>0</v>
      </c>
      <c r="M60" s="1002">
        <v>7.5361160438072006E-2</v>
      </c>
    </row>
    <row r="61" spans="1:13" ht="18.95" customHeight="1">
      <c r="A61" s="979"/>
      <c r="B61" s="980"/>
      <c r="C61" s="980"/>
      <c r="D61" s="978" t="s">
        <v>45</v>
      </c>
      <c r="E61" s="1003">
        <v>0</v>
      </c>
      <c r="F61" s="1004">
        <v>0</v>
      </c>
      <c r="G61" s="1004">
        <v>0</v>
      </c>
      <c r="H61" s="1004">
        <v>0</v>
      </c>
      <c r="I61" s="1138"/>
      <c r="J61" s="1004">
        <v>0</v>
      </c>
      <c r="K61" s="1004">
        <v>0</v>
      </c>
      <c r="L61" s="1004">
        <v>0</v>
      </c>
      <c r="M61" s="1005">
        <v>0</v>
      </c>
    </row>
    <row r="62" spans="1:13" ht="18.95" customHeight="1">
      <c r="A62" s="973" t="s">
        <v>369</v>
      </c>
      <c r="B62" s="974" t="s">
        <v>47</v>
      </c>
      <c r="C62" s="975" t="s">
        <v>132</v>
      </c>
      <c r="D62" s="976" t="s">
        <v>41</v>
      </c>
      <c r="E62" s="1069">
        <v>61872000</v>
      </c>
      <c r="F62" s="1064">
        <v>58172000</v>
      </c>
      <c r="G62" s="1064">
        <v>10000</v>
      </c>
      <c r="H62" s="1064">
        <v>3390000</v>
      </c>
      <c r="I62" s="1140"/>
      <c r="J62" s="1064">
        <v>300000</v>
      </c>
      <c r="K62" s="1064">
        <v>0</v>
      </c>
      <c r="L62" s="1064">
        <v>0</v>
      </c>
      <c r="M62" s="1072">
        <v>0</v>
      </c>
    </row>
    <row r="63" spans="1:13" ht="18.95" customHeight="1">
      <c r="A63" s="973"/>
      <c r="B63" s="974"/>
      <c r="C63" s="975"/>
      <c r="D63" s="978" t="s">
        <v>42</v>
      </c>
      <c r="E63" s="1071">
        <v>0</v>
      </c>
      <c r="F63" s="1064">
        <v>0</v>
      </c>
      <c r="G63" s="1064">
        <v>0</v>
      </c>
      <c r="H63" s="1064">
        <v>0</v>
      </c>
      <c r="I63" s="1140"/>
      <c r="J63" s="1064">
        <v>0</v>
      </c>
      <c r="K63" s="1064">
        <v>0</v>
      </c>
      <c r="L63" s="1064">
        <v>0</v>
      </c>
      <c r="M63" s="1072">
        <v>0</v>
      </c>
    </row>
    <row r="64" spans="1:13" ht="18.95" customHeight="1">
      <c r="A64" s="973"/>
      <c r="B64" s="974"/>
      <c r="C64" s="975"/>
      <c r="D64" s="978" t="s">
        <v>43</v>
      </c>
      <c r="E64" s="1071">
        <v>15426176.689999999</v>
      </c>
      <c r="F64" s="1064">
        <v>15414862</v>
      </c>
      <c r="G64" s="1064">
        <v>0</v>
      </c>
      <c r="H64" s="1064">
        <v>11314.69</v>
      </c>
      <c r="I64" s="1140"/>
      <c r="J64" s="1064">
        <v>0</v>
      </c>
      <c r="K64" s="1064">
        <v>0</v>
      </c>
      <c r="L64" s="1064">
        <v>0</v>
      </c>
      <c r="M64" s="1072">
        <v>0</v>
      </c>
    </row>
    <row r="65" spans="1:13" ht="18.95" customHeight="1">
      <c r="A65" s="977"/>
      <c r="B65" s="975"/>
      <c r="C65" s="975"/>
      <c r="D65" s="978" t="s">
        <v>44</v>
      </c>
      <c r="E65" s="1001">
        <v>0.24932403494310834</v>
      </c>
      <c r="F65" s="935">
        <v>0.26498765729216806</v>
      </c>
      <c r="G65" s="935">
        <v>0</v>
      </c>
      <c r="H65" s="935">
        <v>3.3376666666666667E-3</v>
      </c>
      <c r="I65" s="1134"/>
      <c r="J65" s="935">
        <v>0</v>
      </c>
      <c r="K65" s="935">
        <v>0</v>
      </c>
      <c r="L65" s="935">
        <v>0</v>
      </c>
      <c r="M65" s="1002">
        <v>0</v>
      </c>
    </row>
    <row r="66" spans="1:13" ht="18.95" customHeight="1">
      <c r="A66" s="979"/>
      <c r="B66" s="980"/>
      <c r="C66" s="980"/>
      <c r="D66" s="983" t="s">
        <v>45</v>
      </c>
      <c r="E66" s="1003">
        <v>0</v>
      </c>
      <c r="F66" s="1004">
        <v>0</v>
      </c>
      <c r="G66" s="1004">
        <v>0</v>
      </c>
      <c r="H66" s="1004">
        <v>0</v>
      </c>
      <c r="I66" s="1138"/>
      <c r="J66" s="1004">
        <v>0</v>
      </c>
      <c r="K66" s="1004">
        <v>0</v>
      </c>
      <c r="L66" s="1004">
        <v>0</v>
      </c>
      <c r="M66" s="1005">
        <v>0</v>
      </c>
    </row>
    <row r="67" spans="1:13" ht="18.95" customHeight="1">
      <c r="A67" s="973" t="s">
        <v>370</v>
      </c>
      <c r="B67" s="974" t="s">
        <v>47</v>
      </c>
      <c r="C67" s="975" t="s">
        <v>371</v>
      </c>
      <c r="D67" s="976" t="s">
        <v>41</v>
      </c>
      <c r="E67" s="1069">
        <v>416360000</v>
      </c>
      <c r="F67" s="1064">
        <v>400721000</v>
      </c>
      <c r="G67" s="1064">
        <v>331000</v>
      </c>
      <c r="H67" s="1064">
        <v>15169000</v>
      </c>
      <c r="I67" s="1140"/>
      <c r="J67" s="1064">
        <v>139000</v>
      </c>
      <c r="K67" s="1064">
        <v>0</v>
      </c>
      <c r="L67" s="1064">
        <v>0</v>
      </c>
      <c r="M67" s="1072">
        <v>0</v>
      </c>
    </row>
    <row r="68" spans="1:13" ht="18.95" customHeight="1">
      <c r="A68" s="973"/>
      <c r="B68" s="974"/>
      <c r="C68" s="975"/>
      <c r="D68" s="978" t="s">
        <v>42</v>
      </c>
      <c r="E68" s="1071">
        <v>0</v>
      </c>
      <c r="F68" s="1064">
        <v>0</v>
      </c>
      <c r="G68" s="1064">
        <v>0</v>
      </c>
      <c r="H68" s="1064">
        <v>0</v>
      </c>
      <c r="I68" s="1140"/>
      <c r="J68" s="1064">
        <v>0</v>
      </c>
      <c r="K68" s="1064">
        <v>0</v>
      </c>
      <c r="L68" s="1064">
        <v>0</v>
      </c>
      <c r="M68" s="1072">
        <v>0</v>
      </c>
    </row>
    <row r="69" spans="1:13" ht="18.95" customHeight="1">
      <c r="A69" s="973"/>
      <c r="B69" s="974"/>
      <c r="C69" s="975"/>
      <c r="D69" s="978" t="s">
        <v>43</v>
      </c>
      <c r="E69" s="1071">
        <v>24508687.560000006</v>
      </c>
      <c r="F69" s="1064">
        <v>19577288.980000004</v>
      </c>
      <c r="G69" s="1064">
        <v>0</v>
      </c>
      <c r="H69" s="1064">
        <v>4931398.580000001</v>
      </c>
      <c r="I69" s="1140"/>
      <c r="J69" s="1064">
        <v>0</v>
      </c>
      <c r="K69" s="1064">
        <v>0</v>
      </c>
      <c r="L69" s="1064">
        <v>0</v>
      </c>
      <c r="M69" s="1072">
        <v>0</v>
      </c>
    </row>
    <row r="70" spans="1:13" ht="18.95" customHeight="1">
      <c r="A70" s="977"/>
      <c r="B70" s="975"/>
      <c r="C70" s="975"/>
      <c r="D70" s="978" t="s">
        <v>44</v>
      </c>
      <c r="E70" s="1001">
        <v>5.886417417619369E-2</v>
      </c>
      <c r="F70" s="935">
        <v>4.8855161022257391E-2</v>
      </c>
      <c r="G70" s="935">
        <v>0</v>
      </c>
      <c r="H70" s="935">
        <v>0.32509714417562141</v>
      </c>
      <c r="I70" s="1134"/>
      <c r="J70" s="935">
        <v>0</v>
      </c>
      <c r="K70" s="935">
        <v>0</v>
      </c>
      <c r="L70" s="935">
        <v>0</v>
      </c>
      <c r="M70" s="1002">
        <v>0</v>
      </c>
    </row>
    <row r="71" spans="1:13" ht="18.95" customHeight="1">
      <c r="A71" s="979"/>
      <c r="B71" s="980"/>
      <c r="C71" s="980"/>
      <c r="D71" s="981" t="s">
        <v>45</v>
      </c>
      <c r="E71" s="1003">
        <v>0</v>
      </c>
      <c r="F71" s="1004">
        <v>0</v>
      </c>
      <c r="G71" s="1004">
        <v>0</v>
      </c>
      <c r="H71" s="1004">
        <v>0</v>
      </c>
      <c r="I71" s="1138"/>
      <c r="J71" s="1004">
        <v>0</v>
      </c>
      <c r="K71" s="1004">
        <v>0</v>
      </c>
      <c r="L71" s="1004">
        <v>0</v>
      </c>
      <c r="M71" s="1005">
        <v>0</v>
      </c>
    </row>
    <row r="72" spans="1:13" ht="18.95" customHeight="1">
      <c r="A72" s="990" t="s">
        <v>372</v>
      </c>
      <c r="B72" s="986" t="s">
        <v>47</v>
      </c>
      <c r="C72" s="991" t="s">
        <v>373</v>
      </c>
      <c r="D72" s="988" t="s">
        <v>41</v>
      </c>
      <c r="E72" s="1069">
        <v>518007000</v>
      </c>
      <c r="F72" s="1064">
        <v>358593000</v>
      </c>
      <c r="G72" s="1064">
        <v>237000</v>
      </c>
      <c r="H72" s="1064">
        <v>133498000</v>
      </c>
      <c r="I72" s="1140"/>
      <c r="J72" s="1064">
        <v>8792000</v>
      </c>
      <c r="K72" s="1064">
        <v>0</v>
      </c>
      <c r="L72" s="1064">
        <v>0</v>
      </c>
      <c r="M72" s="1072">
        <v>16887000</v>
      </c>
    </row>
    <row r="73" spans="1:13" ht="18.95" customHeight="1">
      <c r="A73" s="973"/>
      <c r="B73" s="974"/>
      <c r="C73" s="975"/>
      <c r="D73" s="978" t="s">
        <v>42</v>
      </c>
      <c r="E73" s="1071">
        <v>0</v>
      </c>
      <c r="F73" s="1064">
        <v>0</v>
      </c>
      <c r="G73" s="1064">
        <v>0</v>
      </c>
      <c r="H73" s="1064">
        <v>0</v>
      </c>
      <c r="I73" s="1140"/>
      <c r="J73" s="1064">
        <v>0</v>
      </c>
      <c r="K73" s="1064">
        <v>0</v>
      </c>
      <c r="L73" s="1064">
        <v>0</v>
      </c>
      <c r="M73" s="1072">
        <v>0</v>
      </c>
    </row>
    <row r="74" spans="1:13" ht="18.95" customHeight="1">
      <c r="A74" s="973"/>
      <c r="B74" s="974"/>
      <c r="C74" s="975"/>
      <c r="D74" s="978" t="s">
        <v>43</v>
      </c>
      <c r="E74" s="1071">
        <v>33540223.459999997</v>
      </c>
      <c r="F74" s="1064">
        <v>26274115.02</v>
      </c>
      <c r="G74" s="1064">
        <v>5944.7500000000009</v>
      </c>
      <c r="H74" s="1064">
        <v>6706901.679999995</v>
      </c>
      <c r="I74" s="1140"/>
      <c r="J74" s="1064">
        <v>0</v>
      </c>
      <c r="K74" s="1064">
        <v>0</v>
      </c>
      <c r="L74" s="1064">
        <v>0</v>
      </c>
      <c r="M74" s="1072">
        <v>553262.01</v>
      </c>
    </row>
    <row r="75" spans="1:13" ht="18.95" customHeight="1">
      <c r="A75" s="977"/>
      <c r="B75" s="975"/>
      <c r="C75" s="975" t="s">
        <v>4</v>
      </c>
      <c r="D75" s="978" t="s">
        <v>44</v>
      </c>
      <c r="E75" s="1001">
        <v>6.4748591158034538E-2</v>
      </c>
      <c r="F75" s="935">
        <v>7.3270016481080225E-2</v>
      </c>
      <c r="G75" s="935">
        <v>2.5083333333333336E-2</v>
      </c>
      <c r="H75" s="935">
        <v>5.023971655006064E-2</v>
      </c>
      <c r="I75" s="1134"/>
      <c r="J75" s="935">
        <v>0</v>
      </c>
      <c r="K75" s="935">
        <v>0</v>
      </c>
      <c r="L75" s="935">
        <v>0</v>
      </c>
      <c r="M75" s="1002">
        <v>3.2762599040682183E-2</v>
      </c>
    </row>
    <row r="76" spans="1:13" ht="18.95" customHeight="1">
      <c r="A76" s="979"/>
      <c r="B76" s="980"/>
      <c r="C76" s="980"/>
      <c r="D76" s="984" t="s">
        <v>45</v>
      </c>
      <c r="E76" s="1003">
        <v>0</v>
      </c>
      <c r="F76" s="1004">
        <v>0</v>
      </c>
      <c r="G76" s="1004">
        <v>0</v>
      </c>
      <c r="H76" s="1004">
        <v>0</v>
      </c>
      <c r="I76" s="1138"/>
      <c r="J76" s="1004">
        <v>0</v>
      </c>
      <c r="K76" s="1004">
        <v>0</v>
      </c>
      <c r="L76" s="1004">
        <v>0</v>
      </c>
      <c r="M76" s="1005">
        <v>0</v>
      </c>
    </row>
    <row r="77" spans="1:13" ht="18.95" customHeight="1">
      <c r="A77" s="973" t="s">
        <v>374</v>
      </c>
      <c r="B77" s="974" t="s">
        <v>47</v>
      </c>
      <c r="C77" s="975" t="s">
        <v>375</v>
      </c>
      <c r="D77" s="989" t="s">
        <v>41</v>
      </c>
      <c r="E77" s="1069">
        <v>22794000</v>
      </c>
      <c r="F77" s="1064">
        <v>0</v>
      </c>
      <c r="G77" s="1064">
        <v>37000</v>
      </c>
      <c r="H77" s="1064">
        <v>21724000</v>
      </c>
      <c r="I77" s="1140"/>
      <c r="J77" s="1064">
        <v>0</v>
      </c>
      <c r="K77" s="1064">
        <v>0</v>
      </c>
      <c r="L77" s="1064">
        <v>0</v>
      </c>
      <c r="M77" s="1072">
        <v>1033000</v>
      </c>
    </row>
    <row r="78" spans="1:13" ht="18.95" customHeight="1">
      <c r="A78" s="973"/>
      <c r="B78" s="974"/>
      <c r="C78" s="975"/>
      <c r="D78" s="978" t="s">
        <v>42</v>
      </c>
      <c r="E78" s="1071">
        <v>0</v>
      </c>
      <c r="F78" s="1064">
        <v>0</v>
      </c>
      <c r="G78" s="1064">
        <v>0</v>
      </c>
      <c r="H78" s="1064">
        <v>0</v>
      </c>
      <c r="I78" s="1140"/>
      <c r="J78" s="1064">
        <v>0</v>
      </c>
      <c r="K78" s="1064">
        <v>0</v>
      </c>
      <c r="L78" s="1064">
        <v>0</v>
      </c>
      <c r="M78" s="1072">
        <v>0</v>
      </c>
    </row>
    <row r="79" spans="1:13" ht="18.95" customHeight="1">
      <c r="A79" s="973"/>
      <c r="B79" s="974"/>
      <c r="C79" s="975"/>
      <c r="D79" s="978" t="s">
        <v>43</v>
      </c>
      <c r="E79" s="1071">
        <v>1416347.1900000002</v>
      </c>
      <c r="F79" s="1064">
        <v>0</v>
      </c>
      <c r="G79" s="1064">
        <v>1500</v>
      </c>
      <c r="H79" s="1064">
        <v>1327059.4100000001</v>
      </c>
      <c r="I79" s="1140"/>
      <c r="J79" s="1064">
        <v>0</v>
      </c>
      <c r="K79" s="1064">
        <v>0</v>
      </c>
      <c r="L79" s="1064">
        <v>0</v>
      </c>
      <c r="M79" s="1072">
        <v>87787.78</v>
      </c>
    </row>
    <row r="80" spans="1:13" ht="18.95" customHeight="1">
      <c r="A80" s="977"/>
      <c r="B80" s="975"/>
      <c r="C80" s="975"/>
      <c r="D80" s="978" t="s">
        <v>44</v>
      </c>
      <c r="E80" s="1001">
        <v>6.2136842590155311E-2</v>
      </c>
      <c r="F80" s="935">
        <v>0</v>
      </c>
      <c r="G80" s="935">
        <v>4.0540540540540543E-2</v>
      </c>
      <c r="H80" s="935">
        <v>6.1087249585711663E-2</v>
      </c>
      <c r="I80" s="1134"/>
      <c r="J80" s="935">
        <v>0</v>
      </c>
      <c r="K80" s="935">
        <v>0</v>
      </c>
      <c r="L80" s="935">
        <v>0</v>
      </c>
      <c r="M80" s="1002">
        <v>8.4983330106485969E-2</v>
      </c>
    </row>
    <row r="81" spans="1:13" ht="18.95" customHeight="1">
      <c r="A81" s="979"/>
      <c r="B81" s="980"/>
      <c r="C81" s="980"/>
      <c r="D81" s="978" t="s">
        <v>45</v>
      </c>
      <c r="E81" s="1003">
        <v>0</v>
      </c>
      <c r="F81" s="1004">
        <v>0</v>
      </c>
      <c r="G81" s="1004">
        <v>0</v>
      </c>
      <c r="H81" s="1004">
        <v>0</v>
      </c>
      <c r="I81" s="1138"/>
      <c r="J81" s="1004">
        <v>0</v>
      </c>
      <c r="K81" s="1004">
        <v>0</v>
      </c>
      <c r="L81" s="1004">
        <v>0</v>
      </c>
      <c r="M81" s="1005">
        <v>0</v>
      </c>
    </row>
    <row r="82" spans="1:13" ht="18.95" customHeight="1">
      <c r="A82" s="973" t="s">
        <v>376</v>
      </c>
      <c r="B82" s="974" t="s">
        <v>47</v>
      </c>
      <c r="C82" s="975" t="s">
        <v>711</v>
      </c>
      <c r="D82" s="976" t="s">
        <v>41</v>
      </c>
      <c r="E82" s="1069">
        <v>25450061000</v>
      </c>
      <c r="F82" s="1064">
        <v>23422975000</v>
      </c>
      <c r="G82" s="1064">
        <v>70515000</v>
      </c>
      <c r="H82" s="1064">
        <v>873413000</v>
      </c>
      <c r="I82" s="1140"/>
      <c r="J82" s="1064">
        <v>768555000</v>
      </c>
      <c r="K82" s="1064">
        <v>0</v>
      </c>
      <c r="L82" s="1064">
        <v>0</v>
      </c>
      <c r="M82" s="1072">
        <v>314603000</v>
      </c>
    </row>
    <row r="83" spans="1:13" ht="18.95" customHeight="1">
      <c r="A83" s="973"/>
      <c r="B83" s="974"/>
      <c r="C83" s="975"/>
      <c r="D83" s="978" t="s">
        <v>42</v>
      </c>
      <c r="E83" s="1071">
        <v>0</v>
      </c>
      <c r="F83" s="1064">
        <v>0</v>
      </c>
      <c r="G83" s="1064">
        <v>0</v>
      </c>
      <c r="H83" s="1064">
        <v>0</v>
      </c>
      <c r="I83" s="1140"/>
      <c r="J83" s="1064">
        <v>0</v>
      </c>
      <c r="K83" s="1064">
        <v>0</v>
      </c>
      <c r="L83" s="1064">
        <v>0</v>
      </c>
      <c r="M83" s="1072">
        <v>0</v>
      </c>
    </row>
    <row r="84" spans="1:13" ht="18.95" customHeight="1">
      <c r="A84" s="973"/>
      <c r="B84" s="974"/>
      <c r="C84" s="975"/>
      <c r="D84" s="978" t="s">
        <v>43</v>
      </c>
      <c r="E84" s="1071">
        <v>1900969250.26</v>
      </c>
      <c r="F84" s="1064">
        <v>1698853682</v>
      </c>
      <c r="G84" s="1064">
        <v>13196410</v>
      </c>
      <c r="H84" s="1064">
        <v>104853701.52000001</v>
      </c>
      <c r="I84" s="1140"/>
      <c r="J84" s="1064">
        <v>53686719.049999997</v>
      </c>
      <c r="K84" s="1064">
        <v>0</v>
      </c>
      <c r="L84" s="1064">
        <v>0</v>
      </c>
      <c r="M84" s="1072">
        <v>30378737.690000001</v>
      </c>
    </row>
    <row r="85" spans="1:13" ht="18.95" customHeight="1">
      <c r="A85" s="977"/>
      <c r="B85" s="975"/>
      <c r="C85" s="975"/>
      <c r="D85" s="978" t="s">
        <v>44</v>
      </c>
      <c r="E85" s="1001">
        <v>7.4694094063664521E-2</v>
      </c>
      <c r="F85" s="935">
        <v>7.2529372635201123E-2</v>
      </c>
      <c r="G85" s="935">
        <v>0.18714330284336667</v>
      </c>
      <c r="H85" s="935">
        <v>0.12005053911494334</v>
      </c>
      <c r="I85" s="1134"/>
      <c r="J85" s="935">
        <v>6.985410159324966E-2</v>
      </c>
      <c r="K85" s="935">
        <v>0</v>
      </c>
      <c r="L85" s="935">
        <v>0</v>
      </c>
      <c r="M85" s="1002">
        <v>9.6562136057189538E-2</v>
      </c>
    </row>
    <row r="86" spans="1:13" ht="18.95" customHeight="1">
      <c r="A86" s="979"/>
      <c r="B86" s="980"/>
      <c r="C86" s="980"/>
      <c r="D86" s="983" t="s">
        <v>45</v>
      </c>
      <c r="E86" s="1003">
        <v>0</v>
      </c>
      <c r="F86" s="1004">
        <v>0</v>
      </c>
      <c r="G86" s="1004">
        <v>0</v>
      </c>
      <c r="H86" s="1004">
        <v>0</v>
      </c>
      <c r="I86" s="1138"/>
      <c r="J86" s="1004">
        <v>0</v>
      </c>
      <c r="K86" s="1004">
        <v>0</v>
      </c>
      <c r="L86" s="1004">
        <v>0</v>
      </c>
      <c r="M86" s="1005">
        <v>0</v>
      </c>
    </row>
    <row r="87" spans="1:13" ht="18.95" customHeight="1">
      <c r="A87" s="973" t="s">
        <v>377</v>
      </c>
      <c r="B87" s="974" t="s">
        <v>47</v>
      </c>
      <c r="C87" s="975" t="s">
        <v>83</v>
      </c>
      <c r="D87" s="978" t="s">
        <v>41</v>
      </c>
      <c r="E87" s="1069">
        <v>16396259000</v>
      </c>
      <c r="F87" s="1064">
        <v>974759000</v>
      </c>
      <c r="G87" s="1064">
        <v>395847000</v>
      </c>
      <c r="H87" s="1064">
        <v>13757558000</v>
      </c>
      <c r="I87" s="1140"/>
      <c r="J87" s="1064">
        <v>382811000</v>
      </c>
      <c r="K87" s="1064">
        <v>0</v>
      </c>
      <c r="L87" s="1064">
        <v>0</v>
      </c>
      <c r="M87" s="1072">
        <v>885284000</v>
      </c>
    </row>
    <row r="88" spans="1:13" ht="18.95" customHeight="1">
      <c r="A88" s="973"/>
      <c r="B88" s="974"/>
      <c r="C88" s="975"/>
      <c r="D88" s="978" t="s">
        <v>42</v>
      </c>
      <c r="E88" s="1071">
        <v>0</v>
      </c>
      <c r="F88" s="1064">
        <v>0</v>
      </c>
      <c r="G88" s="1064">
        <v>0</v>
      </c>
      <c r="H88" s="1064">
        <v>0</v>
      </c>
      <c r="I88" s="1140"/>
      <c r="J88" s="1064">
        <v>0</v>
      </c>
      <c r="K88" s="1064">
        <v>0</v>
      </c>
      <c r="L88" s="1064">
        <v>0</v>
      </c>
      <c r="M88" s="1072">
        <v>0</v>
      </c>
    </row>
    <row r="89" spans="1:13" ht="18.95" customHeight="1">
      <c r="A89" s="973"/>
      <c r="B89" s="974"/>
      <c r="C89" s="975"/>
      <c r="D89" s="978" t="s">
        <v>43</v>
      </c>
      <c r="E89" s="1071">
        <v>1056445155.4200001</v>
      </c>
      <c r="F89" s="1064">
        <v>53090682.479999997</v>
      </c>
      <c r="G89" s="1064">
        <v>4746936.3200000003</v>
      </c>
      <c r="H89" s="1064">
        <v>962963973.87000012</v>
      </c>
      <c r="I89" s="1140"/>
      <c r="J89" s="1064">
        <v>799008.37</v>
      </c>
      <c r="K89" s="1064">
        <v>0</v>
      </c>
      <c r="L89" s="1064">
        <v>0</v>
      </c>
      <c r="M89" s="1072">
        <v>34844554.379999988</v>
      </c>
    </row>
    <row r="90" spans="1:13" ht="18.95" customHeight="1">
      <c r="A90" s="973"/>
      <c r="B90" s="975"/>
      <c r="C90" s="975"/>
      <c r="D90" s="978" t="s">
        <v>44</v>
      </c>
      <c r="E90" s="1001">
        <v>6.4432085112829704E-2</v>
      </c>
      <c r="F90" s="935">
        <v>5.4465444771476842E-2</v>
      </c>
      <c r="G90" s="935">
        <v>1.1991846142575289E-2</v>
      </c>
      <c r="H90" s="935">
        <v>6.9995269063739374E-2</v>
      </c>
      <c r="I90" s="1134"/>
      <c r="J90" s="935">
        <v>2.0872137164292563E-3</v>
      </c>
      <c r="K90" s="935">
        <v>0</v>
      </c>
      <c r="L90" s="935">
        <v>0</v>
      </c>
      <c r="M90" s="1002">
        <v>3.9359747131993784E-2</v>
      </c>
    </row>
    <row r="91" spans="1:13" ht="18.95" customHeight="1">
      <c r="A91" s="979"/>
      <c r="B91" s="980"/>
      <c r="C91" s="980"/>
      <c r="D91" s="981" t="s">
        <v>45</v>
      </c>
      <c r="E91" s="1003">
        <v>0</v>
      </c>
      <c r="F91" s="1004">
        <v>0</v>
      </c>
      <c r="G91" s="1004">
        <v>0</v>
      </c>
      <c r="H91" s="1004">
        <v>0</v>
      </c>
      <c r="I91" s="1138"/>
      <c r="J91" s="1004">
        <v>0</v>
      </c>
      <c r="K91" s="1004">
        <v>0</v>
      </c>
      <c r="L91" s="1004">
        <v>0</v>
      </c>
      <c r="M91" s="1005">
        <v>0</v>
      </c>
    </row>
    <row r="92" spans="1:13" ht="18.95" customHeight="1">
      <c r="A92" s="973" t="s">
        <v>378</v>
      </c>
      <c r="B92" s="974" t="s">
        <v>47</v>
      </c>
      <c r="C92" s="975" t="s">
        <v>379</v>
      </c>
      <c r="D92" s="976" t="s">
        <v>41</v>
      </c>
      <c r="E92" s="1069">
        <v>2752517000</v>
      </c>
      <c r="F92" s="1064">
        <v>8050000</v>
      </c>
      <c r="G92" s="1064">
        <v>138806000</v>
      </c>
      <c r="H92" s="1064">
        <v>2447687000</v>
      </c>
      <c r="I92" s="1140"/>
      <c r="J92" s="1064">
        <v>157963000</v>
      </c>
      <c r="K92" s="1064">
        <v>0</v>
      </c>
      <c r="L92" s="1064">
        <v>0</v>
      </c>
      <c r="M92" s="1072">
        <v>11000</v>
      </c>
    </row>
    <row r="93" spans="1:13" ht="18.95" customHeight="1">
      <c r="A93" s="973"/>
      <c r="B93" s="974"/>
      <c r="C93" s="975" t="s">
        <v>380</v>
      </c>
      <c r="D93" s="978" t="s">
        <v>42</v>
      </c>
      <c r="E93" s="1071">
        <v>0</v>
      </c>
      <c r="F93" s="1064">
        <v>0</v>
      </c>
      <c r="G93" s="1064">
        <v>0</v>
      </c>
      <c r="H93" s="1064">
        <v>0</v>
      </c>
      <c r="I93" s="1140"/>
      <c r="J93" s="1064">
        <v>0</v>
      </c>
      <c r="K93" s="1064">
        <v>0</v>
      </c>
      <c r="L93" s="1064">
        <v>0</v>
      </c>
      <c r="M93" s="1072">
        <v>0</v>
      </c>
    </row>
    <row r="94" spans="1:13" ht="18.95" customHeight="1">
      <c r="A94" s="973"/>
      <c r="B94" s="974"/>
      <c r="C94" s="975" t="s">
        <v>381</v>
      </c>
      <c r="D94" s="978" t="s">
        <v>43</v>
      </c>
      <c r="E94" s="1071">
        <v>165147437.00999993</v>
      </c>
      <c r="F94" s="1064">
        <v>1603073</v>
      </c>
      <c r="G94" s="1064">
        <v>17064485.880000003</v>
      </c>
      <c r="H94" s="1064">
        <v>146446840.34999993</v>
      </c>
      <c r="I94" s="1140"/>
      <c r="J94" s="1064">
        <v>33037.78</v>
      </c>
      <c r="K94" s="1064">
        <v>0</v>
      </c>
      <c r="L94" s="1064">
        <v>0</v>
      </c>
      <c r="M94" s="1072">
        <v>0</v>
      </c>
    </row>
    <row r="95" spans="1:13" ht="18.95" customHeight="1">
      <c r="A95" s="977"/>
      <c r="B95" s="975"/>
      <c r="C95" s="975" t="s">
        <v>382</v>
      </c>
      <c r="D95" s="978" t="s">
        <v>44</v>
      </c>
      <c r="E95" s="1001">
        <v>5.999869828596878E-2</v>
      </c>
      <c r="F95" s="935">
        <v>0.19913950310559006</v>
      </c>
      <c r="G95" s="935">
        <v>0.12293766753598549</v>
      </c>
      <c r="H95" s="935">
        <v>5.9830705621266092E-2</v>
      </c>
      <c r="I95" s="1134"/>
      <c r="J95" s="935">
        <v>2.0914885131328222E-4</v>
      </c>
      <c r="K95" s="935">
        <v>0</v>
      </c>
      <c r="L95" s="935">
        <v>0</v>
      </c>
      <c r="M95" s="1002">
        <v>0</v>
      </c>
    </row>
    <row r="96" spans="1:13" ht="18.95" customHeight="1">
      <c r="A96" s="979"/>
      <c r="B96" s="980"/>
      <c r="C96" s="980"/>
      <c r="D96" s="983" t="s">
        <v>45</v>
      </c>
      <c r="E96" s="1003">
        <v>0</v>
      </c>
      <c r="F96" s="1004">
        <v>0</v>
      </c>
      <c r="G96" s="1004">
        <v>0</v>
      </c>
      <c r="H96" s="1004">
        <v>0</v>
      </c>
      <c r="I96" s="1138"/>
      <c r="J96" s="1004">
        <v>0</v>
      </c>
      <c r="K96" s="1004">
        <v>0</v>
      </c>
      <c r="L96" s="1004">
        <v>0</v>
      </c>
      <c r="M96" s="1005">
        <v>0</v>
      </c>
    </row>
    <row r="97" spans="1:13" ht="18.95" customHeight="1">
      <c r="A97" s="973" t="s">
        <v>383</v>
      </c>
      <c r="B97" s="974" t="s">
        <v>47</v>
      </c>
      <c r="C97" s="975" t="s">
        <v>113</v>
      </c>
      <c r="D97" s="978" t="s">
        <v>41</v>
      </c>
      <c r="E97" s="1069">
        <v>42178633000</v>
      </c>
      <c r="F97" s="1064">
        <v>1722559000</v>
      </c>
      <c r="G97" s="1064">
        <v>1792145000</v>
      </c>
      <c r="H97" s="1064">
        <v>23489084000</v>
      </c>
      <c r="I97" s="1140"/>
      <c r="J97" s="1064">
        <v>15174228000</v>
      </c>
      <c r="K97" s="1064">
        <v>0</v>
      </c>
      <c r="L97" s="1064">
        <v>0</v>
      </c>
      <c r="M97" s="1072">
        <v>617000</v>
      </c>
    </row>
    <row r="98" spans="1:13" ht="18.95" customHeight="1">
      <c r="A98" s="973"/>
      <c r="B98" s="974"/>
      <c r="C98" s="975"/>
      <c r="D98" s="978" t="s">
        <v>42</v>
      </c>
      <c r="E98" s="1071">
        <v>0</v>
      </c>
      <c r="F98" s="1064">
        <v>0</v>
      </c>
      <c r="G98" s="1064">
        <v>0</v>
      </c>
      <c r="H98" s="1064">
        <v>0</v>
      </c>
      <c r="I98" s="1140"/>
      <c r="J98" s="1064">
        <v>0</v>
      </c>
      <c r="K98" s="1064">
        <v>0</v>
      </c>
      <c r="L98" s="1064">
        <v>0</v>
      </c>
      <c r="M98" s="1072">
        <v>0</v>
      </c>
    </row>
    <row r="99" spans="1:13" ht="18.95" customHeight="1">
      <c r="A99" s="973"/>
      <c r="B99" s="974"/>
      <c r="C99" s="975"/>
      <c r="D99" s="978" t="s">
        <v>43</v>
      </c>
      <c r="E99" s="1071">
        <v>1472848648.8599999</v>
      </c>
      <c r="F99" s="1064">
        <v>114892254.55</v>
      </c>
      <c r="G99" s="1064">
        <v>111735935.47000001</v>
      </c>
      <c r="H99" s="1064">
        <v>1146899327.6599998</v>
      </c>
      <c r="I99" s="1140"/>
      <c r="J99" s="1064">
        <v>99321131.179999992</v>
      </c>
      <c r="K99" s="1064">
        <v>0</v>
      </c>
      <c r="L99" s="1064">
        <v>0</v>
      </c>
      <c r="M99" s="1072">
        <v>0</v>
      </c>
    </row>
    <row r="100" spans="1:13" ht="18.95" customHeight="1">
      <c r="A100" s="977"/>
      <c r="B100" s="975"/>
      <c r="C100" s="975"/>
      <c r="D100" s="978" t="s">
        <v>44</v>
      </c>
      <c r="E100" s="1001">
        <v>3.4919307338860409E-2</v>
      </c>
      <c r="F100" s="935">
        <v>6.6698588872717859E-2</v>
      </c>
      <c r="G100" s="935">
        <v>6.2347597694382993E-2</v>
      </c>
      <c r="H100" s="935">
        <v>4.882690732682466E-2</v>
      </c>
      <c r="I100" s="1134"/>
      <c r="J100" s="935">
        <v>6.5453828148621463E-3</v>
      </c>
      <c r="K100" s="935">
        <v>0</v>
      </c>
      <c r="L100" s="935">
        <v>0</v>
      </c>
      <c r="M100" s="1002">
        <v>0</v>
      </c>
    </row>
    <row r="101" spans="1:13" ht="18.95" customHeight="1">
      <c r="A101" s="979"/>
      <c r="B101" s="980"/>
      <c r="C101" s="980"/>
      <c r="D101" s="981" t="s">
        <v>45</v>
      </c>
      <c r="E101" s="1003">
        <v>0</v>
      </c>
      <c r="F101" s="1004">
        <v>0</v>
      </c>
      <c r="G101" s="1004">
        <v>0</v>
      </c>
      <c r="H101" s="1004">
        <v>0</v>
      </c>
      <c r="I101" s="1138"/>
      <c r="J101" s="1004">
        <v>0</v>
      </c>
      <c r="K101" s="1004">
        <v>0</v>
      </c>
      <c r="L101" s="1004">
        <v>0</v>
      </c>
      <c r="M101" s="1005">
        <v>0</v>
      </c>
    </row>
    <row r="102" spans="1:13" ht="18.95" customHeight="1">
      <c r="A102" s="990" t="s">
        <v>384</v>
      </c>
      <c r="B102" s="986" t="s">
        <v>47</v>
      </c>
      <c r="C102" s="991" t="s">
        <v>385</v>
      </c>
      <c r="D102" s="988" t="s">
        <v>41</v>
      </c>
      <c r="E102" s="1069">
        <v>103741494000</v>
      </c>
      <c r="F102" s="1064">
        <v>79454085000</v>
      </c>
      <c r="G102" s="1064">
        <v>24156652000</v>
      </c>
      <c r="H102" s="1064">
        <v>129931000</v>
      </c>
      <c r="I102" s="1140"/>
      <c r="J102" s="1064">
        <v>826000</v>
      </c>
      <c r="K102" s="1064">
        <v>0</v>
      </c>
      <c r="L102" s="1064">
        <v>0</v>
      </c>
      <c r="M102" s="1072">
        <v>0</v>
      </c>
    </row>
    <row r="103" spans="1:13" ht="18.95" customHeight="1">
      <c r="A103" s="973"/>
      <c r="B103" s="974"/>
      <c r="C103" s="975" t="s">
        <v>386</v>
      </c>
      <c r="D103" s="978" t="s">
        <v>42</v>
      </c>
      <c r="E103" s="1071">
        <v>0</v>
      </c>
      <c r="F103" s="1064">
        <v>0</v>
      </c>
      <c r="G103" s="1064">
        <v>0</v>
      </c>
      <c r="H103" s="1064">
        <v>0</v>
      </c>
      <c r="I103" s="1140"/>
      <c r="J103" s="1064">
        <v>0</v>
      </c>
      <c r="K103" s="1064">
        <v>0</v>
      </c>
      <c r="L103" s="1064">
        <v>0</v>
      </c>
      <c r="M103" s="1072">
        <v>0</v>
      </c>
    </row>
    <row r="104" spans="1:13" ht="18.95" customHeight="1">
      <c r="A104" s="973"/>
      <c r="B104" s="974"/>
      <c r="C104" s="975"/>
      <c r="D104" s="978" t="s">
        <v>43</v>
      </c>
      <c r="E104" s="1071">
        <v>3974394328.0199995</v>
      </c>
      <c r="F104" s="1064">
        <v>2092202076.01</v>
      </c>
      <c r="G104" s="1064">
        <v>1872353066.3499997</v>
      </c>
      <c r="H104" s="1064">
        <v>9839185.6600000001</v>
      </c>
      <c r="I104" s="1140"/>
      <c r="J104" s="1064">
        <v>0</v>
      </c>
      <c r="K104" s="1064">
        <v>0</v>
      </c>
      <c r="L104" s="1064">
        <v>0</v>
      </c>
      <c r="M104" s="1072">
        <v>0</v>
      </c>
    </row>
    <row r="105" spans="1:13" ht="18.95" customHeight="1">
      <c r="A105" s="977"/>
      <c r="B105" s="975"/>
      <c r="C105" s="975"/>
      <c r="D105" s="978" t="s">
        <v>44</v>
      </c>
      <c r="E105" s="1001">
        <v>3.8310556121545727E-2</v>
      </c>
      <c r="F105" s="935">
        <v>2.6332215341854356E-2</v>
      </c>
      <c r="G105" s="935">
        <v>7.7508798253582478E-2</v>
      </c>
      <c r="H105" s="935">
        <v>7.5726236694861115E-2</v>
      </c>
      <c r="I105" s="1134"/>
      <c r="J105" s="935">
        <v>0</v>
      </c>
      <c r="K105" s="935">
        <v>0</v>
      </c>
      <c r="L105" s="935">
        <v>0</v>
      </c>
      <c r="M105" s="1002">
        <v>0</v>
      </c>
    </row>
    <row r="106" spans="1:13" ht="18.95" customHeight="1">
      <c r="A106" s="979"/>
      <c r="B106" s="980"/>
      <c r="C106" s="980"/>
      <c r="D106" s="984" t="s">
        <v>45</v>
      </c>
      <c r="E106" s="1003">
        <v>0</v>
      </c>
      <c r="F106" s="1004">
        <v>0</v>
      </c>
      <c r="G106" s="1004">
        <v>0</v>
      </c>
      <c r="H106" s="1004">
        <v>0</v>
      </c>
      <c r="I106" s="1138"/>
      <c r="J106" s="1004">
        <v>0</v>
      </c>
      <c r="K106" s="1004">
        <v>0</v>
      </c>
      <c r="L106" s="1004">
        <v>0</v>
      </c>
      <c r="M106" s="1005">
        <v>0</v>
      </c>
    </row>
    <row r="107" spans="1:13" ht="18.95" customHeight="1">
      <c r="A107" s="973" t="s">
        <v>387</v>
      </c>
      <c r="B107" s="974" t="s">
        <v>47</v>
      </c>
      <c r="C107" s="975" t="s">
        <v>388</v>
      </c>
      <c r="D107" s="989" t="s">
        <v>41</v>
      </c>
      <c r="E107" s="1069">
        <v>16811981000</v>
      </c>
      <c r="F107" s="1064">
        <v>2910184000</v>
      </c>
      <c r="G107" s="1064">
        <v>258046000</v>
      </c>
      <c r="H107" s="1064">
        <v>13245872000</v>
      </c>
      <c r="I107" s="1140"/>
      <c r="J107" s="1064">
        <v>350815000</v>
      </c>
      <c r="K107" s="1064">
        <v>0</v>
      </c>
      <c r="L107" s="1064">
        <v>0</v>
      </c>
      <c r="M107" s="1072">
        <v>47064000</v>
      </c>
    </row>
    <row r="108" spans="1:13" ht="18.95" customHeight="1">
      <c r="A108" s="973"/>
      <c r="B108" s="974"/>
      <c r="C108" s="975" t="s">
        <v>389</v>
      </c>
      <c r="D108" s="978" t="s">
        <v>42</v>
      </c>
      <c r="E108" s="1071">
        <v>0</v>
      </c>
      <c r="F108" s="1064">
        <v>0</v>
      </c>
      <c r="G108" s="1064">
        <v>0</v>
      </c>
      <c r="H108" s="1064">
        <v>0</v>
      </c>
      <c r="I108" s="1140"/>
      <c r="J108" s="1064">
        <v>0</v>
      </c>
      <c r="K108" s="1064">
        <v>0</v>
      </c>
      <c r="L108" s="1064">
        <v>0</v>
      </c>
      <c r="M108" s="1072">
        <v>0</v>
      </c>
    </row>
    <row r="109" spans="1:13" ht="18.95" customHeight="1">
      <c r="A109" s="973"/>
      <c r="B109" s="974"/>
      <c r="C109" s="975"/>
      <c r="D109" s="978" t="s">
        <v>43</v>
      </c>
      <c r="E109" s="1071">
        <v>1408230137.8999984</v>
      </c>
      <c r="F109" s="1064">
        <v>407610252.00999999</v>
      </c>
      <c r="G109" s="1064">
        <v>21888238.349999998</v>
      </c>
      <c r="H109" s="1064">
        <v>970330199.65999854</v>
      </c>
      <c r="I109" s="1140"/>
      <c r="J109" s="1064">
        <v>5282544.870000001</v>
      </c>
      <c r="K109" s="1064">
        <v>0</v>
      </c>
      <c r="L109" s="1064">
        <v>0</v>
      </c>
      <c r="M109" s="1072">
        <v>3118903.0099999993</v>
      </c>
    </row>
    <row r="110" spans="1:13" ht="18.95" customHeight="1">
      <c r="A110" s="973"/>
      <c r="B110" s="975"/>
      <c r="C110" s="975"/>
      <c r="D110" s="978" t="s">
        <v>44</v>
      </c>
      <c r="E110" s="1001">
        <v>8.3763486165015208E-2</v>
      </c>
      <c r="F110" s="935">
        <v>0.14006339530765063</v>
      </c>
      <c r="G110" s="935">
        <v>8.4823009657192888E-2</v>
      </c>
      <c r="H110" s="935">
        <v>7.3255290377258558E-2</v>
      </c>
      <c r="I110" s="1134"/>
      <c r="J110" s="935">
        <v>1.5057921896156097E-2</v>
      </c>
      <c r="K110" s="935">
        <v>0</v>
      </c>
      <c r="L110" s="935">
        <v>0</v>
      </c>
      <c r="M110" s="1002">
        <v>6.6269399328573841E-2</v>
      </c>
    </row>
    <row r="111" spans="1:13" ht="18.95" customHeight="1">
      <c r="A111" s="979"/>
      <c r="B111" s="980"/>
      <c r="C111" s="980"/>
      <c r="D111" s="978" t="s">
        <v>45</v>
      </c>
      <c r="E111" s="1003">
        <v>0</v>
      </c>
      <c r="F111" s="1004">
        <v>0</v>
      </c>
      <c r="G111" s="1004">
        <v>0</v>
      </c>
      <c r="H111" s="1004">
        <v>0</v>
      </c>
      <c r="I111" s="1138"/>
      <c r="J111" s="1004">
        <v>0</v>
      </c>
      <c r="K111" s="1004">
        <v>0</v>
      </c>
      <c r="L111" s="1004">
        <v>0</v>
      </c>
      <c r="M111" s="1005">
        <v>0</v>
      </c>
    </row>
    <row r="112" spans="1:13" ht="18.95" customHeight="1">
      <c r="A112" s="973" t="s">
        <v>390</v>
      </c>
      <c r="B112" s="974" t="s">
        <v>47</v>
      </c>
      <c r="C112" s="975" t="s">
        <v>391</v>
      </c>
      <c r="D112" s="976" t="s">
        <v>41</v>
      </c>
      <c r="E112" s="1069">
        <v>15787467000</v>
      </c>
      <c r="F112" s="1064">
        <v>188481000</v>
      </c>
      <c r="G112" s="1064">
        <v>312093000</v>
      </c>
      <c r="H112" s="1064">
        <v>14374598000</v>
      </c>
      <c r="I112" s="1140"/>
      <c r="J112" s="1064">
        <v>892514000</v>
      </c>
      <c r="K112" s="1064">
        <v>0</v>
      </c>
      <c r="L112" s="1064">
        <v>0</v>
      </c>
      <c r="M112" s="1072">
        <v>19781000</v>
      </c>
    </row>
    <row r="113" spans="1:13" ht="18.95" customHeight="1">
      <c r="A113" s="973"/>
      <c r="B113" s="974"/>
      <c r="C113" s="975"/>
      <c r="D113" s="978" t="s">
        <v>42</v>
      </c>
      <c r="E113" s="1071">
        <v>0</v>
      </c>
      <c r="F113" s="1064">
        <v>0</v>
      </c>
      <c r="G113" s="1064">
        <v>0</v>
      </c>
      <c r="H113" s="1064">
        <v>0</v>
      </c>
      <c r="I113" s="1140"/>
      <c r="J113" s="1064">
        <v>0</v>
      </c>
      <c r="K113" s="1064">
        <v>0</v>
      </c>
      <c r="L113" s="1064">
        <v>0</v>
      </c>
      <c r="M113" s="1072">
        <v>0</v>
      </c>
    </row>
    <row r="114" spans="1:13" ht="18.95" customHeight="1">
      <c r="A114" s="973"/>
      <c r="B114" s="974"/>
      <c r="C114" s="975"/>
      <c r="D114" s="978" t="s">
        <v>43</v>
      </c>
      <c r="E114" s="1071">
        <v>964455824.3999995</v>
      </c>
      <c r="F114" s="1064">
        <v>8467229.3499999996</v>
      </c>
      <c r="G114" s="1064">
        <v>31657146.759999998</v>
      </c>
      <c r="H114" s="1064">
        <v>915350048.82999957</v>
      </c>
      <c r="I114" s="1140"/>
      <c r="J114" s="1064">
        <v>8967639.1500000004</v>
      </c>
      <c r="K114" s="1064">
        <v>0</v>
      </c>
      <c r="L114" s="1064">
        <v>0</v>
      </c>
      <c r="M114" s="1072">
        <v>13760.31</v>
      </c>
    </row>
    <row r="115" spans="1:13" ht="18.95" customHeight="1">
      <c r="A115" s="977"/>
      <c r="B115" s="975"/>
      <c r="C115" s="975"/>
      <c r="D115" s="978" t="s">
        <v>44</v>
      </c>
      <c r="E115" s="1001">
        <v>6.1089966135796168E-2</v>
      </c>
      <c r="F115" s="935">
        <v>4.4923516693990376E-2</v>
      </c>
      <c r="G115" s="935">
        <v>0.10143497854806099</v>
      </c>
      <c r="H115" s="935">
        <v>6.3678305913667951E-2</v>
      </c>
      <c r="I115" s="1134"/>
      <c r="J115" s="935">
        <v>1.0047617348299299E-2</v>
      </c>
      <c r="K115" s="935">
        <v>0</v>
      </c>
      <c r="L115" s="935">
        <v>0</v>
      </c>
      <c r="M115" s="1002">
        <v>6.9563267782215253E-4</v>
      </c>
    </row>
    <row r="116" spans="1:13" ht="18.95" customHeight="1">
      <c r="A116" s="979"/>
      <c r="B116" s="980"/>
      <c r="C116" s="980"/>
      <c r="D116" s="983" t="s">
        <v>45</v>
      </c>
      <c r="E116" s="1003">
        <v>0</v>
      </c>
      <c r="F116" s="1004">
        <v>0</v>
      </c>
      <c r="G116" s="1004">
        <v>0</v>
      </c>
      <c r="H116" s="1004">
        <v>0</v>
      </c>
      <c r="I116" s="1138"/>
      <c r="J116" s="1004">
        <v>0</v>
      </c>
      <c r="K116" s="1004">
        <v>0</v>
      </c>
      <c r="L116" s="1004">
        <v>0</v>
      </c>
      <c r="M116" s="1005">
        <v>0</v>
      </c>
    </row>
    <row r="117" spans="1:13" ht="18.95" hidden="1" customHeight="1">
      <c r="A117" s="973" t="s">
        <v>392</v>
      </c>
      <c r="B117" s="974" t="s">
        <v>47</v>
      </c>
      <c r="C117" s="975" t="s">
        <v>393</v>
      </c>
      <c r="D117" s="976" t="s">
        <v>41</v>
      </c>
      <c r="E117" s="1141">
        <v>0</v>
      </c>
      <c r="F117" s="1140">
        <v>0</v>
      </c>
      <c r="G117" s="1140">
        <v>0</v>
      </c>
      <c r="H117" s="1140">
        <v>0</v>
      </c>
      <c r="I117" s="1140"/>
      <c r="J117" s="1140">
        <v>0</v>
      </c>
      <c r="K117" s="1140">
        <v>0</v>
      </c>
      <c r="L117" s="1140">
        <v>0</v>
      </c>
      <c r="M117" s="1143">
        <v>0</v>
      </c>
    </row>
    <row r="118" spans="1:13" ht="18.95" hidden="1" customHeight="1">
      <c r="A118" s="973"/>
      <c r="B118" s="974"/>
      <c r="C118" s="975" t="s">
        <v>394</v>
      </c>
      <c r="D118" s="978" t="s">
        <v>42</v>
      </c>
      <c r="E118" s="1071">
        <v>0</v>
      </c>
      <c r="F118" s="1064">
        <v>0</v>
      </c>
      <c r="G118" s="1064">
        <v>0</v>
      </c>
      <c r="H118" s="1064">
        <v>0</v>
      </c>
      <c r="I118" s="1140"/>
      <c r="J118" s="1064">
        <v>0</v>
      </c>
      <c r="K118" s="1064">
        <v>0</v>
      </c>
      <c r="L118" s="1064">
        <v>0</v>
      </c>
      <c r="M118" s="1072">
        <v>0</v>
      </c>
    </row>
    <row r="119" spans="1:13" ht="18.95" hidden="1" customHeight="1">
      <c r="A119" s="973"/>
      <c r="B119" s="974"/>
      <c r="C119" s="975" t="s">
        <v>395</v>
      </c>
      <c r="D119" s="978" t="s">
        <v>43</v>
      </c>
      <c r="E119" s="1071">
        <v>0</v>
      </c>
      <c r="F119" s="1064">
        <v>0</v>
      </c>
      <c r="G119" s="1064">
        <v>0</v>
      </c>
      <c r="H119" s="1064">
        <v>0</v>
      </c>
      <c r="I119" s="1140"/>
      <c r="J119" s="1064">
        <v>0</v>
      </c>
      <c r="K119" s="1064">
        <v>0</v>
      </c>
      <c r="L119" s="1064">
        <v>0</v>
      </c>
      <c r="M119" s="1072">
        <v>0</v>
      </c>
    </row>
    <row r="120" spans="1:13" ht="18.95" hidden="1" customHeight="1">
      <c r="A120" s="977"/>
      <c r="B120" s="975"/>
      <c r="C120" s="975" t="s">
        <v>396</v>
      </c>
      <c r="D120" s="978" t="s">
        <v>44</v>
      </c>
      <c r="E120" s="1001">
        <v>0</v>
      </c>
      <c r="F120" s="935">
        <v>0</v>
      </c>
      <c r="G120" s="935">
        <v>0</v>
      </c>
      <c r="H120" s="935">
        <v>0</v>
      </c>
      <c r="I120" s="1134"/>
      <c r="J120" s="935">
        <v>0</v>
      </c>
      <c r="K120" s="935">
        <v>0</v>
      </c>
      <c r="L120" s="935">
        <v>0</v>
      </c>
      <c r="M120" s="1002">
        <v>0</v>
      </c>
    </row>
    <row r="121" spans="1:13" ht="18.95" hidden="1" customHeight="1">
      <c r="A121" s="979"/>
      <c r="B121" s="980"/>
      <c r="C121" s="980" t="s">
        <v>397</v>
      </c>
      <c r="D121" s="983" t="s">
        <v>45</v>
      </c>
      <c r="E121" s="1003">
        <v>0</v>
      </c>
      <c r="F121" s="1004">
        <v>0</v>
      </c>
      <c r="G121" s="1004">
        <v>0</v>
      </c>
      <c r="H121" s="1004">
        <v>0</v>
      </c>
      <c r="I121" s="1138"/>
      <c r="J121" s="1004">
        <v>0</v>
      </c>
      <c r="K121" s="1004">
        <v>0</v>
      </c>
      <c r="L121" s="1004">
        <v>0</v>
      </c>
      <c r="M121" s="1005">
        <v>0</v>
      </c>
    </row>
    <row r="122" spans="1:13" ht="18.95" customHeight="1">
      <c r="A122" s="973" t="s">
        <v>398</v>
      </c>
      <c r="B122" s="974" t="s">
        <v>47</v>
      </c>
      <c r="C122" s="975" t="s">
        <v>399</v>
      </c>
      <c r="D122" s="976" t="s">
        <v>41</v>
      </c>
      <c r="E122" s="1069">
        <v>28000000000</v>
      </c>
      <c r="F122" s="1064">
        <v>0</v>
      </c>
      <c r="G122" s="1064">
        <v>0</v>
      </c>
      <c r="H122" s="1064">
        <v>100000</v>
      </c>
      <c r="I122" s="1140"/>
      <c r="J122" s="1064">
        <v>0</v>
      </c>
      <c r="K122" s="1064">
        <v>27999900000</v>
      </c>
      <c r="L122" s="1064">
        <v>0</v>
      </c>
      <c r="M122" s="1072">
        <v>0</v>
      </c>
    </row>
    <row r="123" spans="1:13" ht="18.95" customHeight="1">
      <c r="A123" s="973"/>
      <c r="B123" s="974"/>
      <c r="C123" s="975"/>
      <c r="D123" s="978" t="s">
        <v>42</v>
      </c>
      <c r="E123" s="1071">
        <v>0</v>
      </c>
      <c r="F123" s="1064">
        <v>0</v>
      </c>
      <c r="G123" s="1064">
        <v>0</v>
      </c>
      <c r="H123" s="1064">
        <v>0</v>
      </c>
      <c r="I123" s="1140"/>
      <c r="J123" s="1064">
        <v>0</v>
      </c>
      <c r="K123" s="1064">
        <v>0</v>
      </c>
      <c r="L123" s="1064">
        <v>0</v>
      </c>
      <c r="M123" s="1072">
        <v>0</v>
      </c>
    </row>
    <row r="124" spans="1:13" ht="18.95" customHeight="1">
      <c r="A124" s="973"/>
      <c r="B124" s="974"/>
      <c r="C124" s="975"/>
      <c r="D124" s="978" t="s">
        <v>43</v>
      </c>
      <c r="E124" s="1071">
        <v>3236700828.1799998</v>
      </c>
      <c r="F124" s="1064">
        <v>0</v>
      </c>
      <c r="G124" s="1064">
        <v>0</v>
      </c>
      <c r="H124" s="1064">
        <v>0</v>
      </c>
      <c r="I124" s="1140"/>
      <c r="J124" s="1064">
        <v>0</v>
      </c>
      <c r="K124" s="1064">
        <v>3236700828.1799998</v>
      </c>
      <c r="L124" s="1064">
        <v>0</v>
      </c>
      <c r="M124" s="1072">
        <v>0</v>
      </c>
    </row>
    <row r="125" spans="1:13" ht="18.95" customHeight="1">
      <c r="A125" s="977"/>
      <c r="B125" s="975"/>
      <c r="C125" s="975"/>
      <c r="D125" s="978" t="s">
        <v>44</v>
      </c>
      <c r="E125" s="1001">
        <v>0.11559645814928571</v>
      </c>
      <c r="F125" s="935">
        <v>0</v>
      </c>
      <c r="G125" s="935">
        <v>0</v>
      </c>
      <c r="H125" s="935">
        <v>0</v>
      </c>
      <c r="I125" s="1134"/>
      <c r="J125" s="935">
        <v>0</v>
      </c>
      <c r="K125" s="935">
        <v>0.11559687099525355</v>
      </c>
      <c r="L125" s="935">
        <v>0</v>
      </c>
      <c r="M125" s="1002">
        <v>0</v>
      </c>
    </row>
    <row r="126" spans="1:13" ht="18.95" customHeight="1">
      <c r="A126" s="979"/>
      <c r="B126" s="980"/>
      <c r="C126" s="980"/>
      <c r="D126" s="983" t="s">
        <v>45</v>
      </c>
      <c r="E126" s="1003">
        <v>0</v>
      </c>
      <c r="F126" s="1004">
        <v>0</v>
      </c>
      <c r="G126" s="1004">
        <v>0</v>
      </c>
      <c r="H126" s="1004">
        <v>0</v>
      </c>
      <c r="I126" s="1138"/>
      <c r="J126" s="1004">
        <v>0</v>
      </c>
      <c r="K126" s="1004">
        <v>0</v>
      </c>
      <c r="L126" s="1004">
        <v>0</v>
      </c>
      <c r="M126" s="1005">
        <v>0</v>
      </c>
    </row>
    <row r="127" spans="1:13" ht="18.95" customHeight="1">
      <c r="A127" s="973" t="s">
        <v>400</v>
      </c>
      <c r="B127" s="974" t="s">
        <v>47</v>
      </c>
      <c r="C127" s="975" t="s">
        <v>401</v>
      </c>
      <c r="D127" s="976" t="s">
        <v>41</v>
      </c>
      <c r="E127" s="1069">
        <v>125613078000</v>
      </c>
      <c r="F127" s="1064">
        <v>81817709000</v>
      </c>
      <c r="G127" s="1064">
        <v>1287083000</v>
      </c>
      <c r="H127" s="1064">
        <v>5432196000</v>
      </c>
      <c r="I127" s="1140"/>
      <c r="J127" s="1064">
        <v>1685186000</v>
      </c>
      <c r="K127" s="1064">
        <v>0</v>
      </c>
      <c r="L127" s="1064">
        <v>28520043000</v>
      </c>
      <c r="M127" s="1072">
        <v>6870861000</v>
      </c>
    </row>
    <row r="128" spans="1:13" ht="18.95" customHeight="1">
      <c r="A128" s="977"/>
      <c r="B128" s="975"/>
      <c r="C128" s="975"/>
      <c r="D128" s="978" t="s">
        <v>42</v>
      </c>
      <c r="E128" s="1071">
        <v>0</v>
      </c>
      <c r="F128" s="1064">
        <v>0</v>
      </c>
      <c r="G128" s="1064">
        <v>0</v>
      </c>
      <c r="H128" s="1064">
        <v>0</v>
      </c>
      <c r="I128" s="1140"/>
      <c r="J128" s="1064">
        <v>0</v>
      </c>
      <c r="K128" s="1064">
        <v>0</v>
      </c>
      <c r="L128" s="1064">
        <v>0</v>
      </c>
      <c r="M128" s="1072">
        <v>0</v>
      </c>
    </row>
    <row r="129" spans="1:13" ht="18.95" customHeight="1">
      <c r="A129" s="977"/>
      <c r="B129" s="975"/>
      <c r="C129" s="975"/>
      <c r="D129" s="978" t="s">
        <v>43</v>
      </c>
      <c r="E129" s="1071">
        <v>12686483673.759998</v>
      </c>
      <c r="F129" s="1064">
        <v>9419558885.7799988</v>
      </c>
      <c r="G129" s="1064">
        <v>0</v>
      </c>
      <c r="H129" s="1064">
        <v>-49786169.57</v>
      </c>
      <c r="I129" s="1121"/>
      <c r="J129" s="1064">
        <v>0</v>
      </c>
      <c r="K129" s="1064">
        <v>0</v>
      </c>
      <c r="L129" s="1064">
        <v>3143462296.5500002</v>
      </c>
      <c r="M129" s="1072">
        <v>173248661</v>
      </c>
    </row>
    <row r="130" spans="1:13" ht="18.95" customHeight="1">
      <c r="A130" s="977"/>
      <c r="B130" s="975"/>
      <c r="C130" s="975"/>
      <c r="D130" s="978" t="s">
        <v>44</v>
      </c>
      <c r="E130" s="1001">
        <v>0.10099651943693314</v>
      </c>
      <c r="F130" s="935">
        <v>0.11512860725274034</v>
      </c>
      <c r="G130" s="935">
        <v>0</v>
      </c>
      <c r="H130" s="1134">
        <v>0</v>
      </c>
      <c r="I130" s="1134"/>
      <c r="J130" s="935">
        <v>0</v>
      </c>
      <c r="K130" s="935">
        <v>0</v>
      </c>
      <c r="L130" s="935">
        <v>0.11021940943602365</v>
      </c>
      <c r="M130" s="1002">
        <v>2.5214985574588105E-2</v>
      </c>
    </row>
    <row r="131" spans="1:13" ht="18.95" customHeight="1">
      <c r="A131" s="979"/>
      <c r="B131" s="980"/>
      <c r="C131" s="980"/>
      <c r="D131" s="981" t="s">
        <v>45</v>
      </c>
      <c r="E131" s="1003">
        <v>0</v>
      </c>
      <c r="F131" s="1004">
        <v>0</v>
      </c>
      <c r="G131" s="1004">
        <v>0</v>
      </c>
      <c r="H131" s="1004">
        <v>0</v>
      </c>
      <c r="I131" s="1138"/>
      <c r="J131" s="1004">
        <v>0</v>
      </c>
      <c r="K131" s="1004">
        <v>0</v>
      </c>
      <c r="L131" s="1004">
        <v>0</v>
      </c>
      <c r="M131" s="1005">
        <v>0</v>
      </c>
    </row>
    <row r="132" spans="1:13" ht="18.95" customHeight="1">
      <c r="A132" s="990" t="s">
        <v>402</v>
      </c>
      <c r="B132" s="986" t="s">
        <v>47</v>
      </c>
      <c r="C132" s="991" t="s">
        <v>115</v>
      </c>
      <c r="D132" s="988" t="s">
        <v>41</v>
      </c>
      <c r="E132" s="1069">
        <v>2429197000</v>
      </c>
      <c r="F132" s="1064">
        <v>166009000</v>
      </c>
      <c r="G132" s="1064">
        <v>32454000</v>
      </c>
      <c r="H132" s="1064">
        <v>2075502000</v>
      </c>
      <c r="I132" s="1140"/>
      <c r="J132" s="1064">
        <v>64007000</v>
      </c>
      <c r="K132" s="1064">
        <v>0</v>
      </c>
      <c r="L132" s="1064">
        <v>0</v>
      </c>
      <c r="M132" s="1072">
        <v>91225000</v>
      </c>
    </row>
    <row r="133" spans="1:13" ht="18.95" customHeight="1">
      <c r="A133" s="973"/>
      <c r="B133" s="975"/>
      <c r="C133" s="975"/>
      <c r="D133" s="978" t="s">
        <v>42</v>
      </c>
      <c r="E133" s="1071">
        <v>0</v>
      </c>
      <c r="F133" s="1064">
        <v>0</v>
      </c>
      <c r="G133" s="1064">
        <v>0</v>
      </c>
      <c r="H133" s="1064">
        <v>0</v>
      </c>
      <c r="I133" s="1140"/>
      <c r="J133" s="1064">
        <v>0</v>
      </c>
      <c r="K133" s="1064">
        <v>0</v>
      </c>
      <c r="L133" s="1064">
        <v>0</v>
      </c>
      <c r="M133" s="1072">
        <v>0</v>
      </c>
    </row>
    <row r="134" spans="1:13" ht="18.95" customHeight="1">
      <c r="A134" s="973"/>
      <c r="B134" s="975"/>
      <c r="C134" s="975"/>
      <c r="D134" s="978" t="s">
        <v>43</v>
      </c>
      <c r="E134" s="1071">
        <v>121851199.86000007</v>
      </c>
      <c r="F134" s="1064">
        <v>13840616.52</v>
      </c>
      <c r="G134" s="1064">
        <v>1399912.01</v>
      </c>
      <c r="H134" s="1064">
        <v>104321165.38000007</v>
      </c>
      <c r="I134" s="1140"/>
      <c r="J134" s="1064">
        <v>22378.23</v>
      </c>
      <c r="K134" s="1064">
        <v>0</v>
      </c>
      <c r="L134" s="1064">
        <v>0</v>
      </c>
      <c r="M134" s="1072">
        <v>2267127.7199999997</v>
      </c>
    </row>
    <row r="135" spans="1:13" ht="18.95" customHeight="1">
      <c r="A135" s="973"/>
      <c r="B135" s="975"/>
      <c r="C135" s="975"/>
      <c r="D135" s="978" t="s">
        <v>44</v>
      </c>
      <c r="E135" s="1001">
        <v>5.0161102561875413E-2</v>
      </c>
      <c r="F135" s="935">
        <v>8.3372687745845109E-2</v>
      </c>
      <c r="G135" s="935">
        <v>4.3135268687989156E-2</v>
      </c>
      <c r="H135" s="935">
        <v>5.0263100387279831E-2</v>
      </c>
      <c r="I135" s="1134"/>
      <c r="J135" s="935">
        <v>3.4962160388707483E-4</v>
      </c>
      <c r="K135" s="935">
        <v>0</v>
      </c>
      <c r="L135" s="935">
        <v>0</v>
      </c>
      <c r="M135" s="1002">
        <v>2.4852044066867633E-2</v>
      </c>
    </row>
    <row r="136" spans="1:13" ht="18.95" customHeight="1">
      <c r="A136" s="992"/>
      <c r="B136" s="980"/>
      <c r="C136" s="980"/>
      <c r="D136" s="981" t="s">
        <v>45</v>
      </c>
      <c r="E136" s="1003">
        <v>0</v>
      </c>
      <c r="F136" s="1004">
        <v>0</v>
      </c>
      <c r="G136" s="1004">
        <v>0</v>
      </c>
      <c r="H136" s="1004">
        <v>0</v>
      </c>
      <c r="I136" s="1138"/>
      <c r="J136" s="1004">
        <v>0</v>
      </c>
      <c r="K136" s="1004">
        <v>0</v>
      </c>
      <c r="L136" s="1004">
        <v>0</v>
      </c>
      <c r="M136" s="1005">
        <v>0</v>
      </c>
    </row>
    <row r="137" spans="1:13" ht="18.95" customHeight="1">
      <c r="A137" s="973" t="s">
        <v>403</v>
      </c>
      <c r="B137" s="974" t="s">
        <v>47</v>
      </c>
      <c r="C137" s="975" t="s">
        <v>404</v>
      </c>
      <c r="D137" s="989" t="s">
        <v>41</v>
      </c>
      <c r="E137" s="1069">
        <v>20128795000</v>
      </c>
      <c r="F137" s="1064">
        <v>11944678000</v>
      </c>
      <c r="G137" s="1064">
        <v>12396000</v>
      </c>
      <c r="H137" s="1064">
        <v>6387919000</v>
      </c>
      <c r="I137" s="1140"/>
      <c r="J137" s="1064">
        <v>1642224000</v>
      </c>
      <c r="K137" s="1064">
        <v>0</v>
      </c>
      <c r="L137" s="1064">
        <v>0</v>
      </c>
      <c r="M137" s="1072">
        <v>141578000</v>
      </c>
    </row>
    <row r="138" spans="1:13" ht="18.95" customHeight="1">
      <c r="A138" s="973"/>
      <c r="B138" s="974"/>
      <c r="C138" s="975"/>
      <c r="D138" s="978" t="s">
        <v>42</v>
      </c>
      <c r="E138" s="1071">
        <v>0</v>
      </c>
      <c r="F138" s="1064">
        <v>0</v>
      </c>
      <c r="G138" s="1064">
        <v>0</v>
      </c>
      <c r="H138" s="1064">
        <v>0</v>
      </c>
      <c r="I138" s="1140"/>
      <c r="J138" s="1064">
        <v>0</v>
      </c>
      <c r="K138" s="1064">
        <v>0</v>
      </c>
      <c r="L138" s="1064">
        <v>0</v>
      </c>
      <c r="M138" s="1072">
        <v>0</v>
      </c>
    </row>
    <row r="139" spans="1:13" ht="18.95" customHeight="1">
      <c r="A139" s="973"/>
      <c r="B139" s="974"/>
      <c r="C139" s="975"/>
      <c r="D139" s="978" t="s">
        <v>43</v>
      </c>
      <c r="E139" s="1071">
        <v>325443680.37999982</v>
      </c>
      <c r="F139" s="1064">
        <v>188337640.73999992</v>
      </c>
      <c r="G139" s="1064">
        <v>938146.98999999976</v>
      </c>
      <c r="H139" s="1064">
        <v>131166837.66999996</v>
      </c>
      <c r="I139" s="1140"/>
      <c r="J139" s="1064">
        <v>3785726.09</v>
      </c>
      <c r="K139" s="1064">
        <v>0</v>
      </c>
      <c r="L139" s="1064">
        <v>0</v>
      </c>
      <c r="M139" s="1072">
        <v>1215328.8900000001</v>
      </c>
    </row>
    <row r="140" spans="1:13" ht="18.95" customHeight="1">
      <c r="A140" s="973"/>
      <c r="B140" s="975"/>
      <c r="C140" s="975"/>
      <c r="D140" s="978" t="s">
        <v>44</v>
      </c>
      <c r="E140" s="1001">
        <v>1.6168065717793827E-2</v>
      </c>
      <c r="F140" s="935">
        <v>1.5767494171044203E-2</v>
      </c>
      <c r="G140" s="935">
        <v>7.5681428686673102E-2</v>
      </c>
      <c r="H140" s="935">
        <v>2.0533578724151003E-2</v>
      </c>
      <c r="I140" s="1134"/>
      <c r="J140" s="935">
        <v>2.3052434320774751E-3</v>
      </c>
      <c r="K140" s="935">
        <v>0</v>
      </c>
      <c r="L140" s="935">
        <v>0</v>
      </c>
      <c r="M140" s="1002">
        <v>8.5841648419952253E-3</v>
      </c>
    </row>
    <row r="141" spans="1:13" ht="18.95" customHeight="1">
      <c r="A141" s="979"/>
      <c r="B141" s="980"/>
      <c r="C141" s="980"/>
      <c r="D141" s="981" t="s">
        <v>45</v>
      </c>
      <c r="E141" s="1003">
        <v>0</v>
      </c>
      <c r="F141" s="1004">
        <v>0</v>
      </c>
      <c r="G141" s="1004">
        <v>0</v>
      </c>
      <c r="H141" s="1004">
        <v>0</v>
      </c>
      <c r="I141" s="1138"/>
      <c r="J141" s="1004">
        <v>0</v>
      </c>
      <c r="K141" s="1004">
        <v>0</v>
      </c>
      <c r="L141" s="1004">
        <v>0</v>
      </c>
      <c r="M141" s="1005">
        <v>0</v>
      </c>
    </row>
    <row r="142" spans="1:13" ht="18.95" customHeight="1">
      <c r="A142" s="973" t="s">
        <v>405</v>
      </c>
      <c r="B142" s="974" t="s">
        <v>47</v>
      </c>
      <c r="C142" s="975" t="s">
        <v>406</v>
      </c>
      <c r="D142" s="988" t="s">
        <v>41</v>
      </c>
      <c r="E142" s="1069">
        <v>4184883000</v>
      </c>
      <c r="F142" s="1064">
        <v>4105428000</v>
      </c>
      <c r="G142" s="1064">
        <v>14678000</v>
      </c>
      <c r="H142" s="1064">
        <v>63556000</v>
      </c>
      <c r="I142" s="1140"/>
      <c r="J142" s="1064">
        <v>134000</v>
      </c>
      <c r="K142" s="1064">
        <v>0</v>
      </c>
      <c r="L142" s="1064">
        <v>0</v>
      </c>
      <c r="M142" s="1072">
        <v>1087000</v>
      </c>
    </row>
    <row r="143" spans="1:13" ht="18.95" customHeight="1">
      <c r="A143" s="973"/>
      <c r="B143" s="974"/>
      <c r="C143" s="975"/>
      <c r="D143" s="978" t="s">
        <v>42</v>
      </c>
      <c r="E143" s="1071">
        <v>0</v>
      </c>
      <c r="F143" s="1064">
        <v>0</v>
      </c>
      <c r="G143" s="1064">
        <v>0</v>
      </c>
      <c r="H143" s="1064">
        <v>0</v>
      </c>
      <c r="I143" s="1140"/>
      <c r="J143" s="1064">
        <v>0</v>
      </c>
      <c r="K143" s="1064">
        <v>0</v>
      </c>
      <c r="L143" s="1064">
        <v>0</v>
      </c>
      <c r="M143" s="1072">
        <v>0</v>
      </c>
    </row>
    <row r="144" spans="1:13" ht="18.95" customHeight="1">
      <c r="A144" s="973"/>
      <c r="B144" s="974"/>
      <c r="C144" s="975"/>
      <c r="D144" s="978" t="s">
        <v>43</v>
      </c>
      <c r="E144" s="1071">
        <v>327364631.76000005</v>
      </c>
      <c r="F144" s="1064">
        <v>322784085.17000002</v>
      </c>
      <c r="G144" s="1064">
        <v>1426945.19</v>
      </c>
      <c r="H144" s="1064">
        <v>3149242.7299999995</v>
      </c>
      <c r="I144" s="1140"/>
      <c r="J144" s="1064">
        <v>0</v>
      </c>
      <c r="K144" s="1064">
        <v>0</v>
      </c>
      <c r="L144" s="1064">
        <v>0</v>
      </c>
      <c r="M144" s="1072">
        <v>4358.67</v>
      </c>
    </row>
    <row r="145" spans="1:13" ht="18.95" customHeight="1">
      <c r="A145" s="973"/>
      <c r="B145" s="975"/>
      <c r="C145" s="975"/>
      <c r="D145" s="978" t="s">
        <v>44</v>
      </c>
      <c r="E145" s="1001">
        <v>7.8225515924817982E-2</v>
      </c>
      <c r="F145" s="935">
        <v>7.8623735496031105E-2</v>
      </c>
      <c r="G145" s="935">
        <v>9.721659558522959E-2</v>
      </c>
      <c r="H145" s="935">
        <v>4.955067546730442E-2</v>
      </c>
      <c r="I145" s="1134"/>
      <c r="J145" s="935">
        <v>0</v>
      </c>
      <c r="K145" s="935">
        <v>0</v>
      </c>
      <c r="L145" s="935">
        <v>0</v>
      </c>
      <c r="M145" s="1063">
        <v>4.009816007359706E-3</v>
      </c>
    </row>
    <row r="146" spans="1:13" ht="18.95" customHeight="1">
      <c r="A146" s="979"/>
      <c r="B146" s="980"/>
      <c r="C146" s="980"/>
      <c r="D146" s="978" t="s">
        <v>45</v>
      </c>
      <c r="E146" s="1003">
        <v>0</v>
      </c>
      <c r="F146" s="1004">
        <v>0</v>
      </c>
      <c r="G146" s="1004">
        <v>0</v>
      </c>
      <c r="H146" s="1004">
        <v>0</v>
      </c>
      <c r="I146" s="1138"/>
      <c r="J146" s="1004">
        <v>0</v>
      </c>
      <c r="K146" s="1004">
        <v>0</v>
      </c>
      <c r="L146" s="1004">
        <v>0</v>
      </c>
      <c r="M146" s="1005">
        <v>0</v>
      </c>
    </row>
    <row r="147" spans="1:13" ht="18.75" customHeight="1">
      <c r="A147" s="973" t="s">
        <v>407</v>
      </c>
      <c r="B147" s="974" t="s">
        <v>47</v>
      </c>
      <c r="C147" s="975" t="s">
        <v>408</v>
      </c>
      <c r="D147" s="976" t="s">
        <v>41</v>
      </c>
      <c r="E147" s="1069">
        <v>1452273000</v>
      </c>
      <c r="F147" s="1064">
        <v>905452000</v>
      </c>
      <c r="G147" s="1064">
        <v>114259000</v>
      </c>
      <c r="H147" s="1064">
        <v>300936000</v>
      </c>
      <c r="I147" s="1140"/>
      <c r="J147" s="1064">
        <v>4474000</v>
      </c>
      <c r="K147" s="1064">
        <v>0</v>
      </c>
      <c r="L147" s="1064">
        <v>0</v>
      </c>
      <c r="M147" s="1072">
        <v>127152000</v>
      </c>
    </row>
    <row r="148" spans="1:13" ht="18.95" customHeight="1">
      <c r="A148" s="973"/>
      <c r="B148" s="974"/>
      <c r="C148" s="975" t="s">
        <v>409</v>
      </c>
      <c r="D148" s="978" t="s">
        <v>42</v>
      </c>
      <c r="E148" s="1071">
        <v>0</v>
      </c>
      <c r="F148" s="1064">
        <v>0</v>
      </c>
      <c r="G148" s="1064">
        <v>0</v>
      </c>
      <c r="H148" s="1064">
        <v>0</v>
      </c>
      <c r="I148" s="1140"/>
      <c r="J148" s="1064">
        <v>0</v>
      </c>
      <c r="K148" s="1064">
        <v>0</v>
      </c>
      <c r="L148" s="1064">
        <v>0</v>
      </c>
      <c r="M148" s="1072">
        <v>0</v>
      </c>
    </row>
    <row r="149" spans="1:13" ht="18.95" customHeight="1">
      <c r="A149" s="973"/>
      <c r="B149" s="974"/>
      <c r="C149" s="975"/>
      <c r="D149" s="978" t="s">
        <v>43</v>
      </c>
      <c r="E149" s="1071">
        <v>127711354.19</v>
      </c>
      <c r="F149" s="1064">
        <v>70014228.25</v>
      </c>
      <c r="G149" s="1064">
        <v>13268359.370000001</v>
      </c>
      <c r="H149" s="1064">
        <v>18046610.52</v>
      </c>
      <c r="I149" s="1140"/>
      <c r="J149" s="1064">
        <v>0</v>
      </c>
      <c r="K149" s="1064">
        <v>0</v>
      </c>
      <c r="L149" s="1064">
        <v>0</v>
      </c>
      <c r="M149" s="1072">
        <v>26382156.050000001</v>
      </c>
    </row>
    <row r="150" spans="1:13" ht="18.95" customHeight="1">
      <c r="A150" s="973"/>
      <c r="B150" s="975"/>
      <c r="C150" s="975"/>
      <c r="D150" s="978" t="s">
        <v>44</v>
      </c>
      <c r="E150" s="1001">
        <v>8.7938944117256196E-2</v>
      </c>
      <c r="F150" s="935">
        <v>7.7325168258505148E-2</v>
      </c>
      <c r="G150" s="935">
        <v>0.11612528877375088</v>
      </c>
      <c r="H150" s="935">
        <v>5.9968267405694234E-2</v>
      </c>
      <c r="I150" s="1134"/>
      <c r="J150" s="935">
        <v>0</v>
      </c>
      <c r="K150" s="935">
        <v>0</v>
      </c>
      <c r="L150" s="935">
        <v>0</v>
      </c>
      <c r="M150" s="1002">
        <v>0.20748518348118788</v>
      </c>
    </row>
    <row r="151" spans="1:13" ht="18.95" customHeight="1">
      <c r="A151" s="979"/>
      <c r="B151" s="980"/>
      <c r="C151" s="980"/>
      <c r="D151" s="983" t="s">
        <v>45</v>
      </c>
      <c r="E151" s="1003">
        <v>0</v>
      </c>
      <c r="F151" s="1004">
        <v>0</v>
      </c>
      <c r="G151" s="1004">
        <v>0</v>
      </c>
      <c r="H151" s="1004">
        <v>0</v>
      </c>
      <c r="I151" s="1138"/>
      <c r="J151" s="1004">
        <v>0</v>
      </c>
      <c r="K151" s="1004">
        <v>0</v>
      </c>
      <c r="L151" s="1004">
        <v>0</v>
      </c>
      <c r="M151" s="1005">
        <v>0</v>
      </c>
    </row>
    <row r="152" spans="1:13" ht="18.95" customHeight="1">
      <c r="A152" s="973" t="s">
        <v>410</v>
      </c>
      <c r="B152" s="974" t="s">
        <v>47</v>
      </c>
      <c r="C152" s="975" t="s">
        <v>411</v>
      </c>
      <c r="D152" s="976" t="s">
        <v>41</v>
      </c>
      <c r="E152" s="1069">
        <v>151540000</v>
      </c>
      <c r="F152" s="1064">
        <v>21376000</v>
      </c>
      <c r="G152" s="1064">
        <v>4175000</v>
      </c>
      <c r="H152" s="1064">
        <v>121638000</v>
      </c>
      <c r="I152" s="1140"/>
      <c r="J152" s="1064">
        <v>4351000</v>
      </c>
      <c r="K152" s="1064">
        <v>0</v>
      </c>
      <c r="L152" s="1064">
        <v>0</v>
      </c>
      <c r="M152" s="1072">
        <v>0</v>
      </c>
    </row>
    <row r="153" spans="1:13" ht="18.95" customHeight="1">
      <c r="A153" s="973"/>
      <c r="B153" s="974"/>
      <c r="C153" s="975" t="s">
        <v>412</v>
      </c>
      <c r="D153" s="978" t="s">
        <v>42</v>
      </c>
      <c r="E153" s="1071">
        <v>0</v>
      </c>
      <c r="F153" s="1064">
        <v>0</v>
      </c>
      <c r="G153" s="1064">
        <v>0</v>
      </c>
      <c r="H153" s="1064">
        <v>0</v>
      </c>
      <c r="I153" s="1140"/>
      <c r="J153" s="1064">
        <v>0</v>
      </c>
      <c r="K153" s="1064">
        <v>0</v>
      </c>
      <c r="L153" s="1064">
        <v>0</v>
      </c>
      <c r="M153" s="1072">
        <v>0</v>
      </c>
    </row>
    <row r="154" spans="1:13" ht="18.95" customHeight="1">
      <c r="A154" s="973"/>
      <c r="B154" s="974"/>
      <c r="C154" s="975"/>
      <c r="D154" s="978" t="s">
        <v>43</v>
      </c>
      <c r="E154" s="1071">
        <v>5477074.0600000005</v>
      </c>
      <c r="F154" s="1064">
        <v>0</v>
      </c>
      <c r="G154" s="1064">
        <v>102250.19</v>
      </c>
      <c r="H154" s="1064">
        <v>5374823.8700000001</v>
      </c>
      <c r="I154" s="1140"/>
      <c r="J154" s="1064">
        <v>0</v>
      </c>
      <c r="K154" s="1064">
        <v>0</v>
      </c>
      <c r="L154" s="1064">
        <v>0</v>
      </c>
      <c r="M154" s="1072">
        <v>0</v>
      </c>
    </row>
    <row r="155" spans="1:13" ht="18.95" customHeight="1">
      <c r="A155" s="973"/>
      <c r="B155" s="975"/>
      <c r="C155" s="975"/>
      <c r="D155" s="978" t="s">
        <v>44</v>
      </c>
      <c r="E155" s="1001">
        <v>3.6142761383133166E-2</v>
      </c>
      <c r="F155" s="935">
        <v>0</v>
      </c>
      <c r="G155" s="935">
        <v>2.4491063473053892E-2</v>
      </c>
      <c r="H155" s="935">
        <v>4.4187045742284485E-2</v>
      </c>
      <c r="I155" s="1134"/>
      <c r="J155" s="935">
        <v>0</v>
      </c>
      <c r="K155" s="935">
        <v>0</v>
      </c>
      <c r="L155" s="935">
        <v>0</v>
      </c>
      <c r="M155" s="1002">
        <v>0</v>
      </c>
    </row>
    <row r="156" spans="1:13" ht="18.95" customHeight="1">
      <c r="A156" s="979"/>
      <c r="B156" s="980"/>
      <c r="C156" s="980"/>
      <c r="D156" s="983" t="s">
        <v>45</v>
      </c>
      <c r="E156" s="1003">
        <v>0</v>
      </c>
      <c r="F156" s="1004">
        <v>0</v>
      </c>
      <c r="G156" s="1004">
        <v>0</v>
      </c>
      <c r="H156" s="1004">
        <v>0</v>
      </c>
      <c r="I156" s="1138"/>
      <c r="J156" s="1004">
        <v>0</v>
      </c>
      <c r="K156" s="1004">
        <v>0</v>
      </c>
      <c r="L156" s="1004">
        <v>0</v>
      </c>
      <c r="M156" s="1005">
        <v>0</v>
      </c>
    </row>
    <row r="157" spans="1:13" ht="18.95" customHeight="1">
      <c r="A157" s="973" t="s">
        <v>426</v>
      </c>
      <c r="B157" s="974" t="s">
        <v>47</v>
      </c>
      <c r="C157" s="975" t="s">
        <v>178</v>
      </c>
      <c r="D157" s="978" t="s">
        <v>41</v>
      </c>
      <c r="E157" s="1069">
        <v>58768752000</v>
      </c>
      <c r="F157" s="1064">
        <v>54851523000</v>
      </c>
      <c r="G157" s="1064">
        <v>16000</v>
      </c>
      <c r="H157" s="1064">
        <v>3917213000</v>
      </c>
      <c r="I157" s="1140"/>
      <c r="J157" s="1064">
        <v>0</v>
      </c>
      <c r="K157" s="1064">
        <v>0</v>
      </c>
      <c r="L157" s="1064">
        <v>0</v>
      </c>
      <c r="M157" s="1072">
        <v>0</v>
      </c>
    </row>
    <row r="158" spans="1:13" ht="18.95" customHeight="1">
      <c r="A158" s="973"/>
      <c r="B158" s="974"/>
      <c r="C158" s="975"/>
      <c r="D158" s="978" t="s">
        <v>42</v>
      </c>
      <c r="E158" s="1071">
        <v>0</v>
      </c>
      <c r="F158" s="1064">
        <v>0</v>
      </c>
      <c r="G158" s="1064">
        <v>0</v>
      </c>
      <c r="H158" s="1064">
        <v>0</v>
      </c>
      <c r="I158" s="1140"/>
      <c r="J158" s="1064">
        <v>0</v>
      </c>
      <c r="K158" s="1064">
        <v>0</v>
      </c>
      <c r="L158" s="1064">
        <v>0</v>
      </c>
      <c r="M158" s="1072">
        <v>0</v>
      </c>
    </row>
    <row r="159" spans="1:13" ht="18.95" customHeight="1">
      <c r="A159" s="973"/>
      <c r="B159" s="974"/>
      <c r="C159" s="975"/>
      <c r="D159" s="978" t="s">
        <v>43</v>
      </c>
      <c r="E159" s="1071">
        <v>4943879653.8900013</v>
      </c>
      <c r="F159" s="1064">
        <v>4634519807.000001</v>
      </c>
      <c r="G159" s="1064">
        <v>367.84000000000003</v>
      </c>
      <c r="H159" s="1064">
        <v>309345827.05000007</v>
      </c>
      <c r="I159" s="1140"/>
      <c r="J159" s="1064">
        <v>13652</v>
      </c>
      <c r="K159" s="1064">
        <v>0</v>
      </c>
      <c r="L159" s="1064">
        <v>0</v>
      </c>
      <c r="M159" s="1072">
        <v>0</v>
      </c>
    </row>
    <row r="160" spans="1:13" ht="18.95" customHeight="1">
      <c r="A160" s="977"/>
      <c r="B160" s="975"/>
      <c r="C160" s="975"/>
      <c r="D160" s="978" t="s">
        <v>44</v>
      </c>
      <c r="E160" s="1001">
        <v>8.4124292002831724E-2</v>
      </c>
      <c r="F160" s="935">
        <v>8.4492089800314224E-2</v>
      </c>
      <c r="G160" s="935">
        <v>2.2990000000000003E-2</v>
      </c>
      <c r="H160" s="935">
        <v>7.8970897689250003E-2</v>
      </c>
      <c r="I160" s="1134"/>
      <c r="J160" s="935">
        <v>0</v>
      </c>
      <c r="K160" s="935">
        <v>0</v>
      </c>
      <c r="L160" s="935">
        <v>0</v>
      </c>
      <c r="M160" s="1002">
        <v>0</v>
      </c>
    </row>
    <row r="161" spans="1:13" ht="18.75" customHeight="1">
      <c r="A161" s="979"/>
      <c r="B161" s="980"/>
      <c r="C161" s="980"/>
      <c r="D161" s="984" t="s">
        <v>45</v>
      </c>
      <c r="E161" s="1003">
        <v>0</v>
      </c>
      <c r="F161" s="1004">
        <v>0</v>
      </c>
      <c r="G161" s="1004">
        <v>0</v>
      </c>
      <c r="H161" s="1004">
        <v>0</v>
      </c>
      <c r="I161" s="1138"/>
      <c r="J161" s="1004">
        <v>0</v>
      </c>
      <c r="K161" s="1004">
        <v>0</v>
      </c>
      <c r="L161" s="1004">
        <v>0</v>
      </c>
      <c r="M161" s="1005">
        <v>0</v>
      </c>
    </row>
    <row r="162" spans="1:13" ht="18.95" customHeight="1">
      <c r="A162" s="990" t="s">
        <v>413</v>
      </c>
      <c r="B162" s="986" t="s">
        <v>47</v>
      </c>
      <c r="C162" s="991" t="s">
        <v>414</v>
      </c>
      <c r="D162" s="988" t="s">
        <v>41</v>
      </c>
      <c r="E162" s="1069">
        <v>1568102000</v>
      </c>
      <c r="F162" s="1064">
        <v>919581000</v>
      </c>
      <c r="G162" s="1064">
        <v>882000</v>
      </c>
      <c r="H162" s="1064">
        <v>474824000</v>
      </c>
      <c r="I162" s="1140"/>
      <c r="J162" s="1064">
        <v>19764000</v>
      </c>
      <c r="K162" s="1064">
        <v>0</v>
      </c>
      <c r="L162" s="1064">
        <v>0</v>
      </c>
      <c r="M162" s="1072">
        <v>153051000</v>
      </c>
    </row>
    <row r="163" spans="1:13" ht="18.95" customHeight="1">
      <c r="A163" s="973"/>
      <c r="B163" s="974"/>
      <c r="C163" s="975" t="s">
        <v>415</v>
      </c>
      <c r="D163" s="978" t="s">
        <v>42</v>
      </c>
      <c r="E163" s="1071">
        <v>0</v>
      </c>
      <c r="F163" s="1064">
        <v>0</v>
      </c>
      <c r="G163" s="1064">
        <v>0</v>
      </c>
      <c r="H163" s="1064">
        <v>0</v>
      </c>
      <c r="I163" s="1140"/>
      <c r="J163" s="1064">
        <v>0</v>
      </c>
      <c r="K163" s="1064">
        <v>0</v>
      </c>
      <c r="L163" s="1064">
        <v>0</v>
      </c>
      <c r="M163" s="1072">
        <v>0</v>
      </c>
    </row>
    <row r="164" spans="1:13" ht="18.95" customHeight="1">
      <c r="A164" s="973"/>
      <c r="B164" s="974"/>
      <c r="C164" s="975"/>
      <c r="D164" s="978" t="s">
        <v>43</v>
      </c>
      <c r="E164" s="1071">
        <v>27596573.990000013</v>
      </c>
      <c r="F164" s="1064">
        <v>315019</v>
      </c>
      <c r="G164" s="1064">
        <v>12199.68</v>
      </c>
      <c r="H164" s="1064">
        <v>27117592.080000013</v>
      </c>
      <c r="I164" s="1140"/>
      <c r="J164" s="1064">
        <v>220</v>
      </c>
      <c r="K164" s="1064">
        <v>0</v>
      </c>
      <c r="L164" s="1064">
        <v>0</v>
      </c>
      <c r="M164" s="1072">
        <v>151543.22999999998</v>
      </c>
    </row>
    <row r="165" spans="1:13" ht="18.95" customHeight="1">
      <c r="A165" s="973"/>
      <c r="B165" s="975"/>
      <c r="C165" s="975"/>
      <c r="D165" s="978" t="s">
        <v>44</v>
      </c>
      <c r="E165" s="1001">
        <v>1.759871104685793E-2</v>
      </c>
      <c r="F165" s="935">
        <v>3.4256797389245757E-4</v>
      </c>
      <c r="G165" s="935">
        <v>1.3831836734693877E-2</v>
      </c>
      <c r="H165" s="935">
        <v>5.7110828601755627E-2</v>
      </c>
      <c r="I165" s="1134"/>
      <c r="J165" s="935">
        <v>1.1131349929164137E-5</v>
      </c>
      <c r="K165" s="935">
        <v>0</v>
      </c>
      <c r="L165" s="935">
        <v>0</v>
      </c>
      <c r="M165" s="1002">
        <v>9.9014857792500532E-4</v>
      </c>
    </row>
    <row r="166" spans="1:13" ht="18.95" customHeight="1">
      <c r="A166" s="979"/>
      <c r="B166" s="980"/>
      <c r="C166" s="980"/>
      <c r="D166" s="983" t="s">
        <v>45</v>
      </c>
      <c r="E166" s="1003">
        <v>0</v>
      </c>
      <c r="F166" s="1004">
        <v>0</v>
      </c>
      <c r="G166" s="1004">
        <v>0</v>
      </c>
      <c r="H166" s="1004">
        <v>0</v>
      </c>
      <c r="I166" s="1138"/>
      <c r="J166" s="1004">
        <v>0</v>
      </c>
      <c r="K166" s="1004">
        <v>0</v>
      </c>
      <c r="L166" s="1004">
        <v>0</v>
      </c>
      <c r="M166" s="1005">
        <v>0</v>
      </c>
    </row>
    <row r="167" spans="1:13" ht="18.95" customHeight="1">
      <c r="A167" s="973" t="s">
        <v>416</v>
      </c>
      <c r="B167" s="974" t="s">
        <v>47</v>
      </c>
      <c r="C167" s="975" t="s">
        <v>417</v>
      </c>
      <c r="D167" s="978" t="s">
        <v>41</v>
      </c>
      <c r="E167" s="1069">
        <v>3136940000</v>
      </c>
      <c r="F167" s="1064">
        <v>2114520000</v>
      </c>
      <c r="G167" s="1064">
        <v>9355000</v>
      </c>
      <c r="H167" s="1064">
        <v>392881000</v>
      </c>
      <c r="I167" s="1140"/>
      <c r="J167" s="1064">
        <v>589548000</v>
      </c>
      <c r="K167" s="1064">
        <v>0</v>
      </c>
      <c r="L167" s="1064">
        <v>0</v>
      </c>
      <c r="M167" s="1072">
        <v>30636000</v>
      </c>
    </row>
    <row r="168" spans="1:13" ht="18.95" customHeight="1">
      <c r="A168" s="973"/>
      <c r="B168" s="974"/>
      <c r="C168" s="975" t="s">
        <v>418</v>
      </c>
      <c r="D168" s="978" t="s">
        <v>42</v>
      </c>
      <c r="E168" s="1071">
        <v>0</v>
      </c>
      <c r="F168" s="1064">
        <v>0</v>
      </c>
      <c r="G168" s="1064">
        <v>0</v>
      </c>
      <c r="H168" s="1064">
        <v>0</v>
      </c>
      <c r="I168" s="1140"/>
      <c r="J168" s="1064">
        <v>0</v>
      </c>
      <c r="K168" s="1064">
        <v>0</v>
      </c>
      <c r="L168" s="1064">
        <v>0</v>
      </c>
      <c r="M168" s="1072">
        <v>0</v>
      </c>
    </row>
    <row r="169" spans="1:13" ht="18.95" customHeight="1">
      <c r="A169" s="973"/>
      <c r="B169" s="974"/>
      <c r="C169" s="975"/>
      <c r="D169" s="978" t="s">
        <v>43</v>
      </c>
      <c r="E169" s="1071">
        <v>121358036.78999999</v>
      </c>
      <c r="F169" s="1064">
        <v>113529454.05</v>
      </c>
      <c r="G169" s="1064">
        <v>8011.7199999999993</v>
      </c>
      <c r="H169" s="1064">
        <v>7243495.8099999931</v>
      </c>
      <c r="I169" s="1140"/>
      <c r="J169" s="1064">
        <v>165517.12</v>
      </c>
      <c r="K169" s="1064">
        <v>0</v>
      </c>
      <c r="L169" s="1064">
        <v>0</v>
      </c>
      <c r="M169" s="1072">
        <v>411558.08999999997</v>
      </c>
    </row>
    <row r="170" spans="1:13" ht="18.95" customHeight="1">
      <c r="A170" s="977"/>
      <c r="B170" s="975"/>
      <c r="C170" s="975"/>
      <c r="D170" s="978" t="s">
        <v>44</v>
      </c>
      <c r="E170" s="1001">
        <v>3.8686757410087536E-2</v>
      </c>
      <c r="F170" s="935">
        <v>5.3690413923727372E-2</v>
      </c>
      <c r="G170" s="935">
        <v>8.5641047568145369E-4</v>
      </c>
      <c r="H170" s="935">
        <v>1.8436869713730094E-2</v>
      </c>
      <c r="I170" s="1134"/>
      <c r="J170" s="935">
        <v>2.8075257655017061E-4</v>
      </c>
      <c r="K170" s="935">
        <v>0</v>
      </c>
      <c r="L170" s="935">
        <v>0</v>
      </c>
      <c r="M170" s="1002">
        <v>1.3433806306306304E-2</v>
      </c>
    </row>
    <row r="171" spans="1:13" ht="18.95" customHeight="1">
      <c r="A171" s="979"/>
      <c r="B171" s="980"/>
      <c r="C171" s="980"/>
      <c r="D171" s="984" t="s">
        <v>45</v>
      </c>
      <c r="E171" s="1003">
        <v>0</v>
      </c>
      <c r="F171" s="1004">
        <v>0</v>
      </c>
      <c r="G171" s="1004">
        <v>0</v>
      </c>
      <c r="H171" s="1004">
        <v>0</v>
      </c>
      <c r="I171" s="1138"/>
      <c r="J171" s="1004">
        <v>0</v>
      </c>
      <c r="K171" s="1004">
        <v>0</v>
      </c>
      <c r="L171" s="1004">
        <v>0</v>
      </c>
      <c r="M171" s="1005">
        <v>0</v>
      </c>
    </row>
    <row r="172" spans="1:13" ht="18.95" customHeight="1">
      <c r="A172" s="973" t="s">
        <v>419</v>
      </c>
      <c r="B172" s="974" t="s">
        <v>47</v>
      </c>
      <c r="C172" s="975" t="s">
        <v>420</v>
      </c>
      <c r="D172" s="989" t="s">
        <v>41</v>
      </c>
      <c r="E172" s="1069">
        <v>112398000</v>
      </c>
      <c r="F172" s="1064">
        <v>107379000</v>
      </c>
      <c r="G172" s="1064">
        <v>22000</v>
      </c>
      <c r="H172" s="1064">
        <v>32000</v>
      </c>
      <c r="I172" s="1140"/>
      <c r="J172" s="1064">
        <v>650000</v>
      </c>
      <c r="K172" s="1064">
        <v>0</v>
      </c>
      <c r="L172" s="1064">
        <v>0</v>
      </c>
      <c r="M172" s="1072">
        <v>4315000</v>
      </c>
    </row>
    <row r="173" spans="1:13" ht="18.95" customHeight="1">
      <c r="A173" s="977"/>
      <c r="B173" s="975"/>
      <c r="C173" s="975" t="s">
        <v>421</v>
      </c>
      <c r="D173" s="978" t="s">
        <v>42</v>
      </c>
      <c r="E173" s="1071">
        <v>0</v>
      </c>
      <c r="F173" s="1064">
        <v>0</v>
      </c>
      <c r="G173" s="1064">
        <v>0</v>
      </c>
      <c r="H173" s="1064">
        <v>0</v>
      </c>
      <c r="I173" s="1140"/>
      <c r="J173" s="1064">
        <v>0</v>
      </c>
      <c r="K173" s="1064">
        <v>0</v>
      </c>
      <c r="L173" s="1064">
        <v>0</v>
      </c>
      <c r="M173" s="1072">
        <v>0</v>
      </c>
    </row>
    <row r="174" spans="1:13" ht="18.95" customHeight="1">
      <c r="A174" s="977"/>
      <c r="B174" s="975"/>
      <c r="C174" s="975" t="s">
        <v>422</v>
      </c>
      <c r="D174" s="978" t="s">
        <v>43</v>
      </c>
      <c r="E174" s="1071">
        <v>1622718</v>
      </c>
      <c r="F174" s="1064">
        <v>1621918</v>
      </c>
      <c r="G174" s="1064">
        <v>800</v>
      </c>
      <c r="H174" s="1064">
        <v>0</v>
      </c>
      <c r="I174" s="1140"/>
      <c r="J174" s="1064">
        <v>0</v>
      </c>
      <c r="K174" s="1064">
        <v>0</v>
      </c>
      <c r="L174" s="1064">
        <v>0</v>
      </c>
      <c r="M174" s="1072">
        <v>0</v>
      </c>
    </row>
    <row r="175" spans="1:13" ht="18.95" customHeight="1">
      <c r="A175" s="977"/>
      <c r="B175" s="975"/>
      <c r="C175" s="975" t="s">
        <v>423</v>
      </c>
      <c r="D175" s="978" t="s">
        <v>44</v>
      </c>
      <c r="E175" s="1001">
        <v>1.4437249773127636E-2</v>
      </c>
      <c r="F175" s="935">
        <v>1.5104610771193622E-2</v>
      </c>
      <c r="G175" s="935">
        <v>3.6363636363636362E-2</v>
      </c>
      <c r="H175" s="1062">
        <v>0</v>
      </c>
      <c r="I175" s="1062"/>
      <c r="J175" s="935">
        <v>0</v>
      </c>
      <c r="K175" s="935">
        <v>0</v>
      </c>
      <c r="L175" s="935">
        <v>0</v>
      </c>
      <c r="M175" s="1002">
        <v>0</v>
      </c>
    </row>
    <row r="176" spans="1:13" ht="18.95" customHeight="1">
      <c r="A176" s="979"/>
      <c r="B176" s="980"/>
      <c r="C176" s="980"/>
      <c r="D176" s="983" t="s">
        <v>45</v>
      </c>
      <c r="E176" s="1003">
        <v>0</v>
      </c>
      <c r="F176" s="1004">
        <v>0</v>
      </c>
      <c r="G176" s="1004">
        <v>0</v>
      </c>
      <c r="H176" s="1004">
        <v>0</v>
      </c>
      <c r="I176" s="1138"/>
      <c r="J176" s="1004">
        <v>0</v>
      </c>
      <c r="K176" s="1004">
        <v>0</v>
      </c>
      <c r="L176" s="1004">
        <v>0</v>
      </c>
      <c r="M176" s="1005">
        <v>0</v>
      </c>
    </row>
    <row r="177" spans="1:13" ht="18.95" customHeight="1">
      <c r="A177" s="973" t="s">
        <v>424</v>
      </c>
      <c r="B177" s="974" t="s">
        <v>47</v>
      </c>
      <c r="C177" s="975" t="s">
        <v>425</v>
      </c>
      <c r="D177" s="976" t="s">
        <v>41</v>
      </c>
      <c r="E177" s="1069">
        <v>288064000</v>
      </c>
      <c r="F177" s="1064">
        <v>243718000</v>
      </c>
      <c r="G177" s="1064">
        <v>27075000</v>
      </c>
      <c r="H177" s="1064">
        <v>17070000</v>
      </c>
      <c r="I177" s="1140"/>
      <c r="J177" s="1064">
        <v>0</v>
      </c>
      <c r="K177" s="1064">
        <v>0</v>
      </c>
      <c r="L177" s="1064">
        <v>0</v>
      </c>
      <c r="M177" s="1072">
        <v>201000</v>
      </c>
    </row>
    <row r="178" spans="1:13" ht="18.95" customHeight="1">
      <c r="A178" s="977"/>
      <c r="B178" s="975"/>
      <c r="C178" s="975"/>
      <c r="D178" s="978" t="s">
        <v>42</v>
      </c>
      <c r="E178" s="1071">
        <v>0</v>
      </c>
      <c r="F178" s="1064">
        <v>0</v>
      </c>
      <c r="G178" s="1064">
        <v>0</v>
      </c>
      <c r="H178" s="1064">
        <v>0</v>
      </c>
      <c r="I178" s="1140"/>
      <c r="J178" s="1064">
        <v>0</v>
      </c>
      <c r="K178" s="1064">
        <v>0</v>
      </c>
      <c r="L178" s="1064">
        <v>0</v>
      </c>
      <c r="M178" s="1072">
        <v>0</v>
      </c>
    </row>
    <row r="179" spans="1:13" ht="18.95" customHeight="1">
      <c r="A179" s="977"/>
      <c r="B179" s="975"/>
      <c r="C179" s="975"/>
      <c r="D179" s="978" t="s">
        <v>43</v>
      </c>
      <c r="E179" s="1071">
        <v>12793129.959999999</v>
      </c>
      <c r="F179" s="1064">
        <v>10526522</v>
      </c>
      <c r="G179" s="1064">
        <v>1647103.44</v>
      </c>
      <c r="H179" s="1064">
        <v>619504.52</v>
      </c>
      <c r="I179" s="1140"/>
      <c r="J179" s="1064">
        <v>0</v>
      </c>
      <c r="K179" s="1064">
        <v>0</v>
      </c>
      <c r="L179" s="1064">
        <v>0</v>
      </c>
      <c r="M179" s="1072">
        <v>0</v>
      </c>
    </row>
    <row r="180" spans="1:13" ht="19.5" customHeight="1">
      <c r="A180" s="977"/>
      <c r="B180" s="975"/>
      <c r="C180" s="975"/>
      <c r="D180" s="978" t="s">
        <v>44</v>
      </c>
      <c r="E180" s="1001">
        <v>4.4410721089757826E-2</v>
      </c>
      <c r="F180" s="935">
        <v>4.3191401537842913E-2</v>
      </c>
      <c r="G180" s="935">
        <v>6.0834845429362877E-2</v>
      </c>
      <c r="H180" s="935">
        <v>3.6292004686584653E-2</v>
      </c>
      <c r="I180" s="1134"/>
      <c r="J180" s="935">
        <v>0</v>
      </c>
      <c r="K180" s="935">
        <v>0</v>
      </c>
      <c r="L180" s="935">
        <v>0</v>
      </c>
      <c r="M180" s="1002">
        <v>0</v>
      </c>
    </row>
    <row r="181" spans="1:13" ht="18.75" customHeight="1">
      <c r="A181" s="979"/>
      <c r="B181" s="980"/>
      <c r="C181" s="980"/>
      <c r="D181" s="983" t="s">
        <v>45</v>
      </c>
      <c r="E181" s="1003">
        <v>0</v>
      </c>
      <c r="F181" s="1004">
        <v>0</v>
      </c>
      <c r="G181" s="1004">
        <v>0</v>
      </c>
      <c r="H181" s="1004">
        <v>0</v>
      </c>
      <c r="I181" s="1138"/>
      <c r="J181" s="1004">
        <v>0</v>
      </c>
      <c r="K181" s="1004">
        <v>0</v>
      </c>
      <c r="L181" s="1004">
        <v>0</v>
      </c>
      <c r="M181" s="1005">
        <v>0</v>
      </c>
    </row>
    <row r="182" spans="1:13" s="928" customFormat="1" ht="25.5" customHeight="1">
      <c r="A182" s="1582"/>
      <c r="B182" s="1583"/>
      <c r="C182" s="1583"/>
      <c r="D182" s="1584"/>
      <c r="E182" s="1584"/>
      <c r="F182" s="1584"/>
      <c r="G182" s="1585"/>
      <c r="H182" s="1585"/>
      <c r="I182" s="1585"/>
      <c r="J182" s="1585"/>
      <c r="K182" s="1585"/>
      <c r="L182" s="1585"/>
      <c r="M182" s="1585"/>
    </row>
    <row r="183" spans="1:13" s="928" customFormat="1" ht="15.75" customHeight="1">
      <c r="A183" s="1582"/>
      <c r="B183" s="1583"/>
      <c r="C183" s="1583"/>
      <c r="D183" s="1584"/>
      <c r="E183" s="1584"/>
      <c r="F183" s="1584"/>
      <c r="G183" s="1585"/>
      <c r="H183" s="1585"/>
      <c r="I183" s="1585"/>
      <c r="J183" s="1585"/>
      <c r="K183" s="1585"/>
      <c r="L183" s="1585"/>
      <c r="M183" s="1585"/>
    </row>
    <row r="184" spans="1:13" s="928" customFormat="1" ht="18.75" customHeight="1">
      <c r="A184" s="1582"/>
      <c r="B184" s="1583"/>
      <c r="C184" s="1583"/>
      <c r="D184" s="1584"/>
      <c r="E184" s="1584"/>
      <c r="F184" s="1584"/>
      <c r="G184" s="1585"/>
      <c r="H184" s="1585"/>
      <c r="I184" s="1585"/>
      <c r="J184" s="1585"/>
      <c r="K184" s="1585"/>
      <c r="L184" s="1585"/>
      <c r="M184" s="1585"/>
    </row>
    <row r="185" spans="1:13">
      <c r="E185" s="993"/>
      <c r="F185" s="993"/>
      <c r="G185" s="993"/>
      <c r="H185" s="993"/>
      <c r="I185" s="993"/>
      <c r="J185" s="993"/>
      <c r="K185" s="993"/>
      <c r="L185" s="993"/>
      <c r="M185" s="993"/>
    </row>
    <row r="189" spans="1:13">
      <c r="H189" s="982"/>
      <c r="I189" s="982"/>
      <c r="J189" s="982"/>
      <c r="K189" s="982"/>
    </row>
    <row r="190" spans="1:13">
      <c r="H190" s="1006"/>
      <c r="I190" s="1006"/>
      <c r="J190" s="1007"/>
      <c r="K190" s="982"/>
    </row>
  </sheetData>
  <mergeCells count="3">
    <mergeCell ref="A182:M182"/>
    <mergeCell ref="A183:M183"/>
    <mergeCell ref="A184:M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19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2" man="1"/>
    <brk id="106" max="12" man="1"/>
    <brk id="141" max="12" man="1"/>
    <brk id="171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7"/>
  <sheetViews>
    <sheetView showGridLines="0" zoomScale="75" zoomScaleNormal="75" workbookViewId="0">
      <selection activeCell="R18" sqref="R18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116" t="s">
        <v>4</v>
      </c>
      <c r="G5" s="1118"/>
      <c r="H5" s="915" t="s">
        <v>4</v>
      </c>
      <c r="I5" s="916" t="s">
        <v>4</v>
      </c>
      <c r="J5" s="916"/>
      <c r="K5" s="917" t="s">
        <v>4</v>
      </c>
      <c r="L5" s="916" t="s">
        <v>4</v>
      </c>
      <c r="M5" s="15" t="s">
        <v>4</v>
      </c>
      <c r="N5" s="917" t="s">
        <v>4</v>
      </c>
    </row>
    <row r="6" spans="1:16" ht="15.95" customHeight="1">
      <c r="A6" s="16"/>
      <c r="B6" s="17"/>
      <c r="C6" s="919" t="s">
        <v>734</v>
      </c>
      <c r="D6" s="18"/>
      <c r="E6" s="19"/>
      <c r="F6" s="20" t="s">
        <v>5</v>
      </c>
      <c r="G6" s="1117"/>
      <c r="H6" s="920" t="s">
        <v>6</v>
      </c>
      <c r="I6" s="921" t="s">
        <v>7</v>
      </c>
      <c r="J6" s="921"/>
      <c r="K6" s="922" t="s">
        <v>7</v>
      </c>
      <c r="L6" s="921" t="s">
        <v>8</v>
      </c>
      <c r="M6" s="923" t="s">
        <v>9</v>
      </c>
      <c r="N6" s="922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17"/>
      <c r="H7" s="925" t="s">
        <v>14</v>
      </c>
      <c r="I7" s="921" t="s">
        <v>15</v>
      </c>
      <c r="J7" s="921"/>
      <c r="K7" s="922" t="s">
        <v>16</v>
      </c>
      <c r="L7" s="921" t="s">
        <v>17</v>
      </c>
      <c r="M7" s="922" t="s">
        <v>18</v>
      </c>
      <c r="N7" s="926" t="s">
        <v>19</v>
      </c>
    </row>
    <row r="8" spans="1:16" ht="15.95" customHeight="1">
      <c r="A8" s="16"/>
      <c r="B8" s="17"/>
      <c r="C8" s="21" t="s">
        <v>703</v>
      </c>
      <c r="D8" s="22"/>
      <c r="E8" s="23" t="s">
        <v>4</v>
      </c>
      <c r="F8" s="20" t="s">
        <v>20</v>
      </c>
      <c r="G8" s="1117"/>
      <c r="H8" s="925" t="s">
        <v>21</v>
      </c>
      <c r="I8" s="921" t="s">
        <v>22</v>
      </c>
      <c r="J8" s="921"/>
      <c r="K8" s="922" t="s">
        <v>4</v>
      </c>
      <c r="L8" s="921" t="s">
        <v>23</v>
      </c>
      <c r="M8" s="922" t="s">
        <v>24</v>
      </c>
      <c r="N8" s="922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115" t="s">
        <v>4</v>
      </c>
      <c r="G9" s="1117"/>
      <c r="H9" s="925" t="s">
        <v>4</v>
      </c>
      <c r="I9" s="921" t="s">
        <v>27</v>
      </c>
      <c r="J9" s="921"/>
      <c r="K9" s="922"/>
      <c r="L9" s="921" t="s">
        <v>28</v>
      </c>
      <c r="M9" s="922" t="s">
        <v>4</v>
      </c>
      <c r="N9" s="922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119"/>
      <c r="G10" s="1120"/>
      <c r="H10" s="927"/>
      <c r="I10" s="27"/>
      <c r="J10" s="27"/>
      <c r="K10" s="28"/>
      <c r="L10" s="29"/>
      <c r="M10" s="30"/>
      <c r="N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588" t="s">
        <v>33</v>
      </c>
      <c r="G11" s="1589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66">
        <v>486784028000</v>
      </c>
      <c r="F12" s="667">
        <v>272213318000</v>
      </c>
      <c r="G12" s="667"/>
      <c r="H12" s="667">
        <v>28644786000</v>
      </c>
      <c r="I12" s="667">
        <v>93634712000</v>
      </c>
      <c r="J12" s="667"/>
      <c r="K12" s="667">
        <v>23888606000</v>
      </c>
      <c r="L12" s="667">
        <v>27999900000</v>
      </c>
      <c r="M12" s="667">
        <v>28520043000</v>
      </c>
      <c r="N12" s="668">
        <v>11882663000</v>
      </c>
      <c r="O12" s="44"/>
      <c r="P12" s="44"/>
    </row>
    <row r="13" spans="1:16" ht="18.399999999999999" customHeight="1">
      <c r="A13" s="16"/>
      <c r="B13" s="17"/>
      <c r="C13" s="45"/>
      <c r="D13" s="46" t="s">
        <v>42</v>
      </c>
      <c r="E13" s="669">
        <v>0</v>
      </c>
      <c r="F13" s="667">
        <v>0</v>
      </c>
      <c r="G13" s="667"/>
      <c r="H13" s="667">
        <v>0</v>
      </c>
      <c r="I13" s="667">
        <v>0</v>
      </c>
      <c r="J13" s="667"/>
      <c r="K13" s="667">
        <v>0</v>
      </c>
      <c r="L13" s="667">
        <v>0</v>
      </c>
      <c r="M13" s="667">
        <v>0</v>
      </c>
      <c r="N13" s="670">
        <v>0</v>
      </c>
      <c r="O13" s="44"/>
      <c r="P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69">
        <v>34010718642.370003</v>
      </c>
      <c r="F14" s="667">
        <v>19492990784.66</v>
      </c>
      <c r="G14" s="667"/>
      <c r="H14" s="667">
        <v>2092153905.4000006</v>
      </c>
      <c r="I14" s="667">
        <v>5184555476.3799992</v>
      </c>
      <c r="J14" s="667"/>
      <c r="K14" s="667">
        <v>316466145.72000003</v>
      </c>
      <c r="L14" s="667">
        <v>3236700828.1799998</v>
      </c>
      <c r="M14" s="667">
        <v>3143462296.5500002</v>
      </c>
      <c r="N14" s="670">
        <v>544389205.48000002</v>
      </c>
      <c r="O14" s="44"/>
      <c r="P14" s="44"/>
    </row>
    <row r="15" spans="1:16" ht="18.399999999999999" customHeight="1">
      <c r="A15" s="16"/>
      <c r="B15" s="17"/>
      <c r="C15" s="45"/>
      <c r="D15" s="46" t="s">
        <v>44</v>
      </c>
      <c r="E15" s="270">
        <v>6.9868189353102614E-2</v>
      </c>
      <c r="F15" s="270">
        <v>7.1609247217874913E-2</v>
      </c>
      <c r="G15" s="270"/>
      <c r="H15" s="270">
        <v>7.303786124986239E-2</v>
      </c>
      <c r="I15" s="270">
        <v>5.5370015730704644E-2</v>
      </c>
      <c r="J15" s="270"/>
      <c r="K15" s="270">
        <v>1.3247576929352849E-2</v>
      </c>
      <c r="L15" s="270">
        <v>0.11559687099525355</v>
      </c>
      <c r="M15" s="270">
        <v>0.11021940943602365</v>
      </c>
      <c r="N15" s="271">
        <v>4.5813737668063126E-2</v>
      </c>
      <c r="O15" s="44"/>
      <c r="P15" s="44"/>
    </row>
    <row r="16" spans="1:16" ht="18.399999999999999" customHeight="1">
      <c r="A16" s="48"/>
      <c r="B16" s="49"/>
      <c r="C16" s="50"/>
      <c r="D16" s="46" t="s">
        <v>45</v>
      </c>
      <c r="E16" s="272">
        <v>0</v>
      </c>
      <c r="F16" s="272">
        <v>0</v>
      </c>
      <c r="G16" s="272"/>
      <c r="H16" s="272">
        <v>0</v>
      </c>
      <c r="I16" s="272">
        <v>0</v>
      </c>
      <c r="J16" s="272"/>
      <c r="K16" s="272">
        <v>0</v>
      </c>
      <c r="L16" s="272">
        <v>0</v>
      </c>
      <c r="M16" s="272">
        <v>0</v>
      </c>
      <c r="N16" s="273">
        <v>0</v>
      </c>
      <c r="O16" s="44"/>
      <c r="P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1">
        <v>200927000</v>
      </c>
      <c r="F17" s="1064">
        <v>30000000</v>
      </c>
      <c r="G17" s="1070"/>
      <c r="H17" s="1064">
        <v>857000</v>
      </c>
      <c r="I17" s="1064">
        <v>158530000</v>
      </c>
      <c r="J17" s="1140"/>
      <c r="K17" s="1064">
        <v>11540000</v>
      </c>
      <c r="L17" s="1064">
        <v>0</v>
      </c>
      <c r="M17" s="1064">
        <v>0</v>
      </c>
      <c r="N17" s="1072">
        <v>0</v>
      </c>
      <c r="O17" s="44"/>
      <c r="P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71">
        <v>0</v>
      </c>
      <c r="F18" s="1064">
        <v>0</v>
      </c>
      <c r="G18" s="1064"/>
      <c r="H18" s="1064">
        <v>0</v>
      </c>
      <c r="I18" s="1064">
        <v>0</v>
      </c>
      <c r="J18" s="1140"/>
      <c r="K18" s="1064">
        <v>0</v>
      </c>
      <c r="L18" s="1064">
        <v>0</v>
      </c>
      <c r="M18" s="1064">
        <v>0</v>
      </c>
      <c r="N18" s="1072">
        <v>0</v>
      </c>
      <c r="O18" s="44"/>
      <c r="P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71">
        <v>7371427.3900000006</v>
      </c>
      <c r="F19" s="1064">
        <v>0</v>
      </c>
      <c r="G19" s="1064"/>
      <c r="H19" s="1064">
        <v>55972.89</v>
      </c>
      <c r="I19" s="1064">
        <v>7315454.5000000009</v>
      </c>
      <c r="J19" s="1140"/>
      <c r="K19" s="1064">
        <v>0</v>
      </c>
      <c r="L19" s="1064">
        <v>0</v>
      </c>
      <c r="M19" s="1064">
        <v>0</v>
      </c>
      <c r="N19" s="1072">
        <v>0</v>
      </c>
      <c r="O19" s="44"/>
      <c r="P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3.668709227729474E-2</v>
      </c>
      <c r="F20" s="174">
        <v>0</v>
      </c>
      <c r="G20" s="174"/>
      <c r="H20" s="174">
        <v>6.5312590431738621E-2</v>
      </c>
      <c r="I20" s="174">
        <v>4.6145552892197066E-2</v>
      </c>
      <c r="J20" s="174"/>
      <c r="K20" s="174">
        <v>0</v>
      </c>
      <c r="L20" s="174">
        <v>0</v>
      </c>
      <c r="M20" s="174">
        <v>0</v>
      </c>
      <c r="N20" s="274">
        <v>0</v>
      </c>
      <c r="O20" s="44"/>
      <c r="P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</v>
      </c>
      <c r="F21" s="175">
        <v>0</v>
      </c>
      <c r="G21" s="175"/>
      <c r="H21" s="175">
        <v>0</v>
      </c>
      <c r="I21" s="175">
        <v>0</v>
      </c>
      <c r="J21" s="175"/>
      <c r="K21" s="175">
        <v>0</v>
      </c>
      <c r="L21" s="175">
        <v>0</v>
      </c>
      <c r="M21" s="175">
        <v>0</v>
      </c>
      <c r="N21" s="275">
        <v>0</v>
      </c>
      <c r="O21" s="44"/>
      <c r="P21" s="44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1">
        <v>515546000</v>
      </c>
      <c r="F22" s="1064">
        <v>0</v>
      </c>
      <c r="G22" s="1070"/>
      <c r="H22" s="1064">
        <v>105235000</v>
      </c>
      <c r="I22" s="1064">
        <v>375087000</v>
      </c>
      <c r="J22" s="1140"/>
      <c r="K22" s="1064">
        <v>35224000</v>
      </c>
      <c r="L22" s="1064">
        <v>0</v>
      </c>
      <c r="M22" s="1064">
        <v>0</v>
      </c>
      <c r="N22" s="1072">
        <v>0</v>
      </c>
      <c r="O22" s="44"/>
      <c r="P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71">
        <v>0</v>
      </c>
      <c r="F23" s="1064">
        <v>0</v>
      </c>
      <c r="G23" s="1064"/>
      <c r="H23" s="1064">
        <v>0</v>
      </c>
      <c r="I23" s="1064">
        <v>0</v>
      </c>
      <c r="J23" s="1140"/>
      <c r="K23" s="1064">
        <v>0</v>
      </c>
      <c r="L23" s="1064">
        <v>0</v>
      </c>
      <c r="M23" s="1064">
        <v>0</v>
      </c>
      <c r="N23" s="1072">
        <v>0</v>
      </c>
      <c r="O23" s="44"/>
      <c r="P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71">
        <v>39662706.940000005</v>
      </c>
      <c r="F24" s="1064">
        <v>0</v>
      </c>
      <c r="G24" s="1064"/>
      <c r="H24" s="1064">
        <v>14540850.680000002</v>
      </c>
      <c r="I24" s="1064">
        <v>25121356.260000002</v>
      </c>
      <c r="J24" s="1140"/>
      <c r="K24" s="1064">
        <v>500</v>
      </c>
      <c r="L24" s="1064">
        <v>0</v>
      </c>
      <c r="M24" s="1064">
        <v>0</v>
      </c>
      <c r="N24" s="1072">
        <v>0</v>
      </c>
      <c r="O24" s="44"/>
      <c r="P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7.6933400588890241E-2</v>
      </c>
      <c r="F25" s="174">
        <v>0</v>
      </c>
      <c r="G25" s="174"/>
      <c r="H25" s="174">
        <v>0.13817504328407851</v>
      </c>
      <c r="I25" s="174">
        <v>6.6974745219109177E-2</v>
      </c>
      <c r="J25" s="174"/>
      <c r="K25" s="174">
        <v>1.4194867136043607E-5</v>
      </c>
      <c r="L25" s="174">
        <v>0</v>
      </c>
      <c r="M25" s="174">
        <v>0</v>
      </c>
      <c r="N25" s="274">
        <v>0</v>
      </c>
      <c r="O25" s="44"/>
      <c r="P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</v>
      </c>
      <c r="F26" s="175">
        <v>0</v>
      </c>
      <c r="G26" s="175"/>
      <c r="H26" s="175">
        <v>0</v>
      </c>
      <c r="I26" s="175">
        <v>0</v>
      </c>
      <c r="J26" s="175"/>
      <c r="K26" s="175">
        <v>0</v>
      </c>
      <c r="L26" s="175">
        <v>0</v>
      </c>
      <c r="M26" s="175">
        <v>0</v>
      </c>
      <c r="N26" s="275">
        <v>0</v>
      </c>
      <c r="O26" s="44"/>
      <c r="P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1">
        <v>109074000</v>
      </c>
      <c r="F27" s="1064">
        <v>0</v>
      </c>
      <c r="G27" s="1070"/>
      <c r="H27" s="1064">
        <v>23179000</v>
      </c>
      <c r="I27" s="1064">
        <v>83327000</v>
      </c>
      <c r="J27" s="1140"/>
      <c r="K27" s="1064">
        <v>2568000</v>
      </c>
      <c r="L27" s="1064">
        <v>0</v>
      </c>
      <c r="M27" s="1064">
        <v>0</v>
      </c>
      <c r="N27" s="1072">
        <v>0</v>
      </c>
      <c r="O27" s="44"/>
      <c r="P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71">
        <v>0</v>
      </c>
      <c r="F28" s="1064">
        <v>0</v>
      </c>
      <c r="G28" s="1064"/>
      <c r="H28" s="1064">
        <v>0</v>
      </c>
      <c r="I28" s="1064">
        <v>0</v>
      </c>
      <c r="J28" s="1140"/>
      <c r="K28" s="1064">
        <v>0</v>
      </c>
      <c r="L28" s="1064">
        <v>0</v>
      </c>
      <c r="M28" s="1064">
        <v>0</v>
      </c>
      <c r="N28" s="1072">
        <v>0</v>
      </c>
      <c r="O28" s="44"/>
      <c r="P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71">
        <v>5799260.0599999996</v>
      </c>
      <c r="F29" s="1064">
        <v>0</v>
      </c>
      <c r="G29" s="1064"/>
      <c r="H29" s="1064">
        <v>2157490.5499999998</v>
      </c>
      <c r="I29" s="1064">
        <v>3629521.17</v>
      </c>
      <c r="J29" s="1140"/>
      <c r="K29" s="1064">
        <v>12248.34</v>
      </c>
      <c r="L29" s="1064">
        <v>0</v>
      </c>
      <c r="M29" s="1064">
        <v>0</v>
      </c>
      <c r="N29" s="1072">
        <v>0</v>
      </c>
      <c r="O29" s="44"/>
      <c r="P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5.316812494269945E-2</v>
      </c>
      <c r="F30" s="174">
        <v>0</v>
      </c>
      <c r="G30" s="174"/>
      <c r="H30" s="174">
        <v>9.3079535355278478E-2</v>
      </c>
      <c r="I30" s="174">
        <v>4.3557564414895535E-2</v>
      </c>
      <c r="J30" s="174"/>
      <c r="K30" s="174">
        <v>4.7696028037383176E-3</v>
      </c>
      <c r="L30" s="174">
        <v>0</v>
      </c>
      <c r="M30" s="174">
        <v>0</v>
      </c>
      <c r="N30" s="274">
        <v>0</v>
      </c>
      <c r="O30" s="44"/>
      <c r="P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</v>
      </c>
      <c r="F31" s="175">
        <v>0</v>
      </c>
      <c r="G31" s="175"/>
      <c r="H31" s="175">
        <v>0</v>
      </c>
      <c r="I31" s="175">
        <v>0</v>
      </c>
      <c r="J31" s="175"/>
      <c r="K31" s="175">
        <v>0</v>
      </c>
      <c r="L31" s="175">
        <v>0</v>
      </c>
      <c r="M31" s="175">
        <v>0</v>
      </c>
      <c r="N31" s="275">
        <v>0</v>
      </c>
      <c r="O31" s="44"/>
      <c r="P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1">
        <v>163776000</v>
      </c>
      <c r="F32" s="1064">
        <v>0</v>
      </c>
      <c r="G32" s="1070"/>
      <c r="H32" s="1064">
        <v>34920000</v>
      </c>
      <c r="I32" s="1064">
        <v>126143000</v>
      </c>
      <c r="J32" s="1140"/>
      <c r="K32" s="1064">
        <v>2713000</v>
      </c>
      <c r="L32" s="1064">
        <v>0</v>
      </c>
      <c r="M32" s="1064">
        <v>0</v>
      </c>
      <c r="N32" s="1072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71">
        <v>0</v>
      </c>
      <c r="F33" s="1064">
        <v>0</v>
      </c>
      <c r="G33" s="1064"/>
      <c r="H33" s="1064">
        <v>0</v>
      </c>
      <c r="I33" s="1064">
        <v>0</v>
      </c>
      <c r="J33" s="1140"/>
      <c r="K33" s="1064">
        <v>0</v>
      </c>
      <c r="L33" s="1064">
        <v>0</v>
      </c>
      <c r="M33" s="1064">
        <v>0</v>
      </c>
      <c r="N33" s="1072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71">
        <v>10362395.91</v>
      </c>
      <c r="F34" s="1064">
        <v>0</v>
      </c>
      <c r="G34" s="1064"/>
      <c r="H34" s="1064">
        <v>2486968.5099999998</v>
      </c>
      <c r="I34" s="1064">
        <v>7875427.4000000004</v>
      </c>
      <c r="J34" s="1140"/>
      <c r="K34" s="1064">
        <v>0</v>
      </c>
      <c r="L34" s="1064">
        <v>0</v>
      </c>
      <c r="M34" s="1064">
        <v>0</v>
      </c>
      <c r="N34" s="1072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74">
        <v>6.3271760880715122E-2</v>
      </c>
      <c r="F35" s="174">
        <v>0</v>
      </c>
      <c r="G35" s="174"/>
      <c r="H35" s="174">
        <v>7.1219029495990835E-2</v>
      </c>
      <c r="I35" s="174">
        <v>6.2432536089993107E-2</v>
      </c>
      <c r="J35" s="174"/>
      <c r="K35" s="174">
        <v>0</v>
      </c>
      <c r="L35" s="174">
        <v>0</v>
      </c>
      <c r="M35" s="174">
        <v>0</v>
      </c>
      <c r="N35" s="274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5">
        <v>0</v>
      </c>
      <c r="F36" s="175">
        <v>0</v>
      </c>
      <c r="G36" s="175"/>
      <c r="H36" s="175">
        <v>0</v>
      </c>
      <c r="I36" s="175">
        <v>0</v>
      </c>
      <c r="J36" s="175"/>
      <c r="K36" s="175">
        <v>0</v>
      </c>
      <c r="L36" s="175">
        <v>0</v>
      </c>
      <c r="M36" s="175">
        <v>0</v>
      </c>
      <c r="N36" s="275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1">
        <v>577806000</v>
      </c>
      <c r="F37" s="1064">
        <v>0</v>
      </c>
      <c r="G37" s="1070"/>
      <c r="H37" s="1064">
        <v>78592000</v>
      </c>
      <c r="I37" s="1064">
        <v>484670000</v>
      </c>
      <c r="J37" s="1140"/>
      <c r="K37" s="1064">
        <v>14544000</v>
      </c>
      <c r="L37" s="1064">
        <v>0</v>
      </c>
      <c r="M37" s="1064">
        <v>0</v>
      </c>
      <c r="N37" s="1072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71">
        <v>0</v>
      </c>
      <c r="F38" s="1064">
        <v>0</v>
      </c>
      <c r="G38" s="1064"/>
      <c r="H38" s="1064">
        <v>0</v>
      </c>
      <c r="I38" s="1064">
        <v>0</v>
      </c>
      <c r="J38" s="1140"/>
      <c r="K38" s="1064">
        <v>0</v>
      </c>
      <c r="L38" s="1064">
        <v>0</v>
      </c>
      <c r="M38" s="1064">
        <v>0</v>
      </c>
      <c r="N38" s="1072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71">
        <v>31554437.100000001</v>
      </c>
      <c r="F39" s="1064">
        <v>0</v>
      </c>
      <c r="G39" s="1064"/>
      <c r="H39" s="1064">
        <v>5317827.71</v>
      </c>
      <c r="I39" s="1064">
        <v>26236609.390000001</v>
      </c>
      <c r="J39" s="1140"/>
      <c r="K39" s="1064">
        <v>0</v>
      </c>
      <c r="L39" s="1064">
        <v>0</v>
      </c>
      <c r="M39" s="1064">
        <v>0</v>
      </c>
      <c r="N39" s="1072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74">
        <v>5.4610781300298027E-2</v>
      </c>
      <c r="F40" s="174">
        <v>0</v>
      </c>
      <c r="G40" s="174"/>
      <c r="H40" s="174">
        <v>6.7663727987581426E-2</v>
      </c>
      <c r="I40" s="174">
        <v>5.4132934553407473E-2</v>
      </c>
      <c r="J40" s="174"/>
      <c r="K40" s="174">
        <v>0</v>
      </c>
      <c r="L40" s="174">
        <v>0</v>
      </c>
      <c r="M40" s="174">
        <v>0</v>
      </c>
      <c r="N40" s="274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76">
        <v>0</v>
      </c>
      <c r="F41" s="175">
        <v>0</v>
      </c>
      <c r="G41" s="175"/>
      <c r="H41" s="175">
        <v>0</v>
      </c>
      <c r="I41" s="175">
        <v>0</v>
      </c>
      <c r="J41" s="175"/>
      <c r="K41" s="175">
        <v>0</v>
      </c>
      <c r="L41" s="175">
        <v>0</v>
      </c>
      <c r="M41" s="175">
        <v>0</v>
      </c>
      <c r="N41" s="275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1">
        <v>39509000</v>
      </c>
      <c r="F42" s="1064">
        <v>0</v>
      </c>
      <c r="G42" s="1070"/>
      <c r="H42" s="1064">
        <v>10641000</v>
      </c>
      <c r="I42" s="1064">
        <v>28568000</v>
      </c>
      <c r="J42" s="1140"/>
      <c r="K42" s="1064">
        <v>300000</v>
      </c>
      <c r="L42" s="1064">
        <v>0</v>
      </c>
      <c r="M42" s="1064">
        <v>0</v>
      </c>
      <c r="N42" s="1072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71">
        <v>0</v>
      </c>
      <c r="F43" s="1064">
        <v>0</v>
      </c>
      <c r="G43" s="1064"/>
      <c r="H43" s="1064">
        <v>0</v>
      </c>
      <c r="I43" s="1064">
        <v>0</v>
      </c>
      <c r="J43" s="1140"/>
      <c r="K43" s="1064">
        <v>0</v>
      </c>
      <c r="L43" s="1064">
        <v>0</v>
      </c>
      <c r="M43" s="1064">
        <v>0</v>
      </c>
      <c r="N43" s="1072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71">
        <v>2844027.7500000005</v>
      </c>
      <c r="F44" s="1064">
        <v>0</v>
      </c>
      <c r="G44" s="1064"/>
      <c r="H44" s="1064">
        <v>859807.66</v>
      </c>
      <c r="I44" s="1064">
        <v>1984220.0900000003</v>
      </c>
      <c r="J44" s="1140"/>
      <c r="K44" s="1064">
        <v>0</v>
      </c>
      <c r="L44" s="1064">
        <v>0</v>
      </c>
      <c r="M44" s="1064">
        <v>0</v>
      </c>
      <c r="N44" s="1072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74">
        <v>7.1984301045331461E-2</v>
      </c>
      <c r="F45" s="174">
        <v>0</v>
      </c>
      <c r="G45" s="174"/>
      <c r="H45" s="174">
        <v>8.0801396485292734E-2</v>
      </c>
      <c r="I45" s="174">
        <v>6.9456037874544962E-2</v>
      </c>
      <c r="J45" s="174"/>
      <c r="K45" s="174">
        <v>0</v>
      </c>
      <c r="L45" s="174">
        <v>0</v>
      </c>
      <c r="M45" s="174">
        <v>0</v>
      </c>
      <c r="N45" s="274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5">
        <v>0</v>
      </c>
      <c r="F46" s="175">
        <v>0</v>
      </c>
      <c r="G46" s="175"/>
      <c r="H46" s="175">
        <v>0</v>
      </c>
      <c r="I46" s="175">
        <v>0</v>
      </c>
      <c r="J46" s="175"/>
      <c r="K46" s="175">
        <v>0</v>
      </c>
      <c r="L46" s="175">
        <v>0</v>
      </c>
      <c r="M46" s="175">
        <v>0</v>
      </c>
      <c r="N46" s="275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1">
        <v>308072000</v>
      </c>
      <c r="F47" s="1064">
        <v>0</v>
      </c>
      <c r="G47" s="1070"/>
      <c r="H47" s="1064">
        <v>357000</v>
      </c>
      <c r="I47" s="1064">
        <v>283357000</v>
      </c>
      <c r="J47" s="1140"/>
      <c r="K47" s="1064">
        <v>24358000</v>
      </c>
      <c r="L47" s="1064">
        <v>0</v>
      </c>
      <c r="M47" s="1064">
        <v>0</v>
      </c>
      <c r="N47" s="1072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71">
        <v>0</v>
      </c>
      <c r="F48" s="1064">
        <v>0</v>
      </c>
      <c r="G48" s="1064"/>
      <c r="H48" s="1064">
        <v>0</v>
      </c>
      <c r="I48" s="1064">
        <v>0</v>
      </c>
      <c r="J48" s="1140"/>
      <c r="K48" s="1064">
        <v>0</v>
      </c>
      <c r="L48" s="1064">
        <v>0</v>
      </c>
      <c r="M48" s="1064">
        <v>0</v>
      </c>
      <c r="N48" s="1072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71">
        <v>21633430.190000005</v>
      </c>
      <c r="F49" s="1064">
        <v>0</v>
      </c>
      <c r="G49" s="1064"/>
      <c r="H49" s="1064">
        <v>5000</v>
      </c>
      <c r="I49" s="1064">
        <v>21628430.190000005</v>
      </c>
      <c r="J49" s="1140"/>
      <c r="K49" s="1064">
        <v>0</v>
      </c>
      <c r="L49" s="1064">
        <v>0</v>
      </c>
      <c r="M49" s="1064">
        <v>0</v>
      </c>
      <c r="N49" s="1072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74">
        <v>7.0221994176685981E-2</v>
      </c>
      <c r="F50" s="174">
        <v>0</v>
      </c>
      <c r="G50" s="174"/>
      <c r="H50" s="174">
        <v>1.4005602240896359E-2</v>
      </c>
      <c r="I50" s="174">
        <v>7.6329260226498746E-2</v>
      </c>
      <c r="J50" s="174"/>
      <c r="K50" s="174">
        <v>0</v>
      </c>
      <c r="L50" s="174">
        <v>0</v>
      </c>
      <c r="M50" s="174">
        <v>0</v>
      </c>
      <c r="N50" s="274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5">
        <v>0</v>
      </c>
      <c r="F51" s="175">
        <v>0</v>
      </c>
      <c r="G51" s="175"/>
      <c r="H51" s="175">
        <v>0</v>
      </c>
      <c r="I51" s="175">
        <v>0</v>
      </c>
      <c r="J51" s="175"/>
      <c r="K51" s="175">
        <v>0</v>
      </c>
      <c r="L51" s="175">
        <v>0</v>
      </c>
      <c r="M51" s="175">
        <v>0</v>
      </c>
      <c r="N51" s="275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1">
        <v>51187000</v>
      </c>
      <c r="F52" s="1064">
        <v>0</v>
      </c>
      <c r="G52" s="1070"/>
      <c r="H52" s="1064">
        <v>113000</v>
      </c>
      <c r="I52" s="1064">
        <v>36485000</v>
      </c>
      <c r="J52" s="1140"/>
      <c r="K52" s="1064">
        <v>14589000</v>
      </c>
      <c r="L52" s="1064">
        <v>0</v>
      </c>
      <c r="M52" s="1064">
        <v>0</v>
      </c>
      <c r="N52" s="1072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71">
        <v>0</v>
      </c>
      <c r="F53" s="1064">
        <v>0</v>
      </c>
      <c r="G53" s="1064"/>
      <c r="H53" s="1064">
        <v>0</v>
      </c>
      <c r="I53" s="1064">
        <v>0</v>
      </c>
      <c r="J53" s="1140"/>
      <c r="K53" s="1064">
        <v>0</v>
      </c>
      <c r="L53" s="1064">
        <v>0</v>
      </c>
      <c r="M53" s="1064">
        <v>0</v>
      </c>
      <c r="N53" s="1072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71">
        <v>1803088.4200000002</v>
      </c>
      <c r="F54" s="1064">
        <v>0</v>
      </c>
      <c r="G54" s="1064"/>
      <c r="H54" s="1064">
        <v>8280.17</v>
      </c>
      <c r="I54" s="1064">
        <v>1794808.2500000002</v>
      </c>
      <c r="J54" s="1140"/>
      <c r="K54" s="1064">
        <v>0</v>
      </c>
      <c r="L54" s="1064">
        <v>0</v>
      </c>
      <c r="M54" s="1064">
        <v>0</v>
      </c>
      <c r="N54" s="1072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74">
        <v>3.5225514681462095E-2</v>
      </c>
      <c r="F55" s="174">
        <v>0</v>
      </c>
      <c r="G55" s="174"/>
      <c r="H55" s="174">
        <v>7.3275840707964598E-2</v>
      </c>
      <c r="I55" s="174">
        <v>4.9193045087022068E-2</v>
      </c>
      <c r="J55" s="174"/>
      <c r="K55" s="174">
        <v>0</v>
      </c>
      <c r="L55" s="174">
        <v>0</v>
      </c>
      <c r="M55" s="174">
        <v>0</v>
      </c>
      <c r="N55" s="274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5">
        <v>0</v>
      </c>
      <c r="F56" s="175">
        <v>0</v>
      </c>
      <c r="G56" s="175"/>
      <c r="H56" s="175">
        <v>0</v>
      </c>
      <c r="I56" s="175">
        <v>0</v>
      </c>
      <c r="J56" s="175"/>
      <c r="K56" s="175">
        <v>0</v>
      </c>
      <c r="L56" s="175">
        <v>0</v>
      </c>
      <c r="M56" s="175">
        <v>0</v>
      </c>
      <c r="N56" s="275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1">
        <v>63171000</v>
      </c>
      <c r="F57" s="1064">
        <v>0</v>
      </c>
      <c r="G57" s="1070"/>
      <c r="H57" s="1064">
        <v>75000</v>
      </c>
      <c r="I57" s="1064">
        <v>62747000</v>
      </c>
      <c r="J57" s="1140"/>
      <c r="K57" s="1064">
        <v>349000</v>
      </c>
      <c r="L57" s="1064">
        <v>0</v>
      </c>
      <c r="M57" s="1064">
        <v>0</v>
      </c>
      <c r="N57" s="1072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71">
        <v>0</v>
      </c>
      <c r="F58" s="1064">
        <v>0</v>
      </c>
      <c r="G58" s="1064"/>
      <c r="H58" s="1064">
        <v>0</v>
      </c>
      <c r="I58" s="1064">
        <v>0</v>
      </c>
      <c r="J58" s="1140"/>
      <c r="K58" s="1064">
        <v>0</v>
      </c>
      <c r="L58" s="1064">
        <v>0</v>
      </c>
      <c r="M58" s="1064">
        <v>0</v>
      </c>
      <c r="N58" s="1072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71">
        <v>2841127.3400000003</v>
      </c>
      <c r="F59" s="1064">
        <v>0</v>
      </c>
      <c r="G59" s="1064"/>
      <c r="H59" s="1064">
        <v>500</v>
      </c>
      <c r="I59" s="1064">
        <v>2840627.3400000003</v>
      </c>
      <c r="J59" s="1140"/>
      <c r="K59" s="1064">
        <v>0</v>
      </c>
      <c r="L59" s="1064">
        <v>0</v>
      </c>
      <c r="M59" s="1064">
        <v>0</v>
      </c>
      <c r="N59" s="1072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74">
        <v>4.497518386601447E-2</v>
      </c>
      <c r="F60" s="174">
        <v>0</v>
      </c>
      <c r="G60" s="174"/>
      <c r="H60" s="174">
        <v>6.6666666666666671E-3</v>
      </c>
      <c r="I60" s="174">
        <v>4.5271125950244635E-2</v>
      </c>
      <c r="J60" s="174"/>
      <c r="K60" s="174">
        <v>0</v>
      </c>
      <c r="L60" s="174">
        <v>0</v>
      </c>
      <c r="M60" s="174">
        <v>0</v>
      </c>
      <c r="N60" s="274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5">
        <v>0</v>
      </c>
      <c r="F61" s="175">
        <v>0</v>
      </c>
      <c r="G61" s="175"/>
      <c r="H61" s="175">
        <v>0</v>
      </c>
      <c r="I61" s="175">
        <v>0</v>
      </c>
      <c r="J61" s="175"/>
      <c r="K61" s="175">
        <v>0</v>
      </c>
      <c r="L61" s="175">
        <v>0</v>
      </c>
      <c r="M61" s="175">
        <v>0</v>
      </c>
      <c r="N61" s="275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714</v>
      </c>
      <c r="D62" s="62" t="s">
        <v>41</v>
      </c>
      <c r="E62" s="671">
        <v>37665000</v>
      </c>
      <c r="F62" s="1064">
        <v>0</v>
      </c>
      <c r="G62" s="1070"/>
      <c r="H62" s="1064">
        <v>30000</v>
      </c>
      <c r="I62" s="1064">
        <v>35628000</v>
      </c>
      <c r="J62" s="1140"/>
      <c r="K62" s="1064">
        <v>2007000</v>
      </c>
      <c r="L62" s="1064">
        <v>0</v>
      </c>
      <c r="M62" s="1064">
        <v>0</v>
      </c>
      <c r="N62" s="1072">
        <v>0</v>
      </c>
      <c r="O62" s="44"/>
      <c r="P62" s="44"/>
    </row>
    <row r="63" spans="1:16" ht="18.399999999999999" customHeight="1">
      <c r="A63" s="56"/>
      <c r="B63" s="52"/>
      <c r="C63" s="53" t="s">
        <v>715</v>
      </c>
      <c r="D63" s="62" t="s">
        <v>42</v>
      </c>
      <c r="E63" s="671">
        <v>0</v>
      </c>
      <c r="F63" s="1064">
        <v>0</v>
      </c>
      <c r="G63" s="1064"/>
      <c r="H63" s="1064">
        <v>0</v>
      </c>
      <c r="I63" s="1064">
        <v>0</v>
      </c>
      <c r="J63" s="1140"/>
      <c r="K63" s="1064">
        <v>0</v>
      </c>
      <c r="L63" s="1064">
        <v>0</v>
      </c>
      <c r="M63" s="1064">
        <v>0</v>
      </c>
      <c r="N63" s="1072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71">
        <v>2439899.65</v>
      </c>
      <c r="F64" s="1064">
        <v>0</v>
      </c>
      <c r="G64" s="1064"/>
      <c r="H64" s="1064">
        <v>110</v>
      </c>
      <c r="I64" s="1064">
        <v>2439789.65</v>
      </c>
      <c r="J64" s="1140"/>
      <c r="K64" s="1064">
        <v>0</v>
      </c>
      <c r="L64" s="1064">
        <v>0</v>
      </c>
      <c r="M64" s="1064">
        <v>0</v>
      </c>
      <c r="N64" s="1072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74">
        <v>6.4778963228461439E-2</v>
      </c>
      <c r="F65" s="174">
        <v>0</v>
      </c>
      <c r="G65" s="174"/>
      <c r="H65" s="174">
        <v>3.6666666666666666E-3</v>
      </c>
      <c r="I65" s="174">
        <v>6.8479556809251149E-2</v>
      </c>
      <c r="J65" s="174"/>
      <c r="K65" s="174">
        <v>0</v>
      </c>
      <c r="L65" s="174">
        <v>0</v>
      </c>
      <c r="M65" s="174">
        <v>0</v>
      </c>
      <c r="N65" s="274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5">
        <v>0</v>
      </c>
      <c r="F66" s="175">
        <v>0</v>
      </c>
      <c r="G66" s="175"/>
      <c r="H66" s="175">
        <v>0</v>
      </c>
      <c r="I66" s="175">
        <v>0</v>
      </c>
      <c r="J66" s="175"/>
      <c r="K66" s="175">
        <v>0</v>
      </c>
      <c r="L66" s="175">
        <v>0</v>
      </c>
      <c r="M66" s="175">
        <v>0</v>
      </c>
      <c r="N66" s="275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1">
        <v>79567000</v>
      </c>
      <c r="F67" s="1064">
        <v>7650000</v>
      </c>
      <c r="G67" s="1070"/>
      <c r="H67" s="1064">
        <v>77000</v>
      </c>
      <c r="I67" s="1064">
        <v>67952000</v>
      </c>
      <c r="J67" s="1140"/>
      <c r="K67" s="1064">
        <v>3888000</v>
      </c>
      <c r="L67" s="1064">
        <v>0</v>
      </c>
      <c r="M67" s="1064">
        <v>0</v>
      </c>
      <c r="N67" s="1072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71">
        <v>0</v>
      </c>
      <c r="F68" s="1064">
        <v>0</v>
      </c>
      <c r="G68" s="1064"/>
      <c r="H68" s="1064">
        <v>0</v>
      </c>
      <c r="I68" s="1064">
        <v>0</v>
      </c>
      <c r="J68" s="1140"/>
      <c r="K68" s="1064">
        <v>0</v>
      </c>
      <c r="L68" s="1064">
        <v>0</v>
      </c>
      <c r="M68" s="1064">
        <v>0</v>
      </c>
      <c r="N68" s="1072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71">
        <v>4703172.8100000005</v>
      </c>
      <c r="F69" s="1064">
        <v>1603073</v>
      </c>
      <c r="G69" s="1064"/>
      <c r="H69" s="1064">
        <v>1768</v>
      </c>
      <c r="I69" s="1064">
        <v>3097842.37</v>
      </c>
      <c r="J69" s="1140"/>
      <c r="K69" s="1064">
        <v>489.44</v>
      </c>
      <c r="L69" s="1064">
        <v>0</v>
      </c>
      <c r="M69" s="1064">
        <v>0</v>
      </c>
      <c r="N69" s="1072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74">
        <v>5.910959078512449E-2</v>
      </c>
      <c r="F70" s="174">
        <v>0.20955202614379084</v>
      </c>
      <c r="G70" s="174"/>
      <c r="H70" s="174">
        <v>2.296103896103896E-2</v>
      </c>
      <c r="I70" s="174">
        <v>4.5588685689898753E-2</v>
      </c>
      <c r="J70" s="174"/>
      <c r="K70" s="174">
        <v>1.2588477366255144E-4</v>
      </c>
      <c r="L70" s="174">
        <v>0</v>
      </c>
      <c r="M70" s="174">
        <v>0</v>
      </c>
      <c r="N70" s="274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76">
        <v>0</v>
      </c>
      <c r="F71" s="175">
        <v>0</v>
      </c>
      <c r="G71" s="175"/>
      <c r="H71" s="175">
        <v>0</v>
      </c>
      <c r="I71" s="175">
        <v>0</v>
      </c>
      <c r="J71" s="175"/>
      <c r="K71" s="175">
        <v>0</v>
      </c>
      <c r="L71" s="175">
        <v>0</v>
      </c>
      <c r="M71" s="175">
        <v>0</v>
      </c>
      <c r="N71" s="275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1">
        <v>362101000</v>
      </c>
      <c r="F72" s="1064">
        <v>0</v>
      </c>
      <c r="G72" s="1070"/>
      <c r="H72" s="1064">
        <v>2677000</v>
      </c>
      <c r="I72" s="1064">
        <v>348163000</v>
      </c>
      <c r="J72" s="1140"/>
      <c r="K72" s="1064">
        <v>11250000</v>
      </c>
      <c r="L72" s="1064">
        <v>0</v>
      </c>
      <c r="M72" s="1064">
        <v>0</v>
      </c>
      <c r="N72" s="1072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71">
        <v>0</v>
      </c>
      <c r="F73" s="1064">
        <v>0</v>
      </c>
      <c r="G73" s="1064"/>
      <c r="H73" s="1064">
        <v>0</v>
      </c>
      <c r="I73" s="1064">
        <v>0</v>
      </c>
      <c r="J73" s="1140"/>
      <c r="K73" s="1064">
        <v>0</v>
      </c>
      <c r="L73" s="1064">
        <v>0</v>
      </c>
      <c r="M73" s="1064">
        <v>0</v>
      </c>
      <c r="N73" s="1072">
        <v>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71">
        <v>24492972.860000007</v>
      </c>
      <c r="F74" s="1064">
        <v>0</v>
      </c>
      <c r="G74" s="1064"/>
      <c r="H74" s="1064">
        <v>18932.66</v>
      </c>
      <c r="I74" s="1064">
        <v>24474040.200000007</v>
      </c>
      <c r="J74" s="1140"/>
      <c r="K74" s="1064">
        <v>0</v>
      </c>
      <c r="L74" s="1064">
        <v>0</v>
      </c>
      <c r="M74" s="1064">
        <v>0</v>
      </c>
      <c r="N74" s="1072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74">
        <v>6.7641273733019258E-2</v>
      </c>
      <c r="F75" s="174">
        <v>0</v>
      </c>
      <c r="G75" s="174"/>
      <c r="H75" s="174">
        <v>7.0723421740754577E-3</v>
      </c>
      <c r="I75" s="174">
        <v>7.0294776297309042E-2</v>
      </c>
      <c r="J75" s="174"/>
      <c r="K75" s="174">
        <v>0</v>
      </c>
      <c r="L75" s="174">
        <v>0</v>
      </c>
      <c r="M75" s="174">
        <v>0</v>
      </c>
      <c r="N75" s="274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5">
        <v>0</v>
      </c>
      <c r="F76" s="175">
        <v>0</v>
      </c>
      <c r="G76" s="175"/>
      <c r="H76" s="175">
        <v>0</v>
      </c>
      <c r="I76" s="175">
        <v>0</v>
      </c>
      <c r="J76" s="175"/>
      <c r="K76" s="175">
        <v>0</v>
      </c>
      <c r="L76" s="175">
        <v>0</v>
      </c>
      <c r="M76" s="175">
        <v>0</v>
      </c>
      <c r="N76" s="275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1">
        <v>397773000</v>
      </c>
      <c r="F77" s="1064">
        <v>610000</v>
      </c>
      <c r="G77" s="1070"/>
      <c r="H77" s="1064">
        <v>12141000</v>
      </c>
      <c r="I77" s="1064">
        <v>350569000</v>
      </c>
      <c r="J77" s="1140"/>
      <c r="K77" s="1064">
        <v>34453000</v>
      </c>
      <c r="L77" s="1064">
        <v>0</v>
      </c>
      <c r="M77" s="1064">
        <v>0</v>
      </c>
      <c r="N77" s="1072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71">
        <v>0</v>
      </c>
      <c r="F78" s="1064">
        <v>0</v>
      </c>
      <c r="G78" s="1064"/>
      <c r="H78" s="1064">
        <v>0</v>
      </c>
      <c r="I78" s="1064">
        <v>0</v>
      </c>
      <c r="J78" s="1140"/>
      <c r="K78" s="1064">
        <v>0</v>
      </c>
      <c r="L78" s="1064">
        <v>0</v>
      </c>
      <c r="M78" s="1064">
        <v>0</v>
      </c>
      <c r="N78" s="1072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71">
        <v>17457375.879999992</v>
      </c>
      <c r="F79" s="1064">
        <v>0</v>
      </c>
      <c r="G79" s="1064"/>
      <c r="H79" s="1064">
        <v>597980.71000000008</v>
      </c>
      <c r="I79" s="1064">
        <v>16839595.169999991</v>
      </c>
      <c r="J79" s="1140"/>
      <c r="K79" s="1064">
        <v>19800</v>
      </c>
      <c r="L79" s="1064">
        <v>0</v>
      </c>
      <c r="M79" s="1064">
        <v>0</v>
      </c>
      <c r="N79" s="1072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74">
        <v>4.3887784942668283E-2</v>
      </c>
      <c r="F80" s="174">
        <v>0</v>
      </c>
      <c r="G80" s="174"/>
      <c r="H80" s="174">
        <v>4.9253003047524925E-2</v>
      </c>
      <c r="I80" s="174">
        <v>4.8035037809960351E-2</v>
      </c>
      <c r="J80" s="174"/>
      <c r="K80" s="174">
        <v>5.746959626157374E-4</v>
      </c>
      <c r="L80" s="174">
        <v>0</v>
      </c>
      <c r="M80" s="174">
        <v>0</v>
      </c>
      <c r="N80" s="274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5">
        <v>0</v>
      </c>
      <c r="F81" s="175">
        <v>0</v>
      </c>
      <c r="G81" s="175"/>
      <c r="H81" s="175">
        <v>0</v>
      </c>
      <c r="I81" s="175">
        <v>0</v>
      </c>
      <c r="J81" s="175"/>
      <c r="K81" s="175">
        <v>0</v>
      </c>
      <c r="L81" s="175">
        <v>0</v>
      </c>
      <c r="M81" s="175">
        <v>0</v>
      </c>
      <c r="N81" s="275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1">
        <v>11811000</v>
      </c>
      <c r="F82" s="1064">
        <v>0</v>
      </c>
      <c r="G82" s="1070"/>
      <c r="H82" s="1064">
        <v>11000</v>
      </c>
      <c r="I82" s="1064">
        <v>11300000</v>
      </c>
      <c r="J82" s="1140"/>
      <c r="K82" s="1064">
        <v>500000</v>
      </c>
      <c r="L82" s="1064">
        <v>0</v>
      </c>
      <c r="M82" s="1064">
        <v>0</v>
      </c>
      <c r="N82" s="1072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71">
        <v>0</v>
      </c>
      <c r="F83" s="1064">
        <v>0</v>
      </c>
      <c r="G83" s="1064"/>
      <c r="H83" s="1064">
        <v>0</v>
      </c>
      <c r="I83" s="1064">
        <v>0</v>
      </c>
      <c r="J83" s="1140"/>
      <c r="K83" s="1064">
        <v>0</v>
      </c>
      <c r="L83" s="1064">
        <v>0</v>
      </c>
      <c r="M83" s="1064">
        <v>0</v>
      </c>
      <c r="N83" s="1072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71">
        <v>998768.67999999982</v>
      </c>
      <c r="F84" s="1064">
        <v>0</v>
      </c>
      <c r="G84" s="1064"/>
      <c r="H84" s="1064">
        <v>0</v>
      </c>
      <c r="I84" s="1064">
        <v>998768.67999999982</v>
      </c>
      <c r="J84" s="1140"/>
      <c r="K84" s="1064">
        <v>0</v>
      </c>
      <c r="L84" s="1064">
        <v>0</v>
      </c>
      <c r="M84" s="1064">
        <v>0</v>
      </c>
      <c r="N84" s="1072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74">
        <v>8.4562584031834712E-2</v>
      </c>
      <c r="F85" s="174">
        <v>0</v>
      </c>
      <c r="G85" s="174"/>
      <c r="H85" s="174">
        <v>0</v>
      </c>
      <c r="I85" s="174">
        <v>8.8386608849557499E-2</v>
      </c>
      <c r="J85" s="174"/>
      <c r="K85" s="174">
        <v>0</v>
      </c>
      <c r="L85" s="174">
        <v>0</v>
      </c>
      <c r="M85" s="174">
        <v>0</v>
      </c>
      <c r="N85" s="274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5">
        <v>0</v>
      </c>
      <c r="F86" s="175">
        <v>0</v>
      </c>
      <c r="G86" s="175"/>
      <c r="H86" s="175">
        <v>0</v>
      </c>
      <c r="I86" s="175">
        <v>0</v>
      </c>
      <c r="J86" s="175"/>
      <c r="K86" s="175">
        <v>0</v>
      </c>
      <c r="L86" s="175">
        <v>0</v>
      </c>
      <c r="M86" s="175">
        <v>0</v>
      </c>
      <c r="N86" s="275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1">
        <v>9718009000</v>
      </c>
      <c r="F87" s="1064">
        <v>0</v>
      </c>
      <c r="G87" s="1070"/>
      <c r="H87" s="1064">
        <v>723951000</v>
      </c>
      <c r="I87" s="1064">
        <v>8434721000</v>
      </c>
      <c r="J87" s="1140"/>
      <c r="K87" s="1064">
        <v>558800000</v>
      </c>
      <c r="L87" s="1064">
        <v>0</v>
      </c>
      <c r="M87" s="1064">
        <v>0</v>
      </c>
      <c r="N87" s="1072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71">
        <v>0</v>
      </c>
      <c r="F88" s="1064">
        <v>0</v>
      </c>
      <c r="G88" s="1064"/>
      <c r="H88" s="1064">
        <v>0</v>
      </c>
      <c r="I88" s="1064">
        <v>0</v>
      </c>
      <c r="J88" s="1140"/>
      <c r="K88" s="1064">
        <v>0</v>
      </c>
      <c r="L88" s="1064">
        <v>0</v>
      </c>
      <c r="M88" s="1064">
        <v>0</v>
      </c>
      <c r="N88" s="1072">
        <v>0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71">
        <v>571603167.42999947</v>
      </c>
      <c r="F89" s="1064">
        <v>0</v>
      </c>
      <c r="G89" s="1064"/>
      <c r="H89" s="1064">
        <v>45025902.439999998</v>
      </c>
      <c r="I89" s="1064">
        <v>524908095.93999952</v>
      </c>
      <c r="J89" s="1140"/>
      <c r="K89" s="1064">
        <v>1669169.0499999998</v>
      </c>
      <c r="L89" s="1064">
        <v>0</v>
      </c>
      <c r="M89" s="1064">
        <v>0</v>
      </c>
      <c r="N89" s="1072">
        <v>0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74">
        <v>5.8818958433769664E-2</v>
      </c>
      <c r="F90" s="174">
        <v>0</v>
      </c>
      <c r="G90" s="174"/>
      <c r="H90" s="174">
        <v>6.2194682292033572E-2</v>
      </c>
      <c r="I90" s="174">
        <v>6.2231826748033459E-2</v>
      </c>
      <c r="J90" s="174"/>
      <c r="K90" s="174">
        <v>2.9870598604151751E-3</v>
      </c>
      <c r="L90" s="174">
        <v>0</v>
      </c>
      <c r="M90" s="174">
        <v>0</v>
      </c>
      <c r="N90" s="274">
        <v>0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5">
        <v>0</v>
      </c>
      <c r="F91" s="175">
        <v>0</v>
      </c>
      <c r="G91" s="175"/>
      <c r="H91" s="175">
        <v>0</v>
      </c>
      <c r="I91" s="175">
        <v>0</v>
      </c>
      <c r="J91" s="175"/>
      <c r="K91" s="175">
        <v>0</v>
      </c>
      <c r="L91" s="175">
        <v>0</v>
      </c>
      <c r="M91" s="175">
        <v>0</v>
      </c>
      <c r="N91" s="275">
        <v>0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1">
        <v>379757000</v>
      </c>
      <c r="F92" s="1064">
        <v>160966000</v>
      </c>
      <c r="G92" s="1070"/>
      <c r="H92" s="1064">
        <v>2634000</v>
      </c>
      <c r="I92" s="1064">
        <v>202093000</v>
      </c>
      <c r="J92" s="1140"/>
      <c r="K92" s="1064">
        <v>11670000</v>
      </c>
      <c r="L92" s="1064">
        <v>0</v>
      </c>
      <c r="M92" s="1064">
        <v>0</v>
      </c>
      <c r="N92" s="1072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71">
        <v>0</v>
      </c>
      <c r="F93" s="1064">
        <v>0</v>
      </c>
      <c r="G93" s="1064"/>
      <c r="H93" s="1064">
        <v>0</v>
      </c>
      <c r="I93" s="1064">
        <v>0</v>
      </c>
      <c r="J93" s="1140"/>
      <c r="K93" s="1064">
        <v>0</v>
      </c>
      <c r="L93" s="1064">
        <v>0</v>
      </c>
      <c r="M93" s="1064">
        <v>0</v>
      </c>
      <c r="N93" s="1072">
        <v>0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71">
        <v>12135064.1</v>
      </c>
      <c r="F94" s="1064">
        <v>4918000</v>
      </c>
      <c r="G94" s="1064"/>
      <c r="H94" s="1064">
        <v>11032.61</v>
      </c>
      <c r="I94" s="1064">
        <v>7136128.4600000009</v>
      </c>
      <c r="J94" s="1140"/>
      <c r="K94" s="1064">
        <v>0</v>
      </c>
      <c r="L94" s="1064">
        <v>0</v>
      </c>
      <c r="M94" s="1064">
        <v>0</v>
      </c>
      <c r="N94" s="1072">
        <v>69903.03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74">
        <v>3.1954813472826041E-2</v>
      </c>
      <c r="F95" s="174">
        <v>3.0553036044879044E-2</v>
      </c>
      <c r="G95" s="174"/>
      <c r="H95" s="174">
        <v>4.1885383447228556E-3</v>
      </c>
      <c r="I95" s="174">
        <v>3.5311111517964504E-2</v>
      </c>
      <c r="J95" s="174"/>
      <c r="K95" s="174">
        <v>0</v>
      </c>
      <c r="L95" s="174">
        <v>0</v>
      </c>
      <c r="M95" s="174">
        <v>0</v>
      </c>
      <c r="N95" s="274">
        <v>2.9199260651629071E-2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5">
        <v>0</v>
      </c>
      <c r="F96" s="175">
        <v>0</v>
      </c>
      <c r="G96" s="175"/>
      <c r="H96" s="175">
        <v>0</v>
      </c>
      <c r="I96" s="175">
        <v>0</v>
      </c>
      <c r="J96" s="175"/>
      <c r="K96" s="175">
        <v>0</v>
      </c>
      <c r="L96" s="175">
        <v>0</v>
      </c>
      <c r="M96" s="175">
        <v>0</v>
      </c>
      <c r="N96" s="275">
        <v>0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1">
        <v>45765000</v>
      </c>
      <c r="F97" s="1064">
        <v>2385000</v>
      </c>
      <c r="G97" s="1070"/>
      <c r="H97" s="1064">
        <v>58000</v>
      </c>
      <c r="I97" s="1064">
        <v>32463000</v>
      </c>
      <c r="J97" s="1140"/>
      <c r="K97" s="1064">
        <v>140000</v>
      </c>
      <c r="L97" s="1064">
        <v>0</v>
      </c>
      <c r="M97" s="1064">
        <v>0</v>
      </c>
      <c r="N97" s="1072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71">
        <v>0</v>
      </c>
      <c r="F98" s="1064">
        <v>0</v>
      </c>
      <c r="G98" s="1064"/>
      <c r="H98" s="1064">
        <v>0</v>
      </c>
      <c r="I98" s="1064">
        <v>0</v>
      </c>
      <c r="J98" s="1140"/>
      <c r="K98" s="1064">
        <v>0</v>
      </c>
      <c r="L98" s="1064">
        <v>0</v>
      </c>
      <c r="M98" s="1064">
        <v>0</v>
      </c>
      <c r="N98" s="1072">
        <v>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71">
        <v>2209073.8600000003</v>
      </c>
      <c r="F99" s="1064">
        <v>0</v>
      </c>
      <c r="G99" s="1064"/>
      <c r="H99" s="1064">
        <v>5200</v>
      </c>
      <c r="I99" s="1064">
        <v>1862556.61</v>
      </c>
      <c r="J99" s="1140"/>
      <c r="K99" s="1064">
        <v>0</v>
      </c>
      <c r="L99" s="1064">
        <v>0</v>
      </c>
      <c r="M99" s="1064">
        <v>0</v>
      </c>
      <c r="N99" s="1072">
        <v>341317.25000000006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74">
        <v>4.8269941221457453E-2</v>
      </c>
      <c r="F100" s="174">
        <v>0</v>
      </c>
      <c r="G100" s="174"/>
      <c r="H100" s="174">
        <v>8.9655172413793102E-2</v>
      </c>
      <c r="I100" s="174">
        <v>5.7374753103533259E-2</v>
      </c>
      <c r="J100" s="174"/>
      <c r="K100" s="174">
        <v>0</v>
      </c>
      <c r="L100" s="174">
        <v>0</v>
      </c>
      <c r="M100" s="174">
        <v>0</v>
      </c>
      <c r="N100" s="274">
        <v>3.1842266069596052E-2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76">
        <v>0</v>
      </c>
      <c r="F101" s="175">
        <v>0</v>
      </c>
      <c r="G101" s="175"/>
      <c r="H101" s="175">
        <v>0</v>
      </c>
      <c r="I101" s="175">
        <v>0</v>
      </c>
      <c r="J101" s="175"/>
      <c r="K101" s="175">
        <v>0</v>
      </c>
      <c r="L101" s="175">
        <v>0</v>
      </c>
      <c r="M101" s="175">
        <v>0</v>
      </c>
      <c r="N101" s="275">
        <v>0</v>
      </c>
      <c r="O101" s="44"/>
      <c r="P101" s="44"/>
    </row>
    <row r="102" spans="1:16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1">
        <v>423790000</v>
      </c>
      <c r="F102" s="1064">
        <v>294175000</v>
      </c>
      <c r="G102" s="1070"/>
      <c r="H102" s="1064">
        <v>419000</v>
      </c>
      <c r="I102" s="1064">
        <v>119719000</v>
      </c>
      <c r="J102" s="1140"/>
      <c r="K102" s="1064">
        <v>7318000</v>
      </c>
      <c r="L102" s="1064">
        <v>0</v>
      </c>
      <c r="M102" s="1064">
        <v>0</v>
      </c>
      <c r="N102" s="1072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71">
        <v>0</v>
      </c>
      <c r="F103" s="1064">
        <v>0</v>
      </c>
      <c r="G103" s="1064"/>
      <c r="H103" s="1064">
        <v>0</v>
      </c>
      <c r="I103" s="1064">
        <v>0</v>
      </c>
      <c r="J103" s="1140"/>
      <c r="K103" s="1064">
        <v>0</v>
      </c>
      <c r="L103" s="1064">
        <v>0</v>
      </c>
      <c r="M103" s="1064">
        <v>0</v>
      </c>
      <c r="N103" s="1072">
        <v>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71">
        <v>15399575.590000004</v>
      </c>
      <c r="F104" s="1064">
        <v>10506516.030000001</v>
      </c>
      <c r="G104" s="1064"/>
      <c r="H104" s="1064">
        <v>3917.48</v>
      </c>
      <c r="I104" s="1064">
        <v>4843206.53</v>
      </c>
      <c r="J104" s="1140"/>
      <c r="K104" s="1064">
        <v>0</v>
      </c>
      <c r="L104" s="1064">
        <v>0</v>
      </c>
      <c r="M104" s="1064">
        <v>0</v>
      </c>
      <c r="N104" s="1072">
        <v>45935.55000000001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74">
        <v>3.6337751221123676E-2</v>
      </c>
      <c r="F105" s="174">
        <v>3.5715190039942217E-2</v>
      </c>
      <c r="G105" s="174"/>
      <c r="H105" s="174">
        <v>9.3495942720763729E-3</v>
      </c>
      <c r="I105" s="174">
        <v>4.0454786040645181E-2</v>
      </c>
      <c r="J105" s="174"/>
      <c r="K105" s="174">
        <v>0</v>
      </c>
      <c r="L105" s="174">
        <v>0</v>
      </c>
      <c r="M105" s="174">
        <v>0</v>
      </c>
      <c r="N105" s="274">
        <v>2.127630847614637E-2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5">
        <v>0</v>
      </c>
      <c r="F106" s="175">
        <v>0</v>
      </c>
      <c r="G106" s="175"/>
      <c r="H106" s="175">
        <v>0</v>
      </c>
      <c r="I106" s="175">
        <v>0</v>
      </c>
      <c r="J106" s="175"/>
      <c r="K106" s="175">
        <v>0</v>
      </c>
      <c r="L106" s="175">
        <v>0</v>
      </c>
      <c r="M106" s="175">
        <v>0</v>
      </c>
      <c r="N106" s="275">
        <v>0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1">
        <v>8147103000</v>
      </c>
      <c r="F107" s="1064">
        <v>141968000</v>
      </c>
      <c r="G107" s="1070"/>
      <c r="H107" s="1064">
        <v>64989000</v>
      </c>
      <c r="I107" s="1064">
        <v>7733408000</v>
      </c>
      <c r="J107" s="1140"/>
      <c r="K107" s="1064">
        <v>140765000</v>
      </c>
      <c r="L107" s="1064">
        <v>0</v>
      </c>
      <c r="M107" s="1064">
        <v>0</v>
      </c>
      <c r="N107" s="1072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71">
        <v>0</v>
      </c>
      <c r="F108" s="1064">
        <v>0</v>
      </c>
      <c r="G108" s="1064"/>
      <c r="H108" s="1064">
        <v>0</v>
      </c>
      <c r="I108" s="1064">
        <v>0</v>
      </c>
      <c r="J108" s="1140"/>
      <c r="K108" s="1064">
        <v>0</v>
      </c>
      <c r="L108" s="1064">
        <v>0</v>
      </c>
      <c r="M108" s="1064">
        <v>0</v>
      </c>
      <c r="N108" s="1072">
        <v>0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71">
        <v>439341647.44000006</v>
      </c>
      <c r="F109" s="1064">
        <v>22967779</v>
      </c>
      <c r="G109" s="1064"/>
      <c r="H109" s="1064">
        <v>1563119.44</v>
      </c>
      <c r="I109" s="1064">
        <v>412999823.46000004</v>
      </c>
      <c r="J109" s="1140"/>
      <c r="K109" s="1064">
        <v>0</v>
      </c>
      <c r="L109" s="1064">
        <v>0</v>
      </c>
      <c r="M109" s="1064">
        <v>0</v>
      </c>
      <c r="N109" s="1072">
        <v>1810925.5400000003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74">
        <v>5.3926119191079341E-2</v>
      </c>
      <c r="F110" s="700">
        <v>0.16178138031105602</v>
      </c>
      <c r="G110" s="700"/>
      <c r="H110" s="174">
        <v>2.4052061733524133E-2</v>
      </c>
      <c r="I110" s="174">
        <v>5.3404633954396305E-2</v>
      </c>
      <c r="J110" s="174"/>
      <c r="K110" s="174">
        <v>0</v>
      </c>
      <c r="L110" s="174">
        <v>0</v>
      </c>
      <c r="M110" s="174">
        <v>0</v>
      </c>
      <c r="N110" s="274">
        <v>2.7449495096478867E-2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5">
        <v>0</v>
      </c>
      <c r="F111" s="175">
        <v>0</v>
      </c>
      <c r="G111" s="175"/>
      <c r="H111" s="175">
        <v>0</v>
      </c>
      <c r="I111" s="175">
        <v>0</v>
      </c>
      <c r="J111" s="175"/>
      <c r="K111" s="175">
        <v>0</v>
      </c>
      <c r="L111" s="175">
        <v>0</v>
      </c>
      <c r="M111" s="175">
        <v>0</v>
      </c>
      <c r="N111" s="275">
        <v>0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1">
        <v>743883000</v>
      </c>
      <c r="F112" s="1064">
        <v>298901000</v>
      </c>
      <c r="G112" s="1070"/>
      <c r="H112" s="1064">
        <v>5764000</v>
      </c>
      <c r="I112" s="1064">
        <v>236672000</v>
      </c>
      <c r="J112" s="1140"/>
      <c r="K112" s="1064">
        <v>194592000</v>
      </c>
      <c r="L112" s="1064">
        <v>0</v>
      </c>
      <c r="M112" s="1064">
        <v>0</v>
      </c>
      <c r="N112" s="1072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71">
        <v>0</v>
      </c>
      <c r="F113" s="1064">
        <v>0</v>
      </c>
      <c r="G113" s="1064"/>
      <c r="H113" s="1064">
        <v>0</v>
      </c>
      <c r="I113" s="1064">
        <v>0</v>
      </c>
      <c r="J113" s="1140"/>
      <c r="K113" s="1064">
        <v>0</v>
      </c>
      <c r="L113" s="1064">
        <v>0</v>
      </c>
      <c r="M113" s="1064">
        <v>0</v>
      </c>
      <c r="N113" s="1072">
        <v>0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71">
        <v>62520353.059999995</v>
      </c>
      <c r="F114" s="1064">
        <v>15452198.619999999</v>
      </c>
      <c r="G114" s="1064"/>
      <c r="H114" s="1064">
        <v>9531.119999999999</v>
      </c>
      <c r="I114" s="1064">
        <v>46937839.389999993</v>
      </c>
      <c r="J114" s="1140"/>
      <c r="K114" s="1064">
        <v>0</v>
      </c>
      <c r="L114" s="1064">
        <v>0</v>
      </c>
      <c r="M114" s="1064">
        <v>0</v>
      </c>
      <c r="N114" s="1072">
        <v>120783.93000000002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74">
        <v>8.4045949510877377E-2</v>
      </c>
      <c r="F115" s="174">
        <v>5.1696711018029376E-2</v>
      </c>
      <c r="G115" s="174"/>
      <c r="H115" s="174">
        <v>1.6535600277585009E-3</v>
      </c>
      <c r="I115" s="174">
        <v>0.19832442954806651</v>
      </c>
      <c r="J115" s="174"/>
      <c r="K115" s="174">
        <v>0</v>
      </c>
      <c r="L115" s="174">
        <v>0</v>
      </c>
      <c r="M115" s="174">
        <v>0</v>
      </c>
      <c r="N115" s="274">
        <v>1.5185306763892384E-2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5">
        <v>0</v>
      </c>
      <c r="F116" s="175">
        <v>0</v>
      </c>
      <c r="G116" s="175"/>
      <c r="H116" s="175">
        <v>0</v>
      </c>
      <c r="I116" s="175">
        <v>0</v>
      </c>
      <c r="J116" s="175"/>
      <c r="K116" s="175">
        <v>0</v>
      </c>
      <c r="L116" s="175">
        <v>0</v>
      </c>
      <c r="M116" s="175">
        <v>0</v>
      </c>
      <c r="N116" s="275">
        <v>0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1">
        <v>817335000</v>
      </c>
      <c r="F117" s="1064">
        <v>164878000</v>
      </c>
      <c r="G117" s="1070"/>
      <c r="H117" s="1064">
        <v>5586000</v>
      </c>
      <c r="I117" s="1064">
        <v>310005000</v>
      </c>
      <c r="J117" s="1140"/>
      <c r="K117" s="1064">
        <v>278148000</v>
      </c>
      <c r="L117" s="1064">
        <v>0</v>
      </c>
      <c r="M117" s="1064">
        <v>0</v>
      </c>
      <c r="N117" s="1072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71">
        <v>0</v>
      </c>
      <c r="F118" s="1064">
        <v>0</v>
      </c>
      <c r="G118" s="1064"/>
      <c r="H118" s="1064">
        <v>0</v>
      </c>
      <c r="I118" s="1064">
        <v>0</v>
      </c>
      <c r="J118" s="1140"/>
      <c r="K118" s="1064">
        <v>0</v>
      </c>
      <c r="L118" s="1064">
        <v>0</v>
      </c>
      <c r="M118" s="1064">
        <v>0</v>
      </c>
      <c r="N118" s="1072">
        <v>0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71">
        <v>189554385.59</v>
      </c>
      <c r="F119" s="1064">
        <v>13152700</v>
      </c>
      <c r="G119" s="1064"/>
      <c r="H119" s="1064">
        <v>371433.78</v>
      </c>
      <c r="I119" s="1064">
        <v>13007946.08</v>
      </c>
      <c r="J119" s="1140"/>
      <c r="K119" s="1064">
        <v>135897174.90000001</v>
      </c>
      <c r="L119" s="1064">
        <v>0</v>
      </c>
      <c r="M119" s="1064">
        <v>0</v>
      </c>
      <c r="N119" s="1072">
        <v>27125130.830000002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74">
        <v>0.23191761712149853</v>
      </c>
      <c r="F120" s="174">
        <v>7.977231650068535E-2</v>
      </c>
      <c r="G120" s="174"/>
      <c r="H120" s="174">
        <v>6.6493694951664878E-2</v>
      </c>
      <c r="I120" s="174">
        <v>4.1960439605812812E-2</v>
      </c>
      <c r="J120" s="174"/>
      <c r="K120" s="174">
        <v>0.48857865201259765</v>
      </c>
      <c r="L120" s="174">
        <v>0</v>
      </c>
      <c r="M120" s="174">
        <v>0</v>
      </c>
      <c r="N120" s="274">
        <v>0.46195597312578768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5">
        <v>0</v>
      </c>
      <c r="F121" s="175">
        <v>0</v>
      </c>
      <c r="G121" s="175"/>
      <c r="H121" s="175">
        <v>0</v>
      </c>
      <c r="I121" s="175">
        <v>0</v>
      </c>
      <c r="J121" s="175"/>
      <c r="K121" s="175">
        <v>0</v>
      </c>
      <c r="L121" s="175">
        <v>0</v>
      </c>
      <c r="M121" s="175">
        <v>0</v>
      </c>
      <c r="N121" s="275">
        <v>0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1">
        <v>1069645000</v>
      </c>
      <c r="F122" s="1064">
        <v>916200000</v>
      </c>
      <c r="G122" s="1070"/>
      <c r="H122" s="1064">
        <v>34000</v>
      </c>
      <c r="I122" s="1064">
        <v>65482000</v>
      </c>
      <c r="J122" s="1140"/>
      <c r="K122" s="1064">
        <v>1100000</v>
      </c>
      <c r="L122" s="1064">
        <v>0</v>
      </c>
      <c r="M122" s="1064">
        <v>0</v>
      </c>
      <c r="N122" s="1072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71">
        <v>0</v>
      </c>
      <c r="F123" s="1064">
        <v>0</v>
      </c>
      <c r="G123" s="1064"/>
      <c r="H123" s="1064">
        <v>0</v>
      </c>
      <c r="I123" s="1064">
        <v>0</v>
      </c>
      <c r="J123" s="1140"/>
      <c r="K123" s="1064">
        <v>0</v>
      </c>
      <c r="L123" s="1064">
        <v>0</v>
      </c>
      <c r="M123" s="1064">
        <v>0</v>
      </c>
      <c r="N123" s="1072">
        <v>0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71">
        <v>2771033.19</v>
      </c>
      <c r="F124" s="1064">
        <v>0</v>
      </c>
      <c r="G124" s="1064"/>
      <c r="H124" s="1064">
        <v>0</v>
      </c>
      <c r="I124" s="1064">
        <v>2771033.19</v>
      </c>
      <c r="J124" s="1140"/>
      <c r="K124" s="1064">
        <v>0</v>
      </c>
      <c r="L124" s="1064">
        <v>0</v>
      </c>
      <c r="M124" s="1064">
        <v>0</v>
      </c>
      <c r="N124" s="1072">
        <v>0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74">
        <v>2.5906101463569688E-3</v>
      </c>
      <c r="F125" s="174">
        <v>0</v>
      </c>
      <c r="G125" s="174"/>
      <c r="H125" s="174">
        <v>0</v>
      </c>
      <c r="I125" s="174">
        <v>4.2317479460004276E-2</v>
      </c>
      <c r="J125" s="174"/>
      <c r="K125" s="174">
        <v>0</v>
      </c>
      <c r="L125" s="174">
        <v>0</v>
      </c>
      <c r="M125" s="174">
        <v>0</v>
      </c>
      <c r="N125" s="274">
        <v>0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5">
        <v>0</v>
      </c>
      <c r="F126" s="175">
        <v>0</v>
      </c>
      <c r="G126" s="175"/>
      <c r="H126" s="175">
        <v>0</v>
      </c>
      <c r="I126" s="175">
        <v>0</v>
      </c>
      <c r="J126" s="175"/>
      <c r="K126" s="175">
        <v>0</v>
      </c>
      <c r="L126" s="175">
        <v>0</v>
      </c>
      <c r="M126" s="175">
        <v>0</v>
      </c>
      <c r="N126" s="275">
        <v>0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1">
        <v>23502000</v>
      </c>
      <c r="F127" s="1064">
        <v>0</v>
      </c>
      <c r="G127" s="1070"/>
      <c r="H127" s="1064">
        <v>22000</v>
      </c>
      <c r="I127" s="1064">
        <v>22980000</v>
      </c>
      <c r="J127" s="1140"/>
      <c r="K127" s="1064">
        <v>500000</v>
      </c>
      <c r="L127" s="1064">
        <v>0</v>
      </c>
      <c r="M127" s="1064">
        <v>0</v>
      </c>
      <c r="N127" s="1072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71">
        <v>0</v>
      </c>
      <c r="F128" s="1064">
        <v>0</v>
      </c>
      <c r="G128" s="1064"/>
      <c r="H128" s="1064">
        <v>0</v>
      </c>
      <c r="I128" s="1064">
        <v>0</v>
      </c>
      <c r="J128" s="1140"/>
      <c r="K128" s="1064">
        <v>0</v>
      </c>
      <c r="L128" s="1064">
        <v>0</v>
      </c>
      <c r="M128" s="1064">
        <v>0</v>
      </c>
      <c r="N128" s="1072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71">
        <v>781442.5</v>
      </c>
      <c r="F129" s="1064">
        <v>0</v>
      </c>
      <c r="G129" s="1064"/>
      <c r="H129" s="1064">
        <v>0</v>
      </c>
      <c r="I129" s="1064">
        <v>781442.5</v>
      </c>
      <c r="J129" s="1140"/>
      <c r="K129" s="1064">
        <v>0</v>
      </c>
      <c r="L129" s="1064">
        <v>0</v>
      </c>
      <c r="M129" s="1064">
        <v>0</v>
      </c>
      <c r="N129" s="1072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74">
        <v>3.3250042549570251E-2</v>
      </c>
      <c r="F130" s="174">
        <v>0</v>
      </c>
      <c r="G130" s="174"/>
      <c r="H130" s="174">
        <v>0</v>
      </c>
      <c r="I130" s="174">
        <v>3.4005330722367277E-2</v>
      </c>
      <c r="J130" s="174"/>
      <c r="K130" s="174">
        <v>0</v>
      </c>
      <c r="L130" s="174">
        <v>0</v>
      </c>
      <c r="M130" s="174">
        <v>0</v>
      </c>
      <c r="N130" s="274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5">
        <v>0</v>
      </c>
      <c r="F131" s="175">
        <v>0</v>
      </c>
      <c r="G131" s="175"/>
      <c r="H131" s="175">
        <v>0</v>
      </c>
      <c r="I131" s="175">
        <v>0</v>
      </c>
      <c r="J131" s="175"/>
      <c r="K131" s="175">
        <v>0</v>
      </c>
      <c r="L131" s="175">
        <v>0</v>
      </c>
      <c r="M131" s="175">
        <v>0</v>
      </c>
      <c r="N131" s="275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1">
        <v>4689812000</v>
      </c>
      <c r="F132" s="1064">
        <v>2686267000</v>
      </c>
      <c r="G132" s="1070"/>
      <c r="H132" s="1064">
        <v>18109000</v>
      </c>
      <c r="I132" s="1064">
        <v>1379072000</v>
      </c>
      <c r="J132" s="1140"/>
      <c r="K132" s="1064">
        <v>525000000</v>
      </c>
      <c r="L132" s="1064">
        <v>0</v>
      </c>
      <c r="M132" s="1064">
        <v>0</v>
      </c>
      <c r="N132" s="1072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71">
        <v>0</v>
      </c>
      <c r="F133" s="1064">
        <v>0</v>
      </c>
      <c r="G133" s="1064"/>
      <c r="H133" s="1064">
        <v>0</v>
      </c>
      <c r="I133" s="1064">
        <v>0</v>
      </c>
      <c r="J133" s="1140"/>
      <c r="K133" s="1064">
        <v>0</v>
      </c>
      <c r="L133" s="1064">
        <v>0</v>
      </c>
      <c r="M133" s="1064">
        <v>0</v>
      </c>
      <c r="N133" s="1072">
        <v>0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71">
        <v>252921934.83000001</v>
      </c>
      <c r="F134" s="1064">
        <v>185633131.05000001</v>
      </c>
      <c r="G134" s="1064"/>
      <c r="H134" s="1064">
        <v>98242.959999999992</v>
      </c>
      <c r="I134" s="1064">
        <v>65144992.670000002</v>
      </c>
      <c r="J134" s="1140"/>
      <c r="K134" s="1064">
        <v>2706</v>
      </c>
      <c r="L134" s="1064">
        <v>0</v>
      </c>
      <c r="M134" s="1064">
        <v>0</v>
      </c>
      <c r="N134" s="1072">
        <v>2042862.15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74">
        <v>5.3930079676967863E-2</v>
      </c>
      <c r="F135" s="174">
        <v>6.9104497449434477E-2</v>
      </c>
      <c r="G135" s="174"/>
      <c r="H135" s="174">
        <v>5.4250902865978241E-3</v>
      </c>
      <c r="I135" s="174">
        <v>4.7238282460959256E-2</v>
      </c>
      <c r="J135" s="174"/>
      <c r="K135" s="174">
        <v>5.1542857142857139E-6</v>
      </c>
      <c r="L135" s="174">
        <v>0</v>
      </c>
      <c r="M135" s="174">
        <v>0</v>
      </c>
      <c r="N135" s="274">
        <v>2.5107690747750846E-2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76">
        <v>0</v>
      </c>
      <c r="F136" s="175">
        <v>0</v>
      </c>
      <c r="G136" s="175"/>
      <c r="H136" s="175">
        <v>0</v>
      </c>
      <c r="I136" s="175">
        <v>0</v>
      </c>
      <c r="J136" s="175"/>
      <c r="K136" s="175">
        <v>0</v>
      </c>
      <c r="L136" s="175">
        <v>0</v>
      </c>
      <c r="M136" s="175">
        <v>0</v>
      </c>
      <c r="N136" s="275">
        <v>0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1">
        <v>319396000</v>
      </c>
      <c r="F137" s="1064">
        <v>243718000</v>
      </c>
      <c r="G137" s="1070"/>
      <c r="H137" s="1064">
        <v>27090000</v>
      </c>
      <c r="I137" s="1064">
        <v>48006000</v>
      </c>
      <c r="J137" s="1140"/>
      <c r="K137" s="1064">
        <v>381000</v>
      </c>
      <c r="L137" s="1064">
        <v>0</v>
      </c>
      <c r="M137" s="1064">
        <v>0</v>
      </c>
      <c r="N137" s="1072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71">
        <v>0</v>
      </c>
      <c r="F138" s="1064">
        <v>0</v>
      </c>
      <c r="G138" s="1064"/>
      <c r="H138" s="1064">
        <v>0</v>
      </c>
      <c r="I138" s="1064">
        <v>0</v>
      </c>
      <c r="J138" s="1140"/>
      <c r="K138" s="1064">
        <v>0</v>
      </c>
      <c r="L138" s="1064">
        <v>0</v>
      </c>
      <c r="M138" s="1064">
        <v>0</v>
      </c>
      <c r="N138" s="1072">
        <v>0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71">
        <v>16052563.529999999</v>
      </c>
      <c r="F139" s="1064">
        <v>10526522</v>
      </c>
      <c r="G139" s="1064"/>
      <c r="H139" s="1064">
        <v>1648143.44</v>
      </c>
      <c r="I139" s="1064">
        <v>3877898.0900000003</v>
      </c>
      <c r="J139" s="1140"/>
      <c r="K139" s="1064">
        <v>0</v>
      </c>
      <c r="L139" s="1064">
        <v>0</v>
      </c>
      <c r="M139" s="1064">
        <v>0</v>
      </c>
      <c r="N139" s="1072">
        <v>0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74">
        <v>5.0259125129932747E-2</v>
      </c>
      <c r="F140" s="174">
        <v>4.3191401537842913E-2</v>
      </c>
      <c r="G140" s="174"/>
      <c r="H140" s="174">
        <v>6.0839551125876704E-2</v>
      </c>
      <c r="I140" s="174">
        <v>8.0779446110902806E-2</v>
      </c>
      <c r="J140" s="174"/>
      <c r="K140" s="174">
        <v>0</v>
      </c>
      <c r="L140" s="174">
        <v>0</v>
      </c>
      <c r="M140" s="174">
        <v>0</v>
      </c>
      <c r="N140" s="274">
        <v>0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5">
        <v>0</v>
      </c>
      <c r="F141" s="175">
        <v>0</v>
      </c>
      <c r="G141" s="175"/>
      <c r="H141" s="175">
        <v>0</v>
      </c>
      <c r="I141" s="175">
        <v>0</v>
      </c>
      <c r="J141" s="175"/>
      <c r="K141" s="175">
        <v>0</v>
      </c>
      <c r="L141" s="175">
        <v>0</v>
      </c>
      <c r="M141" s="175">
        <v>0</v>
      </c>
      <c r="N141" s="275">
        <v>0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1">
        <v>6918000</v>
      </c>
      <c r="F142" s="1064">
        <v>3303000</v>
      </c>
      <c r="G142" s="1070"/>
      <c r="H142" s="1064">
        <v>5000</v>
      </c>
      <c r="I142" s="1064">
        <v>3610000</v>
      </c>
      <c r="J142" s="1140"/>
      <c r="K142" s="1064">
        <v>0</v>
      </c>
      <c r="L142" s="1064">
        <v>0</v>
      </c>
      <c r="M142" s="1064">
        <v>0</v>
      </c>
      <c r="N142" s="1072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71">
        <v>0</v>
      </c>
      <c r="F143" s="1064">
        <v>0</v>
      </c>
      <c r="G143" s="1064"/>
      <c r="H143" s="1064">
        <v>0</v>
      </c>
      <c r="I143" s="1064">
        <v>0</v>
      </c>
      <c r="J143" s="1140"/>
      <c r="K143" s="1064">
        <v>0</v>
      </c>
      <c r="L143" s="1064">
        <v>0</v>
      </c>
      <c r="M143" s="1064">
        <v>0</v>
      </c>
      <c r="N143" s="1072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71">
        <v>90434.97</v>
      </c>
      <c r="F144" s="1064">
        <v>0</v>
      </c>
      <c r="G144" s="1064"/>
      <c r="H144" s="1064">
        <v>735</v>
      </c>
      <c r="I144" s="1064">
        <v>89699.97</v>
      </c>
      <c r="J144" s="1140"/>
      <c r="K144" s="1064">
        <v>0</v>
      </c>
      <c r="L144" s="1064">
        <v>0</v>
      </c>
      <c r="M144" s="1064">
        <v>0</v>
      </c>
      <c r="N144" s="1072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74">
        <v>1.3072415437987858E-2</v>
      </c>
      <c r="F145" s="174">
        <v>0</v>
      </c>
      <c r="G145" s="174"/>
      <c r="H145" s="174">
        <v>0.14699999999999999</v>
      </c>
      <c r="I145" s="174">
        <v>2.4847637119113575E-2</v>
      </c>
      <c r="J145" s="174"/>
      <c r="K145" s="174">
        <v>0</v>
      </c>
      <c r="L145" s="174">
        <v>0</v>
      </c>
      <c r="M145" s="174">
        <v>0</v>
      </c>
      <c r="N145" s="274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5">
        <v>0</v>
      </c>
      <c r="F146" s="175">
        <v>0</v>
      </c>
      <c r="G146" s="175"/>
      <c r="H146" s="175">
        <v>0</v>
      </c>
      <c r="I146" s="175">
        <v>0</v>
      </c>
      <c r="J146" s="175"/>
      <c r="K146" s="175">
        <v>0</v>
      </c>
      <c r="L146" s="175">
        <v>0</v>
      </c>
      <c r="M146" s="175">
        <v>0</v>
      </c>
      <c r="N146" s="275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1">
        <v>378034000</v>
      </c>
      <c r="F147" s="1064">
        <v>145830000</v>
      </c>
      <c r="G147" s="1070"/>
      <c r="H147" s="1064">
        <v>211000</v>
      </c>
      <c r="I147" s="1064">
        <v>109836000</v>
      </c>
      <c r="J147" s="1140"/>
      <c r="K147" s="1064">
        <v>13942000</v>
      </c>
      <c r="L147" s="1064">
        <v>0</v>
      </c>
      <c r="M147" s="1064">
        <v>0</v>
      </c>
      <c r="N147" s="1072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71">
        <v>0</v>
      </c>
      <c r="F148" s="1064">
        <v>0</v>
      </c>
      <c r="G148" s="1064"/>
      <c r="H148" s="1064">
        <v>0</v>
      </c>
      <c r="I148" s="1064">
        <v>0</v>
      </c>
      <c r="J148" s="1140"/>
      <c r="K148" s="1064">
        <v>0</v>
      </c>
      <c r="L148" s="1064">
        <v>0</v>
      </c>
      <c r="M148" s="1064">
        <v>0</v>
      </c>
      <c r="N148" s="1072">
        <v>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71">
        <v>6001650.8999999994</v>
      </c>
      <c r="F149" s="1064">
        <v>0</v>
      </c>
      <c r="G149" s="1064"/>
      <c r="H149" s="1064">
        <v>6811.77</v>
      </c>
      <c r="I149" s="1064">
        <v>3548807.3599999989</v>
      </c>
      <c r="J149" s="1140"/>
      <c r="K149" s="1064">
        <v>0</v>
      </c>
      <c r="L149" s="1064">
        <v>0</v>
      </c>
      <c r="M149" s="1064">
        <v>0</v>
      </c>
      <c r="N149" s="1072">
        <v>2446031.7700000005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74">
        <v>1.5875955337350606E-2</v>
      </c>
      <c r="F150" s="174">
        <v>0</v>
      </c>
      <c r="G150" s="174"/>
      <c r="H150" s="174">
        <v>3.2283270142180097E-2</v>
      </c>
      <c r="I150" s="174">
        <v>3.2310056447794881E-2</v>
      </c>
      <c r="J150" s="174"/>
      <c r="K150" s="174">
        <v>0</v>
      </c>
      <c r="L150" s="174">
        <v>0</v>
      </c>
      <c r="M150" s="174">
        <v>0</v>
      </c>
      <c r="N150" s="274">
        <v>2.2603444716536528E-2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5">
        <v>0</v>
      </c>
      <c r="F151" s="175">
        <v>0</v>
      </c>
      <c r="G151" s="175"/>
      <c r="H151" s="175">
        <v>0</v>
      </c>
      <c r="I151" s="175">
        <v>0</v>
      </c>
      <c r="J151" s="175"/>
      <c r="K151" s="175">
        <v>0</v>
      </c>
      <c r="L151" s="175">
        <v>0</v>
      </c>
      <c r="M151" s="175">
        <v>0</v>
      </c>
      <c r="N151" s="275">
        <v>0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711</v>
      </c>
      <c r="D152" s="62" t="s">
        <v>41</v>
      </c>
      <c r="E152" s="671">
        <v>21738172000</v>
      </c>
      <c r="F152" s="1064">
        <v>19917068000</v>
      </c>
      <c r="G152" s="1070"/>
      <c r="H152" s="1064">
        <v>62127000</v>
      </c>
      <c r="I152" s="1064">
        <v>958523000</v>
      </c>
      <c r="J152" s="1140"/>
      <c r="K152" s="1064">
        <v>492797000</v>
      </c>
      <c r="L152" s="1064">
        <v>0</v>
      </c>
      <c r="M152" s="1064">
        <v>0</v>
      </c>
      <c r="N152" s="1072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71">
        <v>0</v>
      </c>
      <c r="F153" s="1064">
        <v>0</v>
      </c>
      <c r="G153" s="1064"/>
      <c r="H153" s="1064">
        <v>0</v>
      </c>
      <c r="I153" s="1064">
        <v>0</v>
      </c>
      <c r="J153" s="1140"/>
      <c r="K153" s="1064">
        <v>0</v>
      </c>
      <c r="L153" s="1064">
        <v>0</v>
      </c>
      <c r="M153" s="1064">
        <v>0</v>
      </c>
      <c r="N153" s="1072">
        <v>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71">
        <v>1543578739.53</v>
      </c>
      <c r="F154" s="1064">
        <v>1335515156</v>
      </c>
      <c r="G154" s="1064"/>
      <c r="H154" s="1064">
        <v>13173160</v>
      </c>
      <c r="I154" s="1064">
        <v>110797980.56000002</v>
      </c>
      <c r="J154" s="1140"/>
      <c r="K154" s="1064">
        <v>53686719.049999997</v>
      </c>
      <c r="L154" s="1064">
        <v>0</v>
      </c>
      <c r="M154" s="1064">
        <v>0</v>
      </c>
      <c r="N154" s="1072">
        <v>30405723.920000002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74">
        <v>7.1007752608176988E-2</v>
      </c>
      <c r="F155" s="174">
        <v>6.7053803099934181E-2</v>
      </c>
      <c r="G155" s="174"/>
      <c r="H155" s="174">
        <v>0.21203599079305294</v>
      </c>
      <c r="I155" s="174">
        <v>0.11559240681757248</v>
      </c>
      <c r="J155" s="174"/>
      <c r="K155" s="174">
        <v>0.10894286907184905</v>
      </c>
      <c r="L155" s="174">
        <v>0</v>
      </c>
      <c r="M155" s="174">
        <v>0</v>
      </c>
      <c r="N155" s="274">
        <v>9.8829943476013885E-2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5">
        <v>0</v>
      </c>
      <c r="F156" s="175">
        <v>0</v>
      </c>
      <c r="G156" s="175"/>
      <c r="H156" s="175">
        <v>0</v>
      </c>
      <c r="I156" s="175">
        <v>0</v>
      </c>
      <c r="J156" s="175"/>
      <c r="K156" s="175">
        <v>0</v>
      </c>
      <c r="L156" s="175">
        <v>0</v>
      </c>
      <c r="M156" s="175">
        <v>0</v>
      </c>
      <c r="N156" s="275">
        <v>0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1">
        <v>51182265000</v>
      </c>
      <c r="F157" s="1064">
        <v>2135289000</v>
      </c>
      <c r="G157" s="1070"/>
      <c r="H157" s="1064">
        <v>9603073000</v>
      </c>
      <c r="I157" s="1064">
        <v>23804663000</v>
      </c>
      <c r="J157" s="1140"/>
      <c r="K157" s="1064">
        <v>15635787000</v>
      </c>
      <c r="L157" s="1064">
        <v>0</v>
      </c>
      <c r="M157" s="1064">
        <v>0</v>
      </c>
      <c r="N157" s="1072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71">
        <v>0</v>
      </c>
      <c r="F158" s="1064">
        <v>0</v>
      </c>
      <c r="G158" s="1064"/>
      <c r="H158" s="1064">
        <v>0</v>
      </c>
      <c r="I158" s="1064">
        <v>0</v>
      </c>
      <c r="J158" s="1140"/>
      <c r="K158" s="1064">
        <v>0</v>
      </c>
      <c r="L158" s="1064">
        <v>0</v>
      </c>
      <c r="M158" s="1064">
        <v>0</v>
      </c>
      <c r="N158" s="1072">
        <v>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71">
        <v>2111366469.1099994</v>
      </c>
      <c r="F159" s="1064">
        <v>160314854.55000001</v>
      </c>
      <c r="G159" s="1064"/>
      <c r="H159" s="1064">
        <v>680785755.68000007</v>
      </c>
      <c r="I159" s="1064">
        <v>1170776901.2199996</v>
      </c>
      <c r="J159" s="1140"/>
      <c r="K159" s="1064">
        <v>99483942.299999997</v>
      </c>
      <c r="L159" s="1064">
        <v>0</v>
      </c>
      <c r="M159" s="1064">
        <v>0</v>
      </c>
      <c r="N159" s="1072">
        <v>5015.3600000000006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74">
        <v>4.1251915465444905E-2</v>
      </c>
      <c r="F160" s="174">
        <v>7.5078761961495613E-2</v>
      </c>
      <c r="G160" s="174"/>
      <c r="H160" s="174">
        <v>7.0892489901930353E-2</v>
      </c>
      <c r="I160" s="174">
        <v>4.9182670690192068E-2</v>
      </c>
      <c r="J160" s="174"/>
      <c r="K160" s="174">
        <v>6.362579785718493E-3</v>
      </c>
      <c r="L160" s="174">
        <v>0</v>
      </c>
      <c r="M160" s="174">
        <v>0</v>
      </c>
      <c r="N160" s="656">
        <v>1.4524645236026646E-3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5">
        <v>0</v>
      </c>
      <c r="F161" s="175">
        <v>0</v>
      </c>
      <c r="G161" s="175"/>
      <c r="H161" s="175">
        <v>0</v>
      </c>
      <c r="I161" s="175">
        <v>0</v>
      </c>
      <c r="J161" s="175"/>
      <c r="K161" s="175">
        <v>0</v>
      </c>
      <c r="L161" s="175">
        <v>0</v>
      </c>
      <c r="M161" s="175">
        <v>0</v>
      </c>
      <c r="N161" s="657">
        <v>0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1">
        <v>469871000</v>
      </c>
      <c r="F162" s="1064">
        <v>39520000</v>
      </c>
      <c r="G162" s="1070"/>
      <c r="H162" s="1064">
        <v>15726000</v>
      </c>
      <c r="I162" s="1064">
        <v>361365000</v>
      </c>
      <c r="J162" s="1140"/>
      <c r="K162" s="1064">
        <v>1456000</v>
      </c>
      <c r="L162" s="1064">
        <v>0</v>
      </c>
      <c r="M162" s="1064">
        <v>0</v>
      </c>
      <c r="N162" s="1072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71">
        <v>0</v>
      </c>
      <c r="F163" s="1064">
        <v>0</v>
      </c>
      <c r="G163" s="1064"/>
      <c r="H163" s="1064">
        <v>0</v>
      </c>
      <c r="I163" s="1064">
        <v>0</v>
      </c>
      <c r="J163" s="1140"/>
      <c r="K163" s="1064">
        <v>0</v>
      </c>
      <c r="L163" s="1064">
        <v>0</v>
      </c>
      <c r="M163" s="1064">
        <v>0</v>
      </c>
      <c r="N163" s="1072">
        <v>0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71">
        <v>22754523.32</v>
      </c>
      <c r="F164" s="1064">
        <v>7620378.2699999996</v>
      </c>
      <c r="G164" s="1064"/>
      <c r="H164" s="1064">
        <v>660933.73</v>
      </c>
      <c r="I164" s="1064">
        <v>12275586.579999998</v>
      </c>
      <c r="J164" s="1140"/>
      <c r="K164" s="1064">
        <v>4678.2299999999996</v>
      </c>
      <c r="L164" s="1064">
        <v>0</v>
      </c>
      <c r="M164" s="1064">
        <v>0</v>
      </c>
      <c r="N164" s="1072">
        <v>2192946.5099999998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74">
        <v>4.8427171117178973E-2</v>
      </c>
      <c r="F165" s="174">
        <v>0.19282333679149796</v>
      </c>
      <c r="G165" s="174"/>
      <c r="H165" s="174">
        <v>4.2028089151723257E-2</v>
      </c>
      <c r="I165" s="174">
        <v>3.3970048510508763E-2</v>
      </c>
      <c r="J165" s="174"/>
      <c r="K165" s="700">
        <v>3.2130700549450547E-3</v>
      </c>
      <c r="L165" s="174">
        <v>0</v>
      </c>
      <c r="M165" s="174">
        <v>0</v>
      </c>
      <c r="N165" s="274">
        <v>4.2331605860551305E-2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76">
        <v>0</v>
      </c>
      <c r="F166" s="175">
        <v>0</v>
      </c>
      <c r="G166" s="175"/>
      <c r="H166" s="175">
        <v>0</v>
      </c>
      <c r="I166" s="175">
        <v>0</v>
      </c>
      <c r="J166" s="175"/>
      <c r="K166" s="175">
        <v>0</v>
      </c>
      <c r="L166" s="175">
        <v>0</v>
      </c>
      <c r="M166" s="175">
        <v>0</v>
      </c>
      <c r="N166" s="275">
        <v>0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1">
        <v>408311000</v>
      </c>
      <c r="F167" s="1064">
        <v>1720000</v>
      </c>
      <c r="G167" s="1070"/>
      <c r="H167" s="1064">
        <v>2664000</v>
      </c>
      <c r="I167" s="1064">
        <v>358975000</v>
      </c>
      <c r="J167" s="1140"/>
      <c r="K167" s="1064">
        <v>4717000</v>
      </c>
      <c r="L167" s="1064">
        <v>0</v>
      </c>
      <c r="M167" s="1064">
        <v>0</v>
      </c>
      <c r="N167" s="1072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71">
        <v>0</v>
      </c>
      <c r="F168" s="1064">
        <v>0</v>
      </c>
      <c r="G168" s="1064"/>
      <c r="H168" s="1064">
        <v>0</v>
      </c>
      <c r="I168" s="1064">
        <v>0</v>
      </c>
      <c r="J168" s="1140"/>
      <c r="K168" s="1064">
        <v>0</v>
      </c>
      <c r="L168" s="1064">
        <v>0</v>
      </c>
      <c r="M168" s="1064">
        <v>0</v>
      </c>
      <c r="N168" s="1072">
        <v>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71">
        <v>21593265.320000008</v>
      </c>
      <c r="F169" s="1064">
        <v>0</v>
      </c>
      <c r="G169" s="1064"/>
      <c r="H169" s="1064">
        <v>300223.92000000004</v>
      </c>
      <c r="I169" s="1064">
        <v>20858921.960000005</v>
      </c>
      <c r="J169" s="1140"/>
      <c r="K169" s="1064">
        <v>0</v>
      </c>
      <c r="L169" s="1064">
        <v>0</v>
      </c>
      <c r="M169" s="1064">
        <v>0</v>
      </c>
      <c r="N169" s="1072">
        <v>434119.44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74">
        <v>5.2884358540426314E-2</v>
      </c>
      <c r="F170" s="174">
        <v>0</v>
      </c>
      <c r="G170" s="174"/>
      <c r="H170" s="174">
        <v>0.11269666666666668</v>
      </c>
      <c r="I170" s="174">
        <v>5.8106893126262285E-2</v>
      </c>
      <c r="J170" s="174"/>
      <c r="K170" s="174">
        <v>0</v>
      </c>
      <c r="L170" s="174">
        <v>0</v>
      </c>
      <c r="M170" s="174">
        <v>0</v>
      </c>
      <c r="N170" s="274">
        <v>1.0789597116937989E-2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5">
        <v>0</v>
      </c>
      <c r="F171" s="175">
        <v>0</v>
      </c>
      <c r="G171" s="175"/>
      <c r="H171" s="175">
        <v>0</v>
      </c>
      <c r="I171" s="175">
        <v>0</v>
      </c>
      <c r="J171" s="175"/>
      <c r="K171" s="175">
        <v>0</v>
      </c>
      <c r="L171" s="175">
        <v>0</v>
      </c>
      <c r="M171" s="175">
        <v>0</v>
      </c>
      <c r="N171" s="275">
        <v>0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1">
        <v>1352185000</v>
      </c>
      <c r="F172" s="1064">
        <v>683374000</v>
      </c>
      <c r="G172" s="1070"/>
      <c r="H172" s="1064">
        <v>9247000</v>
      </c>
      <c r="I172" s="1064">
        <v>559290000</v>
      </c>
      <c r="J172" s="1140"/>
      <c r="K172" s="1064">
        <v>46693000</v>
      </c>
      <c r="L172" s="1064">
        <v>0</v>
      </c>
      <c r="M172" s="1064">
        <v>0</v>
      </c>
      <c r="N172" s="1072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71">
        <v>0</v>
      </c>
      <c r="F173" s="1064">
        <v>0</v>
      </c>
      <c r="G173" s="1064"/>
      <c r="H173" s="1064">
        <v>0</v>
      </c>
      <c r="I173" s="1064">
        <v>0</v>
      </c>
      <c r="J173" s="1140"/>
      <c r="K173" s="1064">
        <v>0</v>
      </c>
      <c r="L173" s="1064">
        <v>0</v>
      </c>
      <c r="M173" s="1064">
        <v>0</v>
      </c>
      <c r="N173" s="1072">
        <v>0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71">
        <v>30929369.079999994</v>
      </c>
      <c r="F174" s="1064">
        <v>1680417</v>
      </c>
      <c r="G174" s="1064"/>
      <c r="H174" s="1064">
        <v>557116.65</v>
      </c>
      <c r="I174" s="1064">
        <v>27143107.609999996</v>
      </c>
      <c r="J174" s="1140"/>
      <c r="K174" s="1064">
        <v>141930</v>
      </c>
      <c r="L174" s="1064">
        <v>0</v>
      </c>
      <c r="M174" s="1064">
        <v>0</v>
      </c>
      <c r="N174" s="1072">
        <v>1406797.82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74">
        <v>2.2873622381552817E-2</v>
      </c>
      <c r="F175" s="174">
        <v>2.4590004887514011E-3</v>
      </c>
      <c r="G175" s="174"/>
      <c r="H175" s="174">
        <v>6.0248367037958259E-2</v>
      </c>
      <c r="I175" s="174">
        <v>4.8531365856711181E-2</v>
      </c>
      <c r="J175" s="174"/>
      <c r="K175" s="174">
        <v>3.0396419163472039E-3</v>
      </c>
      <c r="L175" s="174">
        <v>0</v>
      </c>
      <c r="M175" s="174">
        <v>0</v>
      </c>
      <c r="N175" s="274">
        <v>2.6255534984416119E-2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5">
        <v>0</v>
      </c>
      <c r="F176" s="175">
        <v>0</v>
      </c>
      <c r="G176" s="175"/>
      <c r="H176" s="175">
        <v>0</v>
      </c>
      <c r="I176" s="175">
        <v>0</v>
      </c>
      <c r="J176" s="175"/>
      <c r="K176" s="175">
        <v>0</v>
      </c>
      <c r="L176" s="175">
        <v>0</v>
      </c>
      <c r="M176" s="175">
        <v>0</v>
      </c>
      <c r="N176" s="275">
        <v>0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1">
        <v>3764132000</v>
      </c>
      <c r="F177" s="1064">
        <v>1940167000</v>
      </c>
      <c r="G177" s="1070"/>
      <c r="H177" s="1064">
        <v>33000</v>
      </c>
      <c r="I177" s="1064">
        <v>15994000</v>
      </c>
      <c r="J177" s="1140"/>
      <c r="K177" s="1064">
        <v>126553000</v>
      </c>
      <c r="L177" s="1064">
        <v>0</v>
      </c>
      <c r="M177" s="1064">
        <v>0</v>
      </c>
      <c r="N177" s="1072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71">
        <v>0</v>
      </c>
      <c r="F178" s="1064">
        <v>0</v>
      </c>
      <c r="G178" s="1064"/>
      <c r="H178" s="1064">
        <v>0</v>
      </c>
      <c r="I178" s="1064">
        <v>0</v>
      </c>
      <c r="J178" s="1140"/>
      <c r="K178" s="1064">
        <v>0</v>
      </c>
      <c r="L178" s="1064">
        <v>0</v>
      </c>
      <c r="M178" s="1064">
        <v>0</v>
      </c>
      <c r="N178" s="1072">
        <v>0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71">
        <v>287250179.17000002</v>
      </c>
      <c r="F179" s="1064">
        <v>126166731.06</v>
      </c>
      <c r="G179" s="1064"/>
      <c r="H179" s="1064">
        <v>0</v>
      </c>
      <c r="I179" s="1064">
        <v>701469.04</v>
      </c>
      <c r="J179" s="1140"/>
      <c r="K179" s="1064">
        <v>0</v>
      </c>
      <c r="L179" s="1064">
        <v>0</v>
      </c>
      <c r="M179" s="1064">
        <v>0</v>
      </c>
      <c r="N179" s="1072">
        <v>160381979.06999999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74">
        <v>7.6312461722915143E-2</v>
      </c>
      <c r="F180" s="174">
        <v>6.5028799613641511E-2</v>
      </c>
      <c r="G180" s="174"/>
      <c r="H180" s="174">
        <v>0</v>
      </c>
      <c r="I180" s="174">
        <v>4.3858261848193074E-2</v>
      </c>
      <c r="J180" s="174"/>
      <c r="K180" s="174">
        <v>0</v>
      </c>
      <c r="L180" s="174">
        <v>0</v>
      </c>
      <c r="M180" s="174">
        <v>0</v>
      </c>
      <c r="N180" s="274">
        <v>9.5386826378253645E-2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5">
        <v>0</v>
      </c>
      <c r="F181" s="175">
        <v>0</v>
      </c>
      <c r="G181" s="175"/>
      <c r="H181" s="175">
        <v>0</v>
      </c>
      <c r="I181" s="175">
        <v>0</v>
      </c>
      <c r="J181" s="175"/>
      <c r="K181" s="175">
        <v>0</v>
      </c>
      <c r="L181" s="175">
        <v>0</v>
      </c>
      <c r="M181" s="175">
        <v>0</v>
      </c>
      <c r="N181" s="275">
        <v>0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1">
        <v>2043958000</v>
      </c>
      <c r="F182" s="1064">
        <v>0</v>
      </c>
      <c r="G182" s="1070"/>
      <c r="H182" s="1064">
        <v>636000</v>
      </c>
      <c r="I182" s="1064">
        <v>53167000</v>
      </c>
      <c r="J182" s="1140"/>
      <c r="K182" s="1064">
        <v>1735000</v>
      </c>
      <c r="L182" s="1064">
        <v>0</v>
      </c>
      <c r="M182" s="1064">
        <v>0</v>
      </c>
      <c r="N182" s="1072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71">
        <v>0</v>
      </c>
      <c r="F183" s="1064">
        <v>0</v>
      </c>
      <c r="G183" s="1064"/>
      <c r="H183" s="1064">
        <v>0</v>
      </c>
      <c r="I183" s="1064">
        <v>0</v>
      </c>
      <c r="J183" s="1140"/>
      <c r="K183" s="1064">
        <v>0</v>
      </c>
      <c r="L183" s="1064">
        <v>0</v>
      </c>
      <c r="M183" s="1064">
        <v>0</v>
      </c>
      <c r="N183" s="1072">
        <v>0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71">
        <v>195567619.32000002</v>
      </c>
      <c r="F184" s="1064">
        <v>0</v>
      </c>
      <c r="G184" s="1064"/>
      <c r="H184" s="1064">
        <v>10754.310000000001</v>
      </c>
      <c r="I184" s="1064">
        <v>-49026164.810000002</v>
      </c>
      <c r="J184" s="1121"/>
      <c r="K184" s="1064">
        <v>0</v>
      </c>
      <c r="L184" s="1064">
        <v>0</v>
      </c>
      <c r="M184" s="1064">
        <v>0</v>
      </c>
      <c r="N184" s="1072">
        <v>244583029.82000002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74">
        <v>9.5680840467367731E-2</v>
      </c>
      <c r="F185" s="700">
        <v>0</v>
      </c>
      <c r="G185" s="700"/>
      <c r="H185" s="174">
        <v>1.6909292452830189E-2</v>
      </c>
      <c r="I185" s="174">
        <v>0</v>
      </c>
      <c r="J185" s="174"/>
      <c r="K185" s="174">
        <v>0</v>
      </c>
      <c r="L185" s="174">
        <v>0</v>
      </c>
      <c r="M185" s="174">
        <v>0</v>
      </c>
      <c r="N185" s="274">
        <v>0.12300370636988163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5">
        <v>0</v>
      </c>
      <c r="F186" s="175">
        <v>0</v>
      </c>
      <c r="G186" s="175"/>
      <c r="H186" s="175">
        <v>0</v>
      </c>
      <c r="I186" s="175">
        <v>0</v>
      </c>
      <c r="J186" s="175"/>
      <c r="K186" s="175">
        <v>0</v>
      </c>
      <c r="L186" s="175">
        <v>0</v>
      </c>
      <c r="M186" s="175">
        <v>0</v>
      </c>
      <c r="N186" s="275">
        <v>0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1">
        <v>43019000</v>
      </c>
      <c r="F187" s="1064">
        <v>0</v>
      </c>
      <c r="G187" s="1070"/>
      <c r="H187" s="1064">
        <v>123000</v>
      </c>
      <c r="I187" s="1064">
        <v>41887000</v>
      </c>
      <c r="J187" s="1140"/>
      <c r="K187" s="1064">
        <v>1000000</v>
      </c>
      <c r="L187" s="1064">
        <v>0</v>
      </c>
      <c r="M187" s="1064">
        <v>0</v>
      </c>
      <c r="N187" s="1072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71">
        <v>0</v>
      </c>
      <c r="F188" s="1064">
        <v>0</v>
      </c>
      <c r="G188" s="1064"/>
      <c r="H188" s="1064">
        <v>0</v>
      </c>
      <c r="I188" s="1064">
        <v>0</v>
      </c>
      <c r="J188" s="1140"/>
      <c r="K188" s="1064">
        <v>0</v>
      </c>
      <c r="L188" s="1064">
        <v>0</v>
      </c>
      <c r="M188" s="1064">
        <v>0</v>
      </c>
      <c r="N188" s="1072">
        <v>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71">
        <v>1668453.27</v>
      </c>
      <c r="F189" s="1064">
        <v>0</v>
      </c>
      <c r="G189" s="1064"/>
      <c r="H189" s="1064">
        <v>311</v>
      </c>
      <c r="I189" s="1064">
        <v>1668142.27</v>
      </c>
      <c r="J189" s="1140"/>
      <c r="K189" s="1064">
        <v>0</v>
      </c>
      <c r="L189" s="1064">
        <v>0</v>
      </c>
      <c r="M189" s="1064">
        <v>0</v>
      </c>
      <c r="N189" s="1072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74">
        <v>3.8784101676003629E-2</v>
      </c>
      <c r="F190" s="174">
        <v>0</v>
      </c>
      <c r="G190" s="174"/>
      <c r="H190" s="174">
        <v>2.5284552845528455E-3</v>
      </c>
      <c r="I190" s="174">
        <v>3.9824820827464372E-2</v>
      </c>
      <c r="J190" s="174"/>
      <c r="K190" s="174">
        <v>0</v>
      </c>
      <c r="L190" s="174">
        <v>0</v>
      </c>
      <c r="M190" s="174">
        <v>0</v>
      </c>
      <c r="N190" s="274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5">
        <v>0</v>
      </c>
      <c r="F191" s="175">
        <v>0</v>
      </c>
      <c r="G191" s="175"/>
      <c r="H191" s="175">
        <v>0</v>
      </c>
      <c r="I191" s="175">
        <v>0</v>
      </c>
      <c r="J191" s="175"/>
      <c r="K191" s="175">
        <v>0</v>
      </c>
      <c r="L191" s="175">
        <v>0</v>
      </c>
      <c r="M191" s="175">
        <v>0</v>
      </c>
      <c r="N191" s="275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1">
        <v>6035801000</v>
      </c>
      <c r="F192" s="1064">
        <v>140499000</v>
      </c>
      <c r="G192" s="1070"/>
      <c r="H192" s="1064">
        <v>1994491000</v>
      </c>
      <c r="I192" s="1064">
        <v>3700862000</v>
      </c>
      <c r="J192" s="1140"/>
      <c r="K192" s="1064">
        <v>183195000</v>
      </c>
      <c r="L192" s="1064">
        <v>0</v>
      </c>
      <c r="M192" s="1064">
        <v>0</v>
      </c>
      <c r="N192" s="1072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71">
        <v>0</v>
      </c>
      <c r="F193" s="1064">
        <v>0</v>
      </c>
      <c r="G193" s="1064"/>
      <c r="H193" s="1064">
        <v>0</v>
      </c>
      <c r="I193" s="1064">
        <v>0</v>
      </c>
      <c r="J193" s="1140"/>
      <c r="K193" s="1064">
        <v>0</v>
      </c>
      <c r="L193" s="1064">
        <v>0</v>
      </c>
      <c r="M193" s="1064">
        <v>0</v>
      </c>
      <c r="N193" s="1072">
        <v>0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71">
        <v>412706352.08000004</v>
      </c>
      <c r="F194" s="1064">
        <v>3250000</v>
      </c>
      <c r="G194" s="1064"/>
      <c r="H194" s="1064">
        <v>174563156.52000001</v>
      </c>
      <c r="I194" s="1064">
        <v>234757065.44000006</v>
      </c>
      <c r="J194" s="1140"/>
      <c r="K194" s="1064">
        <v>0</v>
      </c>
      <c r="L194" s="1064">
        <v>0</v>
      </c>
      <c r="M194" s="1064">
        <v>0</v>
      </c>
      <c r="N194" s="1072">
        <v>136130.12000000002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74">
        <v>6.8376401422114486E-2</v>
      </c>
      <c r="F195" s="174">
        <v>2.3131837237275712E-2</v>
      </c>
      <c r="G195" s="174"/>
      <c r="H195" s="174">
        <v>8.7522659425387228E-2</v>
      </c>
      <c r="I195" s="174">
        <v>6.343307733171355E-2</v>
      </c>
      <c r="J195" s="174"/>
      <c r="K195" s="174">
        <v>0</v>
      </c>
      <c r="L195" s="174">
        <v>0</v>
      </c>
      <c r="M195" s="174">
        <v>0</v>
      </c>
      <c r="N195" s="274">
        <v>8.1252309896144223E-3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5">
        <v>0</v>
      </c>
      <c r="F196" s="175">
        <v>0</v>
      </c>
      <c r="G196" s="175"/>
      <c r="H196" s="175">
        <v>0</v>
      </c>
      <c r="I196" s="175">
        <v>0</v>
      </c>
      <c r="J196" s="175"/>
      <c r="K196" s="175">
        <v>0</v>
      </c>
      <c r="L196" s="175">
        <v>0</v>
      </c>
      <c r="M196" s="175">
        <v>0</v>
      </c>
      <c r="N196" s="275">
        <v>0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1">
        <v>7595143000</v>
      </c>
      <c r="F197" s="1064">
        <v>1314383000</v>
      </c>
      <c r="G197" s="1070"/>
      <c r="H197" s="1064">
        <v>6173000</v>
      </c>
      <c r="I197" s="1064">
        <v>3589406000</v>
      </c>
      <c r="J197" s="1140"/>
      <c r="K197" s="1064">
        <v>1640284000</v>
      </c>
      <c r="L197" s="1064">
        <v>0</v>
      </c>
      <c r="M197" s="1064">
        <v>0</v>
      </c>
      <c r="N197" s="1072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71">
        <v>0</v>
      </c>
      <c r="F198" s="1064">
        <v>0</v>
      </c>
      <c r="G198" s="1064"/>
      <c r="H198" s="1064">
        <v>0</v>
      </c>
      <c r="I198" s="1064">
        <v>0</v>
      </c>
      <c r="J198" s="1140"/>
      <c r="K198" s="1064">
        <v>0</v>
      </c>
      <c r="L198" s="1064">
        <v>0</v>
      </c>
      <c r="M198" s="1064">
        <v>0</v>
      </c>
      <c r="N198" s="1072">
        <v>0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71">
        <v>233156260.70999992</v>
      </c>
      <c r="F199" s="1064">
        <v>1930000</v>
      </c>
      <c r="G199" s="1064"/>
      <c r="H199" s="1064">
        <v>61910.100000000006</v>
      </c>
      <c r="I199" s="1064">
        <v>169112090.65999994</v>
      </c>
      <c r="J199" s="1140"/>
      <c r="K199" s="1064">
        <v>8530056.0800000001</v>
      </c>
      <c r="L199" s="1064">
        <v>0</v>
      </c>
      <c r="M199" s="1064">
        <v>0</v>
      </c>
      <c r="N199" s="1072">
        <v>53522203.86999999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74">
        <v>3.0698073849300785E-2</v>
      </c>
      <c r="F200" s="174">
        <v>1.4683695696003371E-3</v>
      </c>
      <c r="G200" s="174"/>
      <c r="H200" s="174">
        <v>1.0029175441438524E-2</v>
      </c>
      <c r="I200" s="174">
        <v>4.7114227440417704E-2</v>
      </c>
      <c r="J200" s="174"/>
      <c r="K200" s="174">
        <v>5.2003531583555045E-3</v>
      </c>
      <c r="L200" s="174">
        <v>0</v>
      </c>
      <c r="M200" s="174">
        <v>0</v>
      </c>
      <c r="N200" s="274">
        <v>5.1222468693086484E-2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5">
        <v>0</v>
      </c>
      <c r="F201" s="175">
        <v>0</v>
      </c>
      <c r="G201" s="175"/>
      <c r="H201" s="175">
        <v>0</v>
      </c>
      <c r="I201" s="175">
        <v>0</v>
      </c>
      <c r="J201" s="175"/>
      <c r="K201" s="175">
        <v>0</v>
      </c>
      <c r="L201" s="175">
        <v>0</v>
      </c>
      <c r="M201" s="175">
        <v>0</v>
      </c>
      <c r="N201" s="275">
        <v>0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1">
        <v>64212000</v>
      </c>
      <c r="F202" s="1064">
        <v>55223000</v>
      </c>
      <c r="G202" s="1070"/>
      <c r="H202" s="1064">
        <v>13000</v>
      </c>
      <c r="I202" s="1064">
        <v>8599000</v>
      </c>
      <c r="J202" s="1140"/>
      <c r="K202" s="1064">
        <v>375000</v>
      </c>
      <c r="L202" s="1064">
        <v>0</v>
      </c>
      <c r="M202" s="1064">
        <v>0</v>
      </c>
      <c r="N202" s="1072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71">
        <v>0</v>
      </c>
      <c r="F203" s="1064">
        <v>0</v>
      </c>
      <c r="G203" s="1064"/>
      <c r="H203" s="1064">
        <v>0</v>
      </c>
      <c r="I203" s="1064">
        <v>0</v>
      </c>
      <c r="J203" s="1140"/>
      <c r="K203" s="1064">
        <v>0</v>
      </c>
      <c r="L203" s="1064">
        <v>0</v>
      </c>
      <c r="M203" s="1064">
        <v>0</v>
      </c>
      <c r="N203" s="1072">
        <v>0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71">
        <v>15205153.539999999</v>
      </c>
      <c r="F204" s="1064">
        <v>15000000</v>
      </c>
      <c r="G204" s="1064"/>
      <c r="H204" s="1064">
        <v>0</v>
      </c>
      <c r="I204" s="1064">
        <v>204007.94</v>
      </c>
      <c r="J204" s="1140"/>
      <c r="K204" s="1064">
        <v>0</v>
      </c>
      <c r="L204" s="1064">
        <v>0</v>
      </c>
      <c r="M204" s="1064">
        <v>0</v>
      </c>
      <c r="N204" s="1072">
        <v>1145.5999999999999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74">
        <v>0.23679613685915404</v>
      </c>
      <c r="F205" s="174">
        <v>0.27162595295438496</v>
      </c>
      <c r="G205" s="174"/>
      <c r="H205" s="174">
        <v>0</v>
      </c>
      <c r="I205" s="174">
        <v>2.3724612164205142E-2</v>
      </c>
      <c r="J205" s="174"/>
      <c r="K205" s="174">
        <v>0</v>
      </c>
      <c r="L205" s="174">
        <v>0</v>
      </c>
      <c r="M205" s="174">
        <v>0</v>
      </c>
      <c r="N205" s="274">
        <v>0.57279999999999998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5">
        <v>0</v>
      </c>
      <c r="F206" s="175">
        <v>0</v>
      </c>
      <c r="G206" s="175"/>
      <c r="H206" s="175">
        <v>0</v>
      </c>
      <c r="I206" s="175">
        <v>0</v>
      </c>
      <c r="J206" s="175"/>
      <c r="K206" s="175">
        <v>0</v>
      </c>
      <c r="L206" s="175">
        <v>0</v>
      </c>
      <c r="M206" s="175">
        <v>0</v>
      </c>
      <c r="N206" s="275">
        <v>0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1">
        <v>387498000</v>
      </c>
      <c r="F207" s="1064">
        <v>88774000</v>
      </c>
      <c r="G207" s="1070"/>
      <c r="H207" s="1064">
        <v>1653000</v>
      </c>
      <c r="I207" s="1064">
        <v>264497000</v>
      </c>
      <c r="J207" s="1140"/>
      <c r="K207" s="1064">
        <v>7237000</v>
      </c>
      <c r="L207" s="1064">
        <v>0</v>
      </c>
      <c r="M207" s="1064">
        <v>0</v>
      </c>
      <c r="N207" s="1072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71">
        <v>0</v>
      </c>
      <c r="F208" s="1064">
        <v>0</v>
      </c>
      <c r="G208" s="1064"/>
      <c r="H208" s="1064">
        <v>0</v>
      </c>
      <c r="I208" s="1064">
        <v>0</v>
      </c>
      <c r="J208" s="1140"/>
      <c r="K208" s="1064">
        <v>0</v>
      </c>
      <c r="L208" s="1064">
        <v>0</v>
      </c>
      <c r="M208" s="1064">
        <v>0</v>
      </c>
      <c r="N208" s="1072">
        <v>0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71">
        <v>15482768.430000002</v>
      </c>
      <c r="F209" s="1064">
        <v>0</v>
      </c>
      <c r="G209" s="1064"/>
      <c r="H209" s="1064">
        <v>84813.25</v>
      </c>
      <c r="I209" s="1064">
        <v>15244978.850000001</v>
      </c>
      <c r="J209" s="1140"/>
      <c r="K209" s="1064">
        <v>0</v>
      </c>
      <c r="L209" s="1064">
        <v>0</v>
      </c>
      <c r="M209" s="1064">
        <v>0</v>
      </c>
      <c r="N209" s="1072">
        <v>152976.32999999999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74">
        <v>3.9955737655420161E-2</v>
      </c>
      <c r="F210" s="174">
        <v>0</v>
      </c>
      <c r="G210" s="174"/>
      <c r="H210" s="174">
        <v>5.1308681185722925E-2</v>
      </c>
      <c r="I210" s="174">
        <v>5.7637624812379731E-2</v>
      </c>
      <c r="J210" s="174"/>
      <c r="K210" s="174">
        <v>0</v>
      </c>
      <c r="L210" s="174">
        <v>0</v>
      </c>
      <c r="M210" s="174">
        <v>0</v>
      </c>
      <c r="N210" s="274">
        <v>6.0376654694715235E-3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5">
        <v>0</v>
      </c>
      <c r="F211" s="175">
        <v>0</v>
      </c>
      <c r="G211" s="175"/>
      <c r="H211" s="175">
        <v>0</v>
      </c>
      <c r="I211" s="175">
        <v>0</v>
      </c>
      <c r="J211" s="175"/>
      <c r="K211" s="175">
        <v>0</v>
      </c>
      <c r="L211" s="175">
        <v>0</v>
      </c>
      <c r="M211" s="175">
        <v>0</v>
      </c>
      <c r="N211" s="275">
        <v>0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1">
        <v>23781075000</v>
      </c>
      <c r="F212" s="1064">
        <v>220510000</v>
      </c>
      <c r="G212" s="1070"/>
      <c r="H212" s="1064">
        <v>10576001000</v>
      </c>
      <c r="I212" s="1064">
        <v>12554180000</v>
      </c>
      <c r="J212" s="1140"/>
      <c r="K212" s="1064">
        <v>385519000</v>
      </c>
      <c r="L212" s="1064">
        <v>0</v>
      </c>
      <c r="M212" s="1064">
        <v>0</v>
      </c>
      <c r="N212" s="1072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71">
        <v>0</v>
      </c>
      <c r="F213" s="1064">
        <v>0</v>
      </c>
      <c r="G213" s="1064"/>
      <c r="H213" s="1064">
        <v>0</v>
      </c>
      <c r="I213" s="1064">
        <v>0</v>
      </c>
      <c r="J213" s="1140"/>
      <c r="K213" s="1064">
        <v>0</v>
      </c>
      <c r="L213" s="1064">
        <v>0</v>
      </c>
      <c r="M213" s="1064">
        <v>0</v>
      </c>
      <c r="N213" s="1072">
        <v>0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71">
        <v>1750129275.6199994</v>
      </c>
      <c r="F214" s="1064">
        <v>19735066.879999999</v>
      </c>
      <c r="G214" s="1064"/>
      <c r="H214" s="1064">
        <v>820355478.50999987</v>
      </c>
      <c r="I214" s="1064">
        <v>901548342.99999964</v>
      </c>
      <c r="J214" s="1140"/>
      <c r="K214" s="1064">
        <v>5232725.7200000007</v>
      </c>
      <c r="L214" s="1064">
        <v>0</v>
      </c>
      <c r="M214" s="1064">
        <v>0</v>
      </c>
      <c r="N214" s="1072">
        <v>3257661.51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74">
        <v>7.3593362605348975E-2</v>
      </c>
      <c r="F215" s="174">
        <v>8.9497378259489363E-2</v>
      </c>
      <c r="G215" s="174"/>
      <c r="H215" s="174">
        <v>7.756764381073715E-2</v>
      </c>
      <c r="I215" s="174">
        <v>7.1812602894016142E-2</v>
      </c>
      <c r="J215" s="174"/>
      <c r="K215" s="174">
        <v>1.3573198000617352E-2</v>
      </c>
      <c r="L215" s="174">
        <v>0</v>
      </c>
      <c r="M215" s="174">
        <v>0</v>
      </c>
      <c r="N215" s="274">
        <v>7.2610308926780331E-2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76">
        <v>0</v>
      </c>
      <c r="F216" s="175">
        <v>0</v>
      </c>
      <c r="G216" s="175"/>
      <c r="H216" s="175">
        <v>0</v>
      </c>
      <c r="I216" s="175">
        <v>0</v>
      </c>
      <c r="J216" s="175"/>
      <c r="K216" s="175">
        <v>0</v>
      </c>
      <c r="L216" s="175">
        <v>0</v>
      </c>
      <c r="M216" s="175">
        <v>0</v>
      </c>
      <c r="N216" s="275">
        <v>0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1">
        <v>164896000</v>
      </c>
      <c r="F217" s="1064">
        <v>157666000</v>
      </c>
      <c r="G217" s="1070"/>
      <c r="H217" s="1064">
        <v>1153000</v>
      </c>
      <c r="I217" s="1064">
        <v>4917000</v>
      </c>
      <c r="J217" s="1140"/>
      <c r="K217" s="1064">
        <v>1160000</v>
      </c>
      <c r="L217" s="1064">
        <v>0</v>
      </c>
      <c r="M217" s="1064">
        <v>0</v>
      </c>
      <c r="N217" s="1072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71">
        <v>0</v>
      </c>
      <c r="F218" s="1064">
        <v>0</v>
      </c>
      <c r="G218" s="1064"/>
      <c r="H218" s="1064">
        <v>0</v>
      </c>
      <c r="I218" s="1064">
        <v>0</v>
      </c>
      <c r="J218" s="1140"/>
      <c r="K218" s="1064">
        <v>0</v>
      </c>
      <c r="L218" s="1064">
        <v>0</v>
      </c>
      <c r="M218" s="1064">
        <v>0</v>
      </c>
      <c r="N218" s="1072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71">
        <v>14918511.109999999</v>
      </c>
      <c r="F219" s="1064">
        <v>14548372.779999999</v>
      </c>
      <c r="G219" s="1064"/>
      <c r="H219" s="1064">
        <v>25518</v>
      </c>
      <c r="I219" s="1064">
        <v>344620.33</v>
      </c>
      <c r="J219" s="1140"/>
      <c r="K219" s="1064">
        <v>0</v>
      </c>
      <c r="L219" s="1064">
        <v>0</v>
      </c>
      <c r="M219" s="1064">
        <v>0</v>
      </c>
      <c r="N219" s="1072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74">
        <v>9.0472243777896366E-2</v>
      </c>
      <c r="F220" s="174">
        <v>9.2273367625233083E-2</v>
      </c>
      <c r="G220" s="174"/>
      <c r="H220" s="174">
        <v>2.2131830008673026E-2</v>
      </c>
      <c r="I220" s="174">
        <v>7.0087518812283922E-2</v>
      </c>
      <c r="J220" s="174"/>
      <c r="K220" s="174">
        <v>0</v>
      </c>
      <c r="L220" s="174">
        <v>0</v>
      </c>
      <c r="M220" s="174">
        <v>0</v>
      </c>
      <c r="N220" s="274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5">
        <v>0</v>
      </c>
      <c r="F221" s="175">
        <v>0</v>
      </c>
      <c r="G221" s="175"/>
      <c r="H221" s="175">
        <v>0</v>
      </c>
      <c r="I221" s="175">
        <v>0</v>
      </c>
      <c r="J221" s="175"/>
      <c r="K221" s="175">
        <v>0</v>
      </c>
      <c r="L221" s="175">
        <v>0</v>
      </c>
      <c r="M221" s="175">
        <v>0</v>
      </c>
      <c r="N221" s="275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1">
        <v>878118000</v>
      </c>
      <c r="F222" s="1064">
        <v>752500000</v>
      </c>
      <c r="G222" s="1070"/>
      <c r="H222" s="1064">
        <v>289000</v>
      </c>
      <c r="I222" s="1064">
        <v>78109000</v>
      </c>
      <c r="J222" s="1140"/>
      <c r="K222" s="1064">
        <v>674000</v>
      </c>
      <c r="L222" s="1064">
        <v>0</v>
      </c>
      <c r="M222" s="1064">
        <v>0</v>
      </c>
      <c r="N222" s="1072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71">
        <v>0</v>
      </c>
      <c r="F223" s="1064">
        <v>0</v>
      </c>
      <c r="G223" s="1064"/>
      <c r="H223" s="1064">
        <v>0</v>
      </c>
      <c r="I223" s="1064">
        <v>0</v>
      </c>
      <c r="J223" s="1140"/>
      <c r="K223" s="1064">
        <v>0</v>
      </c>
      <c r="L223" s="1064">
        <v>0</v>
      </c>
      <c r="M223" s="1064">
        <v>0</v>
      </c>
      <c r="N223" s="1072">
        <v>0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71">
        <v>60643552.780000001</v>
      </c>
      <c r="F224" s="1064">
        <v>56250000</v>
      </c>
      <c r="G224" s="1064"/>
      <c r="H224" s="1064">
        <v>300</v>
      </c>
      <c r="I224" s="1064">
        <v>2592701.9999999995</v>
      </c>
      <c r="J224" s="1140"/>
      <c r="K224" s="1064">
        <v>0</v>
      </c>
      <c r="L224" s="1064">
        <v>0</v>
      </c>
      <c r="M224" s="1064">
        <v>0</v>
      </c>
      <c r="N224" s="1072">
        <v>1800550.78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74">
        <v>6.9060824148918482E-2</v>
      </c>
      <c r="F225" s="174">
        <v>7.4750830564784057E-2</v>
      </c>
      <c r="G225" s="174"/>
      <c r="H225" s="174">
        <v>1.0380622837370243E-3</v>
      </c>
      <c r="I225" s="174">
        <v>3.3193383604962289E-2</v>
      </c>
      <c r="J225" s="174"/>
      <c r="K225" s="174">
        <v>0</v>
      </c>
      <c r="L225" s="174">
        <v>0</v>
      </c>
      <c r="M225" s="174">
        <v>0</v>
      </c>
      <c r="N225" s="274">
        <v>3.8683254844669793E-2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5">
        <v>0</v>
      </c>
      <c r="F226" s="175">
        <v>0</v>
      </c>
      <c r="G226" s="175"/>
      <c r="H226" s="175">
        <v>0</v>
      </c>
      <c r="I226" s="175">
        <v>0</v>
      </c>
      <c r="J226" s="175"/>
      <c r="K226" s="175">
        <v>0</v>
      </c>
      <c r="L226" s="175">
        <v>0</v>
      </c>
      <c r="M226" s="175">
        <v>0</v>
      </c>
      <c r="N226" s="275">
        <v>0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1">
        <v>2034007000</v>
      </c>
      <c r="F227" s="1064">
        <v>39292000</v>
      </c>
      <c r="G227" s="1070"/>
      <c r="H227" s="1064">
        <v>279175000</v>
      </c>
      <c r="I227" s="1064">
        <v>1678693000</v>
      </c>
      <c r="J227" s="1140"/>
      <c r="K227" s="1064">
        <v>36847000</v>
      </c>
      <c r="L227" s="1064">
        <v>0</v>
      </c>
      <c r="M227" s="1064">
        <v>0</v>
      </c>
      <c r="N227" s="1072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71">
        <v>0</v>
      </c>
      <c r="F228" s="1064">
        <v>0</v>
      </c>
      <c r="G228" s="1064"/>
      <c r="H228" s="1064">
        <v>0</v>
      </c>
      <c r="I228" s="1064">
        <v>0</v>
      </c>
      <c r="J228" s="1140"/>
      <c r="K228" s="1064">
        <v>0</v>
      </c>
      <c r="L228" s="1064">
        <v>0</v>
      </c>
      <c r="M228" s="1064">
        <v>0</v>
      </c>
      <c r="N228" s="1072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71">
        <v>306265457.83999997</v>
      </c>
      <c r="F229" s="1064">
        <v>3464000</v>
      </c>
      <c r="G229" s="1064"/>
      <c r="H229" s="1064">
        <v>-80080.100000000006</v>
      </c>
      <c r="I229" s="1064">
        <v>302513883.19999999</v>
      </c>
      <c r="J229" s="1140"/>
      <c r="K229" s="1064">
        <v>367654.74</v>
      </c>
      <c r="L229" s="1064">
        <v>0</v>
      </c>
      <c r="M229" s="1064">
        <v>0</v>
      </c>
      <c r="N229" s="1072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74">
        <v>0.15057246992758627</v>
      </c>
      <c r="F230" s="174">
        <v>8.8160439784179992E-2</v>
      </c>
      <c r="G230" s="174"/>
      <c r="H230" s="174">
        <v>-2.8684552699919405E-4</v>
      </c>
      <c r="I230" s="174">
        <v>0.18020798514082087</v>
      </c>
      <c r="J230" s="174"/>
      <c r="K230" s="174">
        <v>9.977874453822564E-3</v>
      </c>
      <c r="L230" s="174">
        <v>0</v>
      </c>
      <c r="M230" s="174">
        <v>0</v>
      </c>
      <c r="N230" s="274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5">
        <v>0</v>
      </c>
      <c r="F231" s="175">
        <v>0</v>
      </c>
      <c r="G231" s="175"/>
      <c r="H231" s="175">
        <v>0</v>
      </c>
      <c r="I231" s="175">
        <v>0</v>
      </c>
      <c r="J231" s="175"/>
      <c r="K231" s="175">
        <v>0</v>
      </c>
      <c r="L231" s="175">
        <v>0</v>
      </c>
      <c r="M231" s="175">
        <v>0</v>
      </c>
      <c r="N231" s="275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1">
        <v>11905100000</v>
      </c>
      <c r="F232" s="1064">
        <v>6395334000</v>
      </c>
      <c r="G232" s="1070"/>
      <c r="H232" s="1064">
        <v>3158000</v>
      </c>
      <c r="I232" s="1064">
        <v>4106015000</v>
      </c>
      <c r="J232" s="1140"/>
      <c r="K232" s="1064">
        <v>1244952000</v>
      </c>
      <c r="L232" s="1064">
        <v>0</v>
      </c>
      <c r="M232" s="1064">
        <v>0</v>
      </c>
      <c r="N232" s="1072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71">
        <v>0</v>
      </c>
      <c r="F233" s="1064">
        <v>0</v>
      </c>
      <c r="G233" s="1064"/>
      <c r="H233" s="1064">
        <v>0</v>
      </c>
      <c r="I233" s="1064">
        <v>0</v>
      </c>
      <c r="J233" s="1140"/>
      <c r="K233" s="1064">
        <v>0</v>
      </c>
      <c r="L233" s="1064">
        <v>0</v>
      </c>
      <c r="M233" s="1064">
        <v>0</v>
      </c>
      <c r="N233" s="1072">
        <v>0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71">
        <v>253796992.19</v>
      </c>
      <c r="F234" s="1064">
        <v>232083855</v>
      </c>
      <c r="G234" s="1064"/>
      <c r="H234" s="1064">
        <v>87224.099999999991</v>
      </c>
      <c r="I234" s="1064">
        <v>15902205.089999998</v>
      </c>
      <c r="J234" s="1140"/>
      <c r="K234" s="1064">
        <v>3785726.09</v>
      </c>
      <c r="L234" s="1064">
        <v>0</v>
      </c>
      <c r="M234" s="1064">
        <v>0</v>
      </c>
      <c r="N234" s="1072">
        <v>1937981.9100000001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74">
        <v>2.1318341903049952E-2</v>
      </c>
      <c r="F235" s="174">
        <v>3.6289559700869417E-2</v>
      </c>
      <c r="G235" s="174"/>
      <c r="H235" s="174">
        <v>2.7620044331855602E-2</v>
      </c>
      <c r="I235" s="174">
        <v>3.8729047726323452E-3</v>
      </c>
      <c r="J235" s="174"/>
      <c r="K235" s="174">
        <v>3.0408610854073086E-3</v>
      </c>
      <c r="L235" s="174">
        <v>0</v>
      </c>
      <c r="M235" s="174">
        <v>0</v>
      </c>
      <c r="N235" s="274">
        <v>1.2451615641122842E-2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5">
        <v>0</v>
      </c>
      <c r="F236" s="175">
        <v>0</v>
      </c>
      <c r="G236" s="175"/>
      <c r="H236" s="175">
        <v>0</v>
      </c>
      <c r="I236" s="175">
        <v>0</v>
      </c>
      <c r="J236" s="175"/>
      <c r="K236" s="175">
        <v>0</v>
      </c>
      <c r="L236" s="175">
        <v>0</v>
      </c>
      <c r="M236" s="175">
        <v>0</v>
      </c>
      <c r="N236" s="275">
        <v>0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1">
        <v>382581000</v>
      </c>
      <c r="F237" s="1064">
        <v>286328000</v>
      </c>
      <c r="G237" s="1070"/>
      <c r="H237" s="1064">
        <v>45000</v>
      </c>
      <c r="I237" s="1064">
        <v>67938000</v>
      </c>
      <c r="J237" s="1140"/>
      <c r="K237" s="1064">
        <v>1100000</v>
      </c>
      <c r="L237" s="1064">
        <v>0</v>
      </c>
      <c r="M237" s="1064">
        <v>0</v>
      </c>
      <c r="N237" s="1072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71">
        <v>0</v>
      </c>
      <c r="F238" s="1064">
        <v>0</v>
      </c>
      <c r="G238" s="1064"/>
      <c r="H238" s="1064">
        <v>0</v>
      </c>
      <c r="I238" s="1064">
        <v>0</v>
      </c>
      <c r="J238" s="1140"/>
      <c r="K238" s="1064">
        <v>0</v>
      </c>
      <c r="L238" s="1064">
        <v>0</v>
      </c>
      <c r="M238" s="1064">
        <v>0</v>
      </c>
      <c r="N238" s="1072">
        <v>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71">
        <v>137877750.64000002</v>
      </c>
      <c r="F239" s="1064">
        <v>117066000</v>
      </c>
      <c r="G239" s="1064"/>
      <c r="H239" s="1064">
        <v>0</v>
      </c>
      <c r="I239" s="1064">
        <v>20520492.059999999</v>
      </c>
      <c r="J239" s="1140"/>
      <c r="K239" s="1064">
        <v>52674.75</v>
      </c>
      <c r="L239" s="1064">
        <v>0</v>
      </c>
      <c r="M239" s="1064">
        <v>0</v>
      </c>
      <c r="N239" s="1072">
        <v>238583.83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74">
        <v>0.36038839001414086</v>
      </c>
      <c r="F240" s="174">
        <v>0.4088527842194965</v>
      </c>
      <c r="G240" s="174"/>
      <c r="H240" s="174">
        <v>0</v>
      </c>
      <c r="I240" s="174">
        <v>0.30204733816126467</v>
      </c>
      <c r="J240" s="174"/>
      <c r="K240" s="174">
        <v>4.7886136363636367E-2</v>
      </c>
      <c r="L240" s="174">
        <v>0</v>
      </c>
      <c r="M240" s="174">
        <v>0</v>
      </c>
      <c r="N240" s="274">
        <v>8.7811494295178504E-3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5">
        <v>0</v>
      </c>
      <c r="F241" s="175">
        <v>0</v>
      </c>
      <c r="G241" s="175"/>
      <c r="H241" s="175">
        <v>0</v>
      </c>
      <c r="I241" s="175">
        <v>0</v>
      </c>
      <c r="J241" s="175"/>
      <c r="K241" s="175">
        <v>0</v>
      </c>
      <c r="L241" s="175">
        <v>0</v>
      </c>
      <c r="M241" s="175">
        <v>0</v>
      </c>
      <c r="N241" s="275">
        <v>0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1">
        <v>414041000</v>
      </c>
      <c r="F242" s="1064">
        <v>408517000</v>
      </c>
      <c r="G242" s="1070"/>
      <c r="H242" s="1064">
        <v>46000</v>
      </c>
      <c r="I242" s="1064">
        <v>5328000</v>
      </c>
      <c r="J242" s="1140"/>
      <c r="K242" s="1064">
        <v>150000</v>
      </c>
      <c r="L242" s="1064">
        <v>0</v>
      </c>
      <c r="M242" s="1064">
        <v>0</v>
      </c>
      <c r="N242" s="1072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71">
        <v>0</v>
      </c>
      <c r="F243" s="1064">
        <v>0</v>
      </c>
      <c r="G243" s="1064"/>
      <c r="H243" s="1064">
        <v>0</v>
      </c>
      <c r="I243" s="1064">
        <v>0</v>
      </c>
      <c r="J243" s="1140"/>
      <c r="K243" s="1064">
        <v>0</v>
      </c>
      <c r="L243" s="1064">
        <v>0</v>
      </c>
      <c r="M243" s="1064">
        <v>0</v>
      </c>
      <c r="N243" s="1072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71">
        <v>2297934.25</v>
      </c>
      <c r="F244" s="1064">
        <v>2086725.49</v>
      </c>
      <c r="G244" s="1064"/>
      <c r="H244" s="1064">
        <v>1609.9</v>
      </c>
      <c r="I244" s="1064">
        <v>209598.86</v>
      </c>
      <c r="J244" s="1140"/>
      <c r="K244" s="1064">
        <v>0</v>
      </c>
      <c r="L244" s="1064">
        <v>0</v>
      </c>
      <c r="M244" s="1064">
        <v>0</v>
      </c>
      <c r="N244" s="1072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74">
        <v>5.5500161819723171E-3</v>
      </c>
      <c r="F245" s="174">
        <v>5.1080505584834906E-3</v>
      </c>
      <c r="G245" s="174"/>
      <c r="H245" s="174">
        <v>3.4997826086956521E-2</v>
      </c>
      <c r="I245" s="174">
        <v>3.9339125375375372E-2</v>
      </c>
      <c r="J245" s="174"/>
      <c r="K245" s="700">
        <v>0</v>
      </c>
      <c r="L245" s="174">
        <v>0</v>
      </c>
      <c r="M245" s="174">
        <v>0</v>
      </c>
      <c r="N245" s="274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5">
        <v>0</v>
      </c>
      <c r="F246" s="175">
        <v>0</v>
      </c>
      <c r="G246" s="175"/>
      <c r="H246" s="175">
        <v>0</v>
      </c>
      <c r="I246" s="175">
        <v>0</v>
      </c>
      <c r="J246" s="175"/>
      <c r="K246" s="175">
        <v>0</v>
      </c>
      <c r="L246" s="175">
        <v>0</v>
      </c>
      <c r="M246" s="175">
        <v>0</v>
      </c>
      <c r="N246" s="275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1">
        <v>37620000</v>
      </c>
      <c r="F247" s="1064">
        <v>0</v>
      </c>
      <c r="G247" s="1070"/>
      <c r="H247" s="1064">
        <v>14000</v>
      </c>
      <c r="I247" s="1064">
        <v>30549000</v>
      </c>
      <c r="J247" s="1140"/>
      <c r="K247" s="1064">
        <v>770000</v>
      </c>
      <c r="L247" s="1064">
        <v>0</v>
      </c>
      <c r="M247" s="1064">
        <v>0</v>
      </c>
      <c r="N247" s="1072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71">
        <v>0</v>
      </c>
      <c r="F248" s="1064">
        <v>0</v>
      </c>
      <c r="G248" s="1064"/>
      <c r="H248" s="1064">
        <v>0</v>
      </c>
      <c r="I248" s="1064">
        <v>0</v>
      </c>
      <c r="J248" s="1140"/>
      <c r="K248" s="1064">
        <v>0</v>
      </c>
      <c r="L248" s="1064">
        <v>0</v>
      </c>
      <c r="M248" s="1064">
        <v>0</v>
      </c>
      <c r="N248" s="1072">
        <v>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71">
        <v>2555703.09</v>
      </c>
      <c r="F249" s="1064">
        <v>0</v>
      </c>
      <c r="G249" s="1064"/>
      <c r="H249" s="1064">
        <v>80</v>
      </c>
      <c r="I249" s="1064">
        <v>2206771.62</v>
      </c>
      <c r="J249" s="1140"/>
      <c r="K249" s="1064">
        <v>49569</v>
      </c>
      <c r="L249" s="1064">
        <v>0</v>
      </c>
      <c r="M249" s="1064">
        <v>0</v>
      </c>
      <c r="N249" s="1072">
        <v>299282.46999999997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74">
        <v>6.7934691387559809E-2</v>
      </c>
      <c r="F250" s="174">
        <v>0</v>
      </c>
      <c r="G250" s="174"/>
      <c r="H250" s="174">
        <v>5.7142857142857143E-3</v>
      </c>
      <c r="I250" s="174">
        <v>7.2237114799175106E-2</v>
      </c>
      <c r="J250" s="174"/>
      <c r="K250" s="174">
        <v>6.4375324675324669E-2</v>
      </c>
      <c r="L250" s="174">
        <v>0</v>
      </c>
      <c r="M250" s="174">
        <v>0</v>
      </c>
      <c r="N250" s="274">
        <v>4.7603383171623985E-2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5">
        <v>0</v>
      </c>
      <c r="F251" s="175">
        <v>0</v>
      </c>
      <c r="G251" s="175"/>
      <c r="H251" s="175">
        <v>0</v>
      </c>
      <c r="I251" s="175">
        <v>0</v>
      </c>
      <c r="J251" s="175"/>
      <c r="K251" s="175">
        <v>0</v>
      </c>
      <c r="L251" s="175">
        <v>0</v>
      </c>
      <c r="M251" s="175">
        <v>0</v>
      </c>
      <c r="N251" s="275">
        <v>0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1">
        <v>53085000</v>
      </c>
      <c r="F252" s="1064">
        <v>0</v>
      </c>
      <c r="G252" s="1070"/>
      <c r="H252" s="1064">
        <v>10000</v>
      </c>
      <c r="I252" s="1064">
        <v>52475000</v>
      </c>
      <c r="J252" s="1140"/>
      <c r="K252" s="1064">
        <v>600000</v>
      </c>
      <c r="L252" s="1064">
        <v>0</v>
      </c>
      <c r="M252" s="1064">
        <v>0</v>
      </c>
      <c r="N252" s="1072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71">
        <v>0</v>
      </c>
      <c r="F253" s="1064">
        <v>0</v>
      </c>
      <c r="G253" s="1064"/>
      <c r="H253" s="1064">
        <v>0</v>
      </c>
      <c r="I253" s="1064">
        <v>0</v>
      </c>
      <c r="J253" s="1140"/>
      <c r="K253" s="1064">
        <v>0</v>
      </c>
      <c r="L253" s="1064">
        <v>0</v>
      </c>
      <c r="M253" s="1064">
        <v>0</v>
      </c>
      <c r="N253" s="1072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71">
        <v>2670839.1800000002</v>
      </c>
      <c r="F254" s="1064">
        <v>0</v>
      </c>
      <c r="G254" s="1064"/>
      <c r="H254" s="1064">
        <v>8130.28</v>
      </c>
      <c r="I254" s="1064">
        <v>2662708.9000000004</v>
      </c>
      <c r="J254" s="1140"/>
      <c r="K254" s="1064">
        <v>0</v>
      </c>
      <c r="L254" s="1064">
        <v>0</v>
      </c>
      <c r="M254" s="1064">
        <v>0</v>
      </c>
      <c r="N254" s="1072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74">
        <v>5.0312502213431295E-2</v>
      </c>
      <c r="F255" s="174">
        <v>0</v>
      </c>
      <c r="G255" s="174"/>
      <c r="H255" s="174">
        <v>0.81302799999999997</v>
      </c>
      <c r="I255" s="174">
        <v>5.0742427822772759E-2</v>
      </c>
      <c r="J255" s="174"/>
      <c r="K255" s="174">
        <v>0</v>
      </c>
      <c r="L255" s="174">
        <v>0</v>
      </c>
      <c r="M255" s="174">
        <v>0</v>
      </c>
      <c r="N255" s="274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76">
        <v>0</v>
      </c>
      <c r="F256" s="175">
        <v>0</v>
      </c>
      <c r="G256" s="175"/>
      <c r="H256" s="175">
        <v>0</v>
      </c>
      <c r="I256" s="175">
        <v>0</v>
      </c>
      <c r="J256" s="175"/>
      <c r="K256" s="175">
        <v>0</v>
      </c>
      <c r="L256" s="175">
        <v>0</v>
      </c>
      <c r="M256" s="175">
        <v>0</v>
      </c>
      <c r="N256" s="275">
        <v>0</v>
      </c>
      <c r="O256" s="44"/>
      <c r="P256" s="44"/>
    </row>
    <row r="257" spans="1:16" ht="18.399999999999999" customHeight="1">
      <c r="A257" s="51" t="s">
        <v>735</v>
      </c>
      <c r="B257" s="52" t="s">
        <v>47</v>
      </c>
      <c r="C257" s="53" t="s">
        <v>737</v>
      </c>
      <c r="D257" s="62" t="s">
        <v>41</v>
      </c>
      <c r="E257" s="671">
        <v>283894000</v>
      </c>
      <c r="F257" s="1064">
        <v>0</v>
      </c>
      <c r="G257" s="1070"/>
      <c r="H257" s="1064">
        <v>481000</v>
      </c>
      <c r="I257" s="1064">
        <v>231100000</v>
      </c>
      <c r="J257" s="1140"/>
      <c r="K257" s="1064">
        <v>2682000</v>
      </c>
      <c r="L257" s="1064">
        <v>0</v>
      </c>
      <c r="M257" s="1064">
        <v>0</v>
      </c>
      <c r="N257" s="1072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71">
        <v>0</v>
      </c>
      <c r="F258" s="1064">
        <v>0</v>
      </c>
      <c r="G258" s="1064"/>
      <c r="H258" s="1064">
        <v>0</v>
      </c>
      <c r="I258" s="1064">
        <v>0</v>
      </c>
      <c r="J258" s="1140"/>
      <c r="K258" s="1064">
        <v>0</v>
      </c>
      <c r="L258" s="1064">
        <v>0</v>
      </c>
      <c r="M258" s="1064">
        <v>0</v>
      </c>
      <c r="N258" s="1072">
        <v>0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71">
        <v>12147325.41</v>
      </c>
      <c r="F259" s="1064">
        <v>0</v>
      </c>
      <c r="G259" s="1064"/>
      <c r="H259" s="1064">
        <v>3414.69</v>
      </c>
      <c r="I259" s="1064">
        <v>11380989.420000002</v>
      </c>
      <c r="J259" s="1140"/>
      <c r="K259" s="1064">
        <v>52674.75</v>
      </c>
      <c r="L259" s="1064">
        <v>0</v>
      </c>
      <c r="M259" s="1064">
        <v>0</v>
      </c>
      <c r="N259" s="1072">
        <v>710246.54999999981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74">
        <v>4.2788242830070378E-2</v>
      </c>
      <c r="F260" s="174">
        <v>0</v>
      </c>
      <c r="G260" s="174"/>
      <c r="H260" s="174">
        <v>7.0991476091476092E-3</v>
      </c>
      <c r="I260" s="174">
        <v>4.9247033405452195E-2</v>
      </c>
      <c r="J260" s="174"/>
      <c r="K260" s="174">
        <v>1.9640100671140939E-2</v>
      </c>
      <c r="L260" s="174">
        <v>0</v>
      </c>
      <c r="M260" s="174">
        <v>0</v>
      </c>
      <c r="N260" s="274">
        <v>1.4310542805907595E-2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76">
        <v>0</v>
      </c>
      <c r="F261" s="175">
        <v>0</v>
      </c>
      <c r="G261" s="175"/>
      <c r="H261" s="175">
        <v>0</v>
      </c>
      <c r="I261" s="175">
        <v>0</v>
      </c>
      <c r="J261" s="175"/>
      <c r="K261" s="175">
        <v>0</v>
      </c>
      <c r="L261" s="175">
        <v>0</v>
      </c>
      <c r="M261" s="175">
        <v>0</v>
      </c>
      <c r="N261" s="275">
        <v>0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1">
        <v>16673000</v>
      </c>
      <c r="F262" s="1064">
        <v>0</v>
      </c>
      <c r="G262" s="1070"/>
      <c r="H262" s="1064">
        <v>3893000</v>
      </c>
      <c r="I262" s="1064">
        <v>12280000</v>
      </c>
      <c r="J262" s="1140"/>
      <c r="K262" s="1064">
        <v>500000</v>
      </c>
      <c r="L262" s="1064">
        <v>0</v>
      </c>
      <c r="M262" s="1064">
        <v>0</v>
      </c>
      <c r="N262" s="1072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71">
        <v>0</v>
      </c>
      <c r="F263" s="1064">
        <v>0</v>
      </c>
      <c r="G263" s="1064"/>
      <c r="H263" s="1064">
        <v>0</v>
      </c>
      <c r="I263" s="1064">
        <v>0</v>
      </c>
      <c r="J263" s="1140"/>
      <c r="K263" s="1064">
        <v>0</v>
      </c>
      <c r="L263" s="1064">
        <v>0</v>
      </c>
      <c r="M263" s="1064">
        <v>0</v>
      </c>
      <c r="N263" s="1072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71">
        <v>948177.44</v>
      </c>
      <c r="F264" s="1064">
        <v>0</v>
      </c>
      <c r="G264" s="1064"/>
      <c r="H264" s="1064">
        <v>177259.78</v>
      </c>
      <c r="I264" s="1064">
        <v>770917.65999999992</v>
      </c>
      <c r="J264" s="1140"/>
      <c r="K264" s="1064">
        <v>0</v>
      </c>
      <c r="L264" s="1064">
        <v>0</v>
      </c>
      <c r="M264" s="1064">
        <v>0</v>
      </c>
      <c r="N264" s="1072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74">
        <v>5.6869036166256819E-2</v>
      </c>
      <c r="F265" s="174">
        <v>0</v>
      </c>
      <c r="G265" s="174"/>
      <c r="H265" s="174">
        <v>4.5532951451322884E-2</v>
      </c>
      <c r="I265" s="174">
        <v>6.2778311074918561E-2</v>
      </c>
      <c r="J265" s="174"/>
      <c r="K265" s="174">
        <v>0</v>
      </c>
      <c r="L265" s="174">
        <v>0</v>
      </c>
      <c r="M265" s="174">
        <v>0</v>
      </c>
      <c r="N265" s="274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5">
        <v>0</v>
      </c>
      <c r="F266" s="175">
        <v>0</v>
      </c>
      <c r="G266" s="175"/>
      <c r="H266" s="175">
        <v>0</v>
      </c>
      <c r="I266" s="175">
        <v>0</v>
      </c>
      <c r="J266" s="175"/>
      <c r="K266" s="175">
        <v>0</v>
      </c>
      <c r="L266" s="175">
        <v>0</v>
      </c>
      <c r="M266" s="175">
        <v>0</v>
      </c>
      <c r="N266" s="275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1">
        <v>101036000</v>
      </c>
      <c r="F267" s="1064">
        <v>1550000</v>
      </c>
      <c r="G267" s="1070"/>
      <c r="H267" s="1064">
        <v>540000</v>
      </c>
      <c r="I267" s="1064">
        <v>87036000</v>
      </c>
      <c r="J267" s="1140"/>
      <c r="K267" s="1064">
        <v>8217000</v>
      </c>
      <c r="L267" s="1064">
        <v>0</v>
      </c>
      <c r="M267" s="1064">
        <v>0</v>
      </c>
      <c r="N267" s="1072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71">
        <v>0</v>
      </c>
      <c r="F268" s="1064">
        <v>0</v>
      </c>
      <c r="G268" s="1064"/>
      <c r="H268" s="1064">
        <v>0</v>
      </c>
      <c r="I268" s="1064">
        <v>0</v>
      </c>
      <c r="J268" s="1140"/>
      <c r="K268" s="1064">
        <v>0</v>
      </c>
      <c r="L268" s="1064">
        <v>0</v>
      </c>
      <c r="M268" s="1064">
        <v>0</v>
      </c>
      <c r="N268" s="1072">
        <v>0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71">
        <v>3255332.6099999994</v>
      </c>
      <c r="F269" s="1064">
        <v>0</v>
      </c>
      <c r="G269" s="1064"/>
      <c r="H269" s="1064">
        <v>10682.74</v>
      </c>
      <c r="I269" s="1064">
        <v>3149117.5099999993</v>
      </c>
      <c r="J269" s="1140"/>
      <c r="K269" s="1064">
        <v>0</v>
      </c>
      <c r="L269" s="1064">
        <v>0</v>
      </c>
      <c r="M269" s="1064">
        <v>0</v>
      </c>
      <c r="N269" s="1072">
        <v>95532.36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74">
        <v>3.2219531751059023E-2</v>
      </c>
      <c r="F270" s="174">
        <v>0</v>
      </c>
      <c r="G270" s="174"/>
      <c r="H270" s="174">
        <v>1.978285185185185E-2</v>
      </c>
      <c r="I270" s="174">
        <v>3.6181781216967683E-2</v>
      </c>
      <c r="J270" s="174"/>
      <c r="K270" s="174">
        <v>0</v>
      </c>
      <c r="L270" s="174">
        <v>0</v>
      </c>
      <c r="M270" s="174">
        <v>0</v>
      </c>
      <c r="N270" s="274">
        <v>2.5868497156783105E-2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5">
        <v>0</v>
      </c>
      <c r="F271" s="175">
        <v>0</v>
      </c>
      <c r="G271" s="175"/>
      <c r="H271" s="175">
        <v>0</v>
      </c>
      <c r="I271" s="175">
        <v>0</v>
      </c>
      <c r="J271" s="175"/>
      <c r="K271" s="175">
        <v>0</v>
      </c>
      <c r="L271" s="175">
        <v>0</v>
      </c>
      <c r="M271" s="175">
        <v>0</v>
      </c>
      <c r="N271" s="275">
        <v>0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1">
        <v>134282000</v>
      </c>
      <c r="F272" s="1064">
        <v>2500000</v>
      </c>
      <c r="G272" s="1070"/>
      <c r="H272" s="1064">
        <v>108660000</v>
      </c>
      <c r="I272" s="1064">
        <v>22762000</v>
      </c>
      <c r="J272" s="1140"/>
      <c r="K272" s="1064">
        <v>360000</v>
      </c>
      <c r="L272" s="1064">
        <v>0</v>
      </c>
      <c r="M272" s="1064">
        <v>0</v>
      </c>
      <c r="N272" s="1072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71">
        <v>0</v>
      </c>
      <c r="F273" s="1064">
        <v>0</v>
      </c>
      <c r="G273" s="1064"/>
      <c r="H273" s="1064">
        <v>0</v>
      </c>
      <c r="I273" s="1064">
        <v>0</v>
      </c>
      <c r="J273" s="1140"/>
      <c r="K273" s="1064">
        <v>0</v>
      </c>
      <c r="L273" s="1064">
        <v>0</v>
      </c>
      <c r="M273" s="1064">
        <v>0</v>
      </c>
      <c r="N273" s="1072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71">
        <v>14287947.850000001</v>
      </c>
      <c r="F274" s="1064">
        <v>0</v>
      </c>
      <c r="G274" s="1064"/>
      <c r="H274" s="1064">
        <v>12804345.630000001</v>
      </c>
      <c r="I274" s="1064">
        <v>1483602.22</v>
      </c>
      <c r="J274" s="1140"/>
      <c r="K274" s="1064">
        <v>0</v>
      </c>
      <c r="L274" s="1064">
        <v>0</v>
      </c>
      <c r="M274" s="1064">
        <v>0</v>
      </c>
      <c r="N274" s="1072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74">
        <v>0.10640255469832145</v>
      </c>
      <c r="F275" s="174">
        <v>0</v>
      </c>
      <c r="G275" s="174"/>
      <c r="H275" s="174">
        <v>0.11783863086692437</v>
      </c>
      <c r="I275" s="174">
        <v>6.5178904314207892E-2</v>
      </c>
      <c r="J275" s="174"/>
      <c r="K275" s="174">
        <v>0</v>
      </c>
      <c r="L275" s="174">
        <v>0</v>
      </c>
      <c r="M275" s="174">
        <v>0</v>
      </c>
      <c r="N275" s="274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5">
        <v>0</v>
      </c>
      <c r="F276" s="175">
        <v>0</v>
      </c>
      <c r="G276" s="175"/>
      <c r="H276" s="175">
        <v>0</v>
      </c>
      <c r="I276" s="175">
        <v>0</v>
      </c>
      <c r="J276" s="175"/>
      <c r="K276" s="175">
        <v>0</v>
      </c>
      <c r="L276" s="175">
        <v>0</v>
      </c>
      <c r="M276" s="175">
        <v>0</v>
      </c>
      <c r="N276" s="275">
        <v>0</v>
      </c>
    </row>
    <row r="277" spans="1:14" ht="18.399999999999999" customHeight="1">
      <c r="A277" s="51" t="s">
        <v>738</v>
      </c>
      <c r="B277" s="52" t="s">
        <v>47</v>
      </c>
      <c r="C277" s="53" t="s">
        <v>739</v>
      </c>
      <c r="D277" s="62" t="s">
        <v>41</v>
      </c>
      <c r="E277" s="671">
        <v>71574000</v>
      </c>
      <c r="F277" s="1064">
        <v>0</v>
      </c>
      <c r="G277" s="1070"/>
      <c r="H277" s="1064">
        <v>91000</v>
      </c>
      <c r="I277" s="1064">
        <v>67735000</v>
      </c>
      <c r="J277" s="1140"/>
      <c r="K277" s="1064">
        <v>1660000</v>
      </c>
      <c r="L277" s="1064">
        <v>0</v>
      </c>
      <c r="M277" s="1064">
        <v>0</v>
      </c>
      <c r="N277" s="1072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71">
        <v>0</v>
      </c>
      <c r="F278" s="1064">
        <v>0</v>
      </c>
      <c r="G278" s="1064"/>
      <c r="H278" s="1064">
        <v>0</v>
      </c>
      <c r="I278" s="1064">
        <v>0</v>
      </c>
      <c r="J278" s="1140"/>
      <c r="K278" s="1064">
        <v>0</v>
      </c>
      <c r="L278" s="1064">
        <v>0</v>
      </c>
      <c r="M278" s="1064">
        <v>0</v>
      </c>
      <c r="N278" s="1072">
        <v>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71">
        <v>2408759.86</v>
      </c>
      <c r="F279" s="1064">
        <v>0</v>
      </c>
      <c r="G279" s="1064"/>
      <c r="H279" s="1064">
        <v>2610</v>
      </c>
      <c r="I279" s="1064">
        <v>2331307.25</v>
      </c>
      <c r="J279" s="1140"/>
      <c r="K279" s="1064">
        <v>0</v>
      </c>
      <c r="L279" s="1064">
        <v>0</v>
      </c>
      <c r="M279" s="1064">
        <v>0</v>
      </c>
      <c r="N279" s="1072">
        <v>74842.61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74">
        <v>3.3654118255232346E-2</v>
      </c>
      <c r="F280" s="174">
        <v>0</v>
      </c>
      <c r="G280" s="174"/>
      <c r="H280" s="174">
        <v>2.8681318681318683E-2</v>
      </c>
      <c r="I280" s="174">
        <v>3.4418059348933341E-2</v>
      </c>
      <c r="J280" s="174"/>
      <c r="K280" s="174">
        <v>0</v>
      </c>
      <c r="L280" s="174">
        <v>0</v>
      </c>
      <c r="M280" s="174">
        <v>0</v>
      </c>
      <c r="N280" s="274">
        <v>3.5844161877394635E-2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5">
        <v>0</v>
      </c>
      <c r="F281" s="175">
        <v>0</v>
      </c>
      <c r="G281" s="175"/>
      <c r="H281" s="175">
        <v>0</v>
      </c>
      <c r="I281" s="175">
        <v>0</v>
      </c>
      <c r="J281" s="175"/>
      <c r="K281" s="175">
        <v>0</v>
      </c>
      <c r="L281" s="175">
        <v>0</v>
      </c>
      <c r="M281" s="175">
        <v>0</v>
      </c>
      <c r="N281" s="275">
        <v>0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1">
        <v>211289000</v>
      </c>
      <c r="F282" s="1064">
        <v>0</v>
      </c>
      <c r="G282" s="1070"/>
      <c r="H282" s="1064">
        <v>2704000</v>
      </c>
      <c r="I282" s="1064">
        <v>193847000</v>
      </c>
      <c r="J282" s="1140"/>
      <c r="K282" s="1064">
        <v>14738000</v>
      </c>
      <c r="L282" s="1064">
        <v>0</v>
      </c>
      <c r="M282" s="1064">
        <v>0</v>
      </c>
      <c r="N282" s="1072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71">
        <v>0</v>
      </c>
      <c r="F283" s="1064">
        <v>0</v>
      </c>
      <c r="G283" s="1064"/>
      <c r="H283" s="1064">
        <v>0</v>
      </c>
      <c r="I283" s="1064">
        <v>0</v>
      </c>
      <c r="J283" s="1140"/>
      <c r="K283" s="1064">
        <v>0</v>
      </c>
      <c r="L283" s="1064">
        <v>0</v>
      </c>
      <c r="M283" s="1064">
        <v>0</v>
      </c>
      <c r="N283" s="1072">
        <v>0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71">
        <v>14841116.150000004</v>
      </c>
      <c r="F284" s="1064">
        <v>0</v>
      </c>
      <c r="G284" s="1064"/>
      <c r="H284" s="1064">
        <v>243560.97</v>
      </c>
      <c r="I284" s="1064">
        <v>14594007.490000004</v>
      </c>
      <c r="J284" s="1140"/>
      <c r="K284" s="1064">
        <v>3547.69</v>
      </c>
      <c r="L284" s="1064">
        <v>0</v>
      </c>
      <c r="M284" s="1064">
        <v>0</v>
      </c>
      <c r="N284" s="1072">
        <v>0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74">
        <v>7.0240836721268046E-2</v>
      </c>
      <c r="F285" s="174">
        <v>0</v>
      </c>
      <c r="G285" s="174"/>
      <c r="H285" s="174">
        <v>9.0074323224852065E-2</v>
      </c>
      <c r="I285" s="174">
        <v>7.5286217945080419E-2</v>
      </c>
      <c r="J285" s="174"/>
      <c r="K285" s="174">
        <v>2.4071719364907043E-4</v>
      </c>
      <c r="L285" s="174">
        <v>0</v>
      </c>
      <c r="M285" s="174">
        <v>0</v>
      </c>
      <c r="N285" s="274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5">
        <v>0</v>
      </c>
      <c r="F286" s="175">
        <v>0</v>
      </c>
      <c r="G286" s="175"/>
      <c r="H286" s="175">
        <v>0</v>
      </c>
      <c r="I286" s="175">
        <v>0</v>
      </c>
      <c r="J286" s="175"/>
      <c r="K286" s="175">
        <v>0</v>
      </c>
      <c r="L286" s="175">
        <v>0</v>
      </c>
      <c r="M286" s="175">
        <v>0</v>
      </c>
      <c r="N286" s="275">
        <v>0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1">
        <v>631586000</v>
      </c>
      <c r="F287" s="1064">
        <v>0</v>
      </c>
      <c r="G287" s="1070"/>
      <c r="H287" s="1064">
        <v>16623000</v>
      </c>
      <c r="I287" s="1064">
        <v>596927000</v>
      </c>
      <c r="J287" s="1140"/>
      <c r="K287" s="1064">
        <v>15823000</v>
      </c>
      <c r="L287" s="1064">
        <v>0</v>
      </c>
      <c r="M287" s="1064">
        <v>0</v>
      </c>
      <c r="N287" s="1072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71">
        <v>0</v>
      </c>
      <c r="F288" s="1064">
        <v>0</v>
      </c>
      <c r="G288" s="1064"/>
      <c r="H288" s="1064">
        <v>0</v>
      </c>
      <c r="I288" s="1064">
        <v>0</v>
      </c>
      <c r="J288" s="1140"/>
      <c r="K288" s="1064">
        <v>0</v>
      </c>
      <c r="L288" s="1064">
        <v>0</v>
      </c>
      <c r="M288" s="1064">
        <v>0</v>
      </c>
      <c r="N288" s="1072">
        <v>0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71">
        <v>40923554.930000007</v>
      </c>
      <c r="F289" s="1064">
        <v>0</v>
      </c>
      <c r="G289" s="1064"/>
      <c r="H289" s="1064">
        <v>757814.63</v>
      </c>
      <c r="I289" s="1064">
        <v>40062341.210000001</v>
      </c>
      <c r="J289" s="1140"/>
      <c r="K289" s="1064">
        <v>59902.45</v>
      </c>
      <c r="L289" s="1064">
        <v>0</v>
      </c>
      <c r="M289" s="1064">
        <v>0</v>
      </c>
      <c r="N289" s="1072">
        <v>43496.639999999999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74">
        <v>6.4794905096059771E-2</v>
      </c>
      <c r="F290" s="174">
        <v>0</v>
      </c>
      <c r="G290" s="174"/>
      <c r="H290" s="174">
        <v>4.5588319196294289E-2</v>
      </c>
      <c r="I290" s="174">
        <v>6.7114305786134656E-2</v>
      </c>
      <c r="J290" s="174"/>
      <c r="K290" s="174">
        <v>3.7857833533463943E-3</v>
      </c>
      <c r="L290" s="174">
        <v>0</v>
      </c>
      <c r="M290" s="174">
        <v>0</v>
      </c>
      <c r="N290" s="274">
        <v>1.9655056484410304E-2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5">
        <v>0</v>
      </c>
      <c r="F291" s="175">
        <v>0</v>
      </c>
      <c r="G291" s="175"/>
      <c r="H291" s="175">
        <v>0</v>
      </c>
      <c r="I291" s="175">
        <v>0</v>
      </c>
      <c r="J291" s="175"/>
      <c r="K291" s="175">
        <v>0</v>
      </c>
      <c r="L291" s="175">
        <v>0</v>
      </c>
      <c r="M291" s="175">
        <v>0</v>
      </c>
      <c r="N291" s="275">
        <v>0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1">
        <v>568334000</v>
      </c>
      <c r="F292" s="1064">
        <v>76841000</v>
      </c>
      <c r="G292" s="1070"/>
      <c r="H292" s="1064">
        <v>1365000</v>
      </c>
      <c r="I292" s="1064">
        <v>459234000</v>
      </c>
      <c r="J292" s="1140"/>
      <c r="K292" s="1064">
        <v>14009000</v>
      </c>
      <c r="L292" s="1064">
        <v>0</v>
      </c>
      <c r="M292" s="1064">
        <v>0</v>
      </c>
      <c r="N292" s="1072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71">
        <v>0</v>
      </c>
      <c r="F293" s="1064">
        <v>0</v>
      </c>
      <c r="G293" s="1064"/>
      <c r="H293" s="1064">
        <v>0</v>
      </c>
      <c r="I293" s="1064">
        <v>0</v>
      </c>
      <c r="J293" s="1140"/>
      <c r="K293" s="1064">
        <v>0</v>
      </c>
      <c r="L293" s="1064">
        <v>0</v>
      </c>
      <c r="M293" s="1064">
        <v>0</v>
      </c>
      <c r="N293" s="1072">
        <v>0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71">
        <v>30532085.220000003</v>
      </c>
      <c r="F294" s="1064">
        <v>0</v>
      </c>
      <c r="G294" s="1064"/>
      <c r="H294" s="1064">
        <v>94829.9</v>
      </c>
      <c r="I294" s="1064">
        <v>29923994.360000003</v>
      </c>
      <c r="J294" s="1140"/>
      <c r="K294" s="1064">
        <v>18346.34</v>
      </c>
      <c r="L294" s="1064">
        <v>0</v>
      </c>
      <c r="M294" s="1064">
        <v>0</v>
      </c>
      <c r="N294" s="1072">
        <v>494914.62000000005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74">
        <v>5.3722081065007553E-2</v>
      </c>
      <c r="F295" s="174">
        <v>0</v>
      </c>
      <c r="G295" s="174"/>
      <c r="H295" s="174">
        <v>6.947245421245421E-2</v>
      </c>
      <c r="I295" s="174">
        <v>6.5160668330306565E-2</v>
      </c>
      <c r="J295" s="174"/>
      <c r="K295" s="174">
        <v>1.3096109643800414E-3</v>
      </c>
      <c r="L295" s="174">
        <v>0</v>
      </c>
      <c r="M295" s="174">
        <v>0</v>
      </c>
      <c r="N295" s="274">
        <v>2.9310904352976019E-2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76">
        <v>0</v>
      </c>
      <c r="F296" s="175">
        <v>0</v>
      </c>
      <c r="G296" s="175"/>
      <c r="H296" s="175">
        <v>0</v>
      </c>
      <c r="I296" s="175">
        <v>0</v>
      </c>
      <c r="J296" s="175"/>
      <c r="K296" s="175">
        <v>0</v>
      </c>
      <c r="L296" s="175">
        <v>0</v>
      </c>
      <c r="M296" s="175">
        <v>0</v>
      </c>
      <c r="N296" s="275">
        <v>0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2">
        <v>252356000</v>
      </c>
      <c r="F297" s="1064">
        <v>0</v>
      </c>
      <c r="G297" s="1070"/>
      <c r="H297" s="1064">
        <v>3928000</v>
      </c>
      <c r="I297" s="1064">
        <v>235148000</v>
      </c>
      <c r="J297" s="1140"/>
      <c r="K297" s="1064">
        <v>13280000</v>
      </c>
      <c r="L297" s="1064">
        <v>0</v>
      </c>
      <c r="M297" s="1064">
        <v>0</v>
      </c>
      <c r="N297" s="1072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71">
        <v>0</v>
      </c>
      <c r="F298" s="1064">
        <v>0</v>
      </c>
      <c r="G298" s="1064"/>
      <c r="H298" s="1064">
        <v>0</v>
      </c>
      <c r="I298" s="1064">
        <v>0</v>
      </c>
      <c r="J298" s="1140"/>
      <c r="K298" s="1064">
        <v>0</v>
      </c>
      <c r="L298" s="1064">
        <v>0</v>
      </c>
      <c r="M298" s="1064">
        <v>0</v>
      </c>
      <c r="N298" s="1072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71">
        <v>20403609.839999996</v>
      </c>
      <c r="F299" s="1064">
        <v>0</v>
      </c>
      <c r="G299" s="1064"/>
      <c r="H299" s="1064">
        <v>254958.47999999998</v>
      </c>
      <c r="I299" s="1064">
        <v>20132337.369999997</v>
      </c>
      <c r="J299" s="1140"/>
      <c r="K299" s="1064">
        <v>16313.99</v>
      </c>
      <c r="L299" s="1064">
        <v>0</v>
      </c>
      <c r="M299" s="1064">
        <v>0</v>
      </c>
      <c r="N299" s="1072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74">
        <v>8.0852485536305835E-2</v>
      </c>
      <c r="F300" s="174">
        <v>0</v>
      </c>
      <c r="G300" s="174"/>
      <c r="H300" s="174">
        <v>6.4907963340122193E-2</v>
      </c>
      <c r="I300" s="174">
        <v>8.5615601110789794E-2</v>
      </c>
      <c r="J300" s="174"/>
      <c r="K300" s="174">
        <v>1.2284631024096384E-3</v>
      </c>
      <c r="L300" s="174">
        <v>0</v>
      </c>
      <c r="M300" s="174">
        <v>0</v>
      </c>
      <c r="N300" s="274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5">
        <v>0</v>
      </c>
      <c r="F301" s="175">
        <v>0</v>
      </c>
      <c r="G301" s="175"/>
      <c r="H301" s="175">
        <v>0</v>
      </c>
      <c r="I301" s="175">
        <v>0</v>
      </c>
      <c r="J301" s="175"/>
      <c r="K301" s="175">
        <v>0</v>
      </c>
      <c r="L301" s="175">
        <v>0</v>
      </c>
      <c r="M301" s="175">
        <v>0</v>
      </c>
      <c r="N301" s="275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1">
        <v>65479000</v>
      </c>
      <c r="F302" s="1064">
        <v>0</v>
      </c>
      <c r="G302" s="1070"/>
      <c r="H302" s="1064">
        <v>46000</v>
      </c>
      <c r="I302" s="1064">
        <v>63319000</v>
      </c>
      <c r="J302" s="1140"/>
      <c r="K302" s="1064">
        <v>2114000</v>
      </c>
      <c r="L302" s="1064">
        <v>0</v>
      </c>
      <c r="M302" s="1064">
        <v>0</v>
      </c>
      <c r="N302" s="1072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71">
        <v>0</v>
      </c>
      <c r="F303" s="1064">
        <v>0</v>
      </c>
      <c r="G303" s="1064"/>
      <c r="H303" s="1064">
        <v>0</v>
      </c>
      <c r="I303" s="1064">
        <v>0</v>
      </c>
      <c r="J303" s="1140"/>
      <c r="K303" s="1064">
        <v>0</v>
      </c>
      <c r="L303" s="1064">
        <v>0</v>
      </c>
      <c r="M303" s="1064">
        <v>0</v>
      </c>
      <c r="N303" s="1072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71">
        <v>4699585.07</v>
      </c>
      <c r="F304" s="1064">
        <v>0</v>
      </c>
      <c r="G304" s="1064"/>
      <c r="H304" s="1064">
        <v>3372</v>
      </c>
      <c r="I304" s="1064">
        <v>4696213.07</v>
      </c>
      <c r="J304" s="1140"/>
      <c r="K304" s="1064">
        <v>0</v>
      </c>
      <c r="L304" s="1064">
        <v>0</v>
      </c>
      <c r="M304" s="1064">
        <v>0</v>
      </c>
      <c r="N304" s="1072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74">
        <v>7.1772401380595305E-2</v>
      </c>
      <c r="F305" s="174">
        <v>0</v>
      </c>
      <c r="G305" s="174"/>
      <c r="H305" s="174">
        <v>7.3304347826086955E-2</v>
      </c>
      <c r="I305" s="174">
        <v>7.4167517964591992E-2</v>
      </c>
      <c r="J305" s="174"/>
      <c r="K305" s="174">
        <v>0</v>
      </c>
      <c r="L305" s="174">
        <v>0</v>
      </c>
      <c r="M305" s="174">
        <v>0</v>
      </c>
      <c r="N305" s="274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5">
        <v>0</v>
      </c>
      <c r="F306" s="175">
        <v>0</v>
      </c>
      <c r="G306" s="175"/>
      <c r="H306" s="175">
        <v>0</v>
      </c>
      <c r="I306" s="175">
        <v>0</v>
      </c>
      <c r="J306" s="175"/>
      <c r="K306" s="175">
        <v>0</v>
      </c>
      <c r="L306" s="175">
        <v>0</v>
      </c>
      <c r="M306" s="175">
        <v>0</v>
      </c>
      <c r="N306" s="275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1">
        <v>62256000</v>
      </c>
      <c r="F307" s="1064">
        <v>0</v>
      </c>
      <c r="G307" s="1070"/>
      <c r="H307" s="1064">
        <v>51000</v>
      </c>
      <c r="I307" s="1064">
        <v>61205000</v>
      </c>
      <c r="J307" s="1140"/>
      <c r="K307" s="1064">
        <v>1000000</v>
      </c>
      <c r="L307" s="1064">
        <v>0</v>
      </c>
      <c r="M307" s="1064">
        <v>0</v>
      </c>
      <c r="N307" s="1072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71">
        <v>0</v>
      </c>
      <c r="F308" s="1064">
        <v>0</v>
      </c>
      <c r="G308" s="1064"/>
      <c r="H308" s="1064">
        <v>0</v>
      </c>
      <c r="I308" s="1064">
        <v>0</v>
      </c>
      <c r="J308" s="1140"/>
      <c r="K308" s="1064">
        <v>0</v>
      </c>
      <c r="L308" s="1064">
        <v>0</v>
      </c>
      <c r="M308" s="1064">
        <v>0</v>
      </c>
      <c r="N308" s="1072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71">
        <v>4076082.6599999997</v>
      </c>
      <c r="F309" s="1064">
        <v>0</v>
      </c>
      <c r="G309" s="1064"/>
      <c r="H309" s="1064">
        <v>4742.37</v>
      </c>
      <c r="I309" s="1064">
        <v>4071340.2899999996</v>
      </c>
      <c r="J309" s="1140"/>
      <c r="K309" s="1064">
        <v>0</v>
      </c>
      <c r="L309" s="1064">
        <v>0</v>
      </c>
      <c r="M309" s="1064">
        <v>0</v>
      </c>
      <c r="N309" s="1072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74">
        <v>6.5472928874325362E-2</v>
      </c>
      <c r="F310" s="174">
        <v>0</v>
      </c>
      <c r="G310" s="174"/>
      <c r="H310" s="174">
        <v>9.2987647058823522E-2</v>
      </c>
      <c r="I310" s="174">
        <v>6.6519733518503377E-2</v>
      </c>
      <c r="J310" s="174"/>
      <c r="K310" s="174">
        <v>0</v>
      </c>
      <c r="L310" s="174">
        <v>0</v>
      </c>
      <c r="M310" s="174">
        <v>0</v>
      </c>
      <c r="N310" s="274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5">
        <v>0</v>
      </c>
      <c r="F311" s="175">
        <v>0</v>
      </c>
      <c r="G311" s="175"/>
      <c r="H311" s="175">
        <v>0</v>
      </c>
      <c r="I311" s="175">
        <v>0</v>
      </c>
      <c r="J311" s="175"/>
      <c r="K311" s="175">
        <v>0</v>
      </c>
      <c r="L311" s="175">
        <v>0</v>
      </c>
      <c r="M311" s="175">
        <v>0</v>
      </c>
      <c r="N311" s="275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1">
        <v>99153000</v>
      </c>
      <c r="F312" s="1064">
        <v>5000000</v>
      </c>
      <c r="G312" s="1070"/>
      <c r="H312" s="1064">
        <v>275000</v>
      </c>
      <c r="I312" s="1064">
        <v>22360000</v>
      </c>
      <c r="J312" s="1140"/>
      <c r="K312" s="1064">
        <v>0</v>
      </c>
      <c r="L312" s="1064">
        <v>0</v>
      </c>
      <c r="M312" s="1064">
        <v>0</v>
      </c>
      <c r="N312" s="1072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71">
        <v>0</v>
      </c>
      <c r="F313" s="1064">
        <v>0</v>
      </c>
      <c r="G313" s="1064"/>
      <c r="H313" s="1064">
        <v>0</v>
      </c>
      <c r="I313" s="1064">
        <v>0</v>
      </c>
      <c r="J313" s="1140"/>
      <c r="K313" s="1064">
        <v>0</v>
      </c>
      <c r="L313" s="1064">
        <v>0</v>
      </c>
      <c r="M313" s="1064">
        <v>0</v>
      </c>
      <c r="N313" s="1072">
        <v>0</v>
      </c>
    </row>
    <row r="314" spans="1:14" ht="18.399999999999999" customHeight="1">
      <c r="A314" s="56"/>
      <c r="B314" s="52"/>
      <c r="C314" s="53"/>
      <c r="D314" s="62" t="s">
        <v>43</v>
      </c>
      <c r="E314" s="671">
        <v>1400405.65</v>
      </c>
      <c r="F314" s="1064">
        <v>0</v>
      </c>
      <c r="G314" s="1064"/>
      <c r="H314" s="1064">
        <v>442.14</v>
      </c>
      <c r="I314" s="1064">
        <v>1017713.5999999999</v>
      </c>
      <c r="J314" s="1140"/>
      <c r="K314" s="1064">
        <v>0</v>
      </c>
      <c r="L314" s="1064">
        <v>0</v>
      </c>
      <c r="M314" s="1064">
        <v>0</v>
      </c>
      <c r="N314" s="1072">
        <v>382249.91</v>
      </c>
    </row>
    <row r="315" spans="1:14" ht="18.399999999999999" customHeight="1">
      <c r="A315" s="56"/>
      <c r="B315" s="52"/>
      <c r="C315" s="53"/>
      <c r="D315" s="62" t="s">
        <v>44</v>
      </c>
      <c r="E315" s="174">
        <v>1.4123684104363961E-2</v>
      </c>
      <c r="F315" s="174">
        <v>0</v>
      </c>
      <c r="G315" s="174"/>
      <c r="H315" s="174">
        <v>1.6077818181818181E-3</v>
      </c>
      <c r="I315" s="174">
        <v>4.5514919499105543E-2</v>
      </c>
      <c r="J315" s="174"/>
      <c r="K315" s="174">
        <v>0</v>
      </c>
      <c r="L315" s="174">
        <v>0</v>
      </c>
      <c r="M315" s="174">
        <v>0</v>
      </c>
      <c r="N315" s="274">
        <v>5.3448070415839368E-3</v>
      </c>
    </row>
    <row r="316" spans="1:14" ht="18.399999999999999" customHeight="1">
      <c r="A316" s="58"/>
      <c r="B316" s="59"/>
      <c r="C316" s="60"/>
      <c r="D316" s="64" t="s">
        <v>45</v>
      </c>
      <c r="E316" s="175">
        <v>0</v>
      </c>
      <c r="F316" s="175">
        <v>0</v>
      </c>
      <c r="G316" s="175"/>
      <c r="H316" s="175">
        <v>0</v>
      </c>
      <c r="I316" s="175">
        <v>0</v>
      </c>
      <c r="J316" s="175"/>
      <c r="K316" s="175">
        <v>0</v>
      </c>
      <c r="L316" s="175">
        <v>0</v>
      </c>
      <c r="M316" s="175">
        <v>0</v>
      </c>
      <c r="N316" s="275">
        <v>0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1">
        <v>31033000</v>
      </c>
      <c r="F317" s="1064">
        <v>9900000</v>
      </c>
      <c r="G317" s="1070"/>
      <c r="H317" s="1064">
        <v>24000</v>
      </c>
      <c r="I317" s="1064">
        <v>18759000</v>
      </c>
      <c r="J317" s="1140"/>
      <c r="K317" s="1064">
        <v>0</v>
      </c>
      <c r="L317" s="1064">
        <v>0</v>
      </c>
      <c r="M317" s="1064">
        <v>0</v>
      </c>
      <c r="N317" s="1072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71">
        <v>0</v>
      </c>
      <c r="F318" s="1064">
        <v>0</v>
      </c>
      <c r="G318" s="1064"/>
      <c r="H318" s="1064">
        <v>0</v>
      </c>
      <c r="I318" s="1064">
        <v>0</v>
      </c>
      <c r="J318" s="1140"/>
      <c r="K318" s="1064">
        <v>0</v>
      </c>
      <c r="L318" s="1064">
        <v>0</v>
      </c>
      <c r="M318" s="1064">
        <v>0</v>
      </c>
      <c r="N318" s="1072">
        <v>0</v>
      </c>
    </row>
    <row r="319" spans="1:14" ht="18.399999999999999" customHeight="1">
      <c r="A319" s="56"/>
      <c r="B319" s="52"/>
      <c r="C319" s="53"/>
      <c r="D319" s="62" t="s">
        <v>43</v>
      </c>
      <c r="E319" s="671">
        <v>480494.22000000003</v>
      </c>
      <c r="F319" s="1064">
        <v>0</v>
      </c>
      <c r="G319" s="1064"/>
      <c r="H319" s="1064">
        <v>300</v>
      </c>
      <c r="I319" s="1064">
        <v>478794.41000000003</v>
      </c>
      <c r="J319" s="1140"/>
      <c r="K319" s="1064">
        <v>0</v>
      </c>
      <c r="L319" s="1064">
        <v>0</v>
      </c>
      <c r="M319" s="1064">
        <v>0</v>
      </c>
      <c r="N319" s="1072">
        <v>1399.81</v>
      </c>
    </row>
    <row r="320" spans="1:14" ht="18.399999999999999" customHeight="1">
      <c r="A320" s="56"/>
      <c r="B320" s="52"/>
      <c r="C320" s="53"/>
      <c r="D320" s="62" t="s">
        <v>44</v>
      </c>
      <c r="E320" s="174">
        <v>1.5483331292495087E-2</v>
      </c>
      <c r="F320" s="174">
        <v>0</v>
      </c>
      <c r="G320" s="174"/>
      <c r="H320" s="174">
        <v>1.2500000000000001E-2</v>
      </c>
      <c r="I320" s="174">
        <v>2.5523450610373689E-2</v>
      </c>
      <c r="J320" s="174"/>
      <c r="K320" s="174">
        <v>0</v>
      </c>
      <c r="L320" s="174">
        <v>0</v>
      </c>
      <c r="M320" s="174">
        <v>0</v>
      </c>
      <c r="N320" s="274">
        <v>5.9566382978723401E-4</v>
      </c>
    </row>
    <row r="321" spans="1:14" ht="18.399999999999999" customHeight="1">
      <c r="A321" s="58"/>
      <c r="B321" s="59"/>
      <c r="C321" s="60"/>
      <c r="D321" s="64" t="s">
        <v>45</v>
      </c>
      <c r="E321" s="175">
        <v>0</v>
      </c>
      <c r="F321" s="175">
        <v>0</v>
      </c>
      <c r="G321" s="175"/>
      <c r="H321" s="175">
        <v>0</v>
      </c>
      <c r="I321" s="175">
        <v>0</v>
      </c>
      <c r="J321" s="175"/>
      <c r="K321" s="175">
        <v>0</v>
      </c>
      <c r="L321" s="175">
        <v>0</v>
      </c>
      <c r="M321" s="175">
        <v>0</v>
      </c>
      <c r="N321" s="275">
        <v>0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1">
        <v>166515000</v>
      </c>
      <c r="F322" s="1064">
        <v>0</v>
      </c>
      <c r="G322" s="1070"/>
      <c r="H322" s="1064">
        <v>457000</v>
      </c>
      <c r="I322" s="1064">
        <v>155002000</v>
      </c>
      <c r="J322" s="1140"/>
      <c r="K322" s="1064">
        <v>8346000</v>
      </c>
      <c r="L322" s="1064">
        <v>0</v>
      </c>
      <c r="M322" s="1064">
        <v>0</v>
      </c>
      <c r="N322" s="1072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71">
        <v>0</v>
      </c>
      <c r="F323" s="1064">
        <v>0</v>
      </c>
      <c r="G323" s="1064"/>
      <c r="H323" s="1064">
        <v>0</v>
      </c>
      <c r="I323" s="1064">
        <v>0</v>
      </c>
      <c r="J323" s="1140"/>
      <c r="K323" s="1064">
        <v>0</v>
      </c>
      <c r="L323" s="1064">
        <v>0</v>
      </c>
      <c r="M323" s="1064">
        <v>0</v>
      </c>
      <c r="N323" s="1072">
        <v>0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71">
        <v>9553541.5400000028</v>
      </c>
      <c r="F324" s="1064">
        <v>0</v>
      </c>
      <c r="G324" s="1064"/>
      <c r="H324" s="1064">
        <v>18629.86</v>
      </c>
      <c r="I324" s="1064">
        <v>9515512.200000003</v>
      </c>
      <c r="J324" s="1140"/>
      <c r="K324" s="1064">
        <v>0</v>
      </c>
      <c r="L324" s="1064">
        <v>0</v>
      </c>
      <c r="M324" s="1064">
        <v>0</v>
      </c>
      <c r="N324" s="1072">
        <v>19399.480000000003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74">
        <v>5.737345908776989E-2</v>
      </c>
      <c r="F325" s="174">
        <v>0</v>
      </c>
      <c r="G325" s="174"/>
      <c r="H325" s="174">
        <v>4.0765557986870898E-2</v>
      </c>
      <c r="I325" s="174">
        <v>6.1389609166333355E-2</v>
      </c>
      <c r="J325" s="174"/>
      <c r="K325" s="174">
        <v>0</v>
      </c>
      <c r="L325" s="174">
        <v>0</v>
      </c>
      <c r="M325" s="174">
        <v>0</v>
      </c>
      <c r="N325" s="274">
        <v>7.1584797047970494E-3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76">
        <v>0</v>
      </c>
      <c r="F326" s="175">
        <v>0</v>
      </c>
      <c r="G326" s="175"/>
      <c r="H326" s="175">
        <v>0</v>
      </c>
      <c r="I326" s="175">
        <v>0</v>
      </c>
      <c r="J326" s="175"/>
      <c r="K326" s="175">
        <v>0</v>
      </c>
      <c r="L326" s="175">
        <v>0</v>
      </c>
      <c r="M326" s="175">
        <v>0</v>
      </c>
      <c r="N326" s="275">
        <v>0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2">
        <v>34947000</v>
      </c>
      <c r="F327" s="1064">
        <v>0</v>
      </c>
      <c r="G327" s="1070"/>
      <c r="H327" s="1064">
        <v>63000</v>
      </c>
      <c r="I327" s="1064">
        <v>33884000</v>
      </c>
      <c r="J327" s="1140"/>
      <c r="K327" s="1064">
        <v>1000000</v>
      </c>
      <c r="L327" s="1064">
        <v>0</v>
      </c>
      <c r="M327" s="1064">
        <v>0</v>
      </c>
      <c r="N327" s="1072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71">
        <v>0</v>
      </c>
      <c r="F328" s="1064">
        <v>0</v>
      </c>
      <c r="G328" s="1064"/>
      <c r="H328" s="1064">
        <v>0</v>
      </c>
      <c r="I328" s="1064">
        <v>0</v>
      </c>
      <c r="J328" s="1140"/>
      <c r="K328" s="1064">
        <v>0</v>
      </c>
      <c r="L328" s="1064">
        <v>0</v>
      </c>
      <c r="M328" s="1064">
        <v>0</v>
      </c>
      <c r="N328" s="1072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71">
        <v>2357764.1599999997</v>
      </c>
      <c r="F329" s="1064">
        <v>0</v>
      </c>
      <c r="G329" s="1064"/>
      <c r="H329" s="1064">
        <v>920</v>
      </c>
      <c r="I329" s="1064">
        <v>2356844.1599999997</v>
      </c>
      <c r="J329" s="1140"/>
      <c r="K329" s="1064">
        <v>0</v>
      </c>
      <c r="L329" s="1064">
        <v>0</v>
      </c>
      <c r="M329" s="1064">
        <v>0</v>
      </c>
      <c r="N329" s="1072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74">
        <v>6.7466854379488933E-2</v>
      </c>
      <c r="F330" s="174">
        <v>0</v>
      </c>
      <c r="G330" s="174"/>
      <c r="H330" s="174">
        <v>1.4603174603174604E-2</v>
      </c>
      <c r="I330" s="174">
        <v>6.9556255459804026E-2</v>
      </c>
      <c r="J330" s="174"/>
      <c r="K330" s="174">
        <v>0</v>
      </c>
      <c r="L330" s="174">
        <v>0</v>
      </c>
      <c r="M330" s="174">
        <v>0</v>
      </c>
      <c r="N330" s="274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5">
        <v>0</v>
      </c>
      <c r="F331" s="175">
        <v>0</v>
      </c>
      <c r="G331" s="175"/>
      <c r="H331" s="175">
        <v>0</v>
      </c>
      <c r="I331" s="175">
        <v>0</v>
      </c>
      <c r="J331" s="175"/>
      <c r="K331" s="175">
        <v>0</v>
      </c>
      <c r="L331" s="175">
        <v>0</v>
      </c>
      <c r="M331" s="175">
        <v>0</v>
      </c>
      <c r="N331" s="275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1">
        <v>14663000</v>
      </c>
      <c r="F332" s="1064">
        <v>0</v>
      </c>
      <c r="G332" s="1070"/>
      <c r="H332" s="1064">
        <v>25000</v>
      </c>
      <c r="I332" s="1064">
        <v>14638000</v>
      </c>
      <c r="J332" s="1140"/>
      <c r="K332" s="1064">
        <v>0</v>
      </c>
      <c r="L332" s="1064">
        <v>0</v>
      </c>
      <c r="M332" s="1064">
        <v>0</v>
      </c>
      <c r="N332" s="1072">
        <v>0</v>
      </c>
    </row>
    <row r="333" spans="1:14" ht="18.399999999999999" customHeight="1">
      <c r="A333" s="56"/>
      <c r="B333" s="52"/>
      <c r="C333" s="53"/>
      <c r="D333" s="62" t="s">
        <v>42</v>
      </c>
      <c r="E333" s="671">
        <v>0</v>
      </c>
      <c r="F333" s="1064">
        <v>0</v>
      </c>
      <c r="G333" s="1064"/>
      <c r="H333" s="1064">
        <v>0</v>
      </c>
      <c r="I333" s="1064">
        <v>0</v>
      </c>
      <c r="J333" s="1140"/>
      <c r="K333" s="1064">
        <v>0</v>
      </c>
      <c r="L333" s="1064">
        <v>0</v>
      </c>
      <c r="M333" s="1064">
        <v>0</v>
      </c>
      <c r="N333" s="1072">
        <v>0</v>
      </c>
    </row>
    <row r="334" spans="1:14" ht="18.399999999999999" customHeight="1">
      <c r="A334" s="56"/>
      <c r="B334" s="52"/>
      <c r="C334" s="53"/>
      <c r="D334" s="62" t="s">
        <v>43</v>
      </c>
      <c r="E334" s="671">
        <v>1005379.1800000002</v>
      </c>
      <c r="F334" s="1064">
        <v>0</v>
      </c>
      <c r="G334" s="1064"/>
      <c r="H334" s="1064">
        <v>1000</v>
      </c>
      <c r="I334" s="1064">
        <v>1004379.1800000002</v>
      </c>
      <c r="J334" s="1140"/>
      <c r="K334" s="1064">
        <v>0</v>
      </c>
      <c r="L334" s="1064">
        <v>0</v>
      </c>
      <c r="M334" s="1064">
        <v>0</v>
      </c>
      <c r="N334" s="1072">
        <v>0</v>
      </c>
    </row>
    <row r="335" spans="1:14" ht="18.399999999999999" customHeight="1">
      <c r="A335" s="56"/>
      <c r="B335" s="52"/>
      <c r="C335" s="53"/>
      <c r="D335" s="62" t="s">
        <v>44</v>
      </c>
      <c r="E335" s="174">
        <v>6.8565721885016723E-2</v>
      </c>
      <c r="F335" s="174">
        <v>0</v>
      </c>
      <c r="G335" s="174"/>
      <c r="H335" s="174">
        <v>0.04</v>
      </c>
      <c r="I335" s="174">
        <v>6.8614508812679345E-2</v>
      </c>
      <c r="J335" s="174"/>
      <c r="K335" s="174">
        <v>0</v>
      </c>
      <c r="L335" s="174">
        <v>0</v>
      </c>
      <c r="M335" s="174">
        <v>0</v>
      </c>
      <c r="N335" s="274">
        <v>0</v>
      </c>
    </row>
    <row r="336" spans="1:14" ht="18.399999999999999" customHeight="1">
      <c r="A336" s="58"/>
      <c r="B336" s="59"/>
      <c r="C336" s="60"/>
      <c r="D336" s="65" t="s">
        <v>45</v>
      </c>
      <c r="E336" s="175">
        <v>0</v>
      </c>
      <c r="F336" s="175">
        <v>0</v>
      </c>
      <c r="G336" s="175"/>
      <c r="H336" s="175">
        <v>0</v>
      </c>
      <c r="I336" s="175">
        <v>0</v>
      </c>
      <c r="J336" s="175"/>
      <c r="K336" s="175">
        <v>0</v>
      </c>
      <c r="L336" s="175">
        <v>0</v>
      </c>
      <c r="M336" s="175">
        <v>0</v>
      </c>
      <c r="N336" s="275">
        <v>0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1">
        <v>91832000</v>
      </c>
      <c r="F337" s="1064">
        <v>87460000</v>
      </c>
      <c r="G337" s="1070"/>
      <c r="H337" s="1064">
        <v>0</v>
      </c>
      <c r="I337" s="1064">
        <v>5000</v>
      </c>
      <c r="J337" s="1140"/>
      <c r="K337" s="1064">
        <v>4367000</v>
      </c>
      <c r="L337" s="1064">
        <v>0</v>
      </c>
      <c r="M337" s="1064">
        <v>0</v>
      </c>
      <c r="N337" s="1072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71">
        <v>0</v>
      </c>
      <c r="F338" s="1064">
        <v>0</v>
      </c>
      <c r="G338" s="1064"/>
      <c r="H338" s="1064">
        <v>0</v>
      </c>
      <c r="I338" s="1064">
        <v>0</v>
      </c>
      <c r="J338" s="1140"/>
      <c r="K338" s="1064">
        <v>0</v>
      </c>
      <c r="L338" s="1064">
        <v>0</v>
      </c>
      <c r="M338" s="1064">
        <v>0</v>
      </c>
      <c r="N338" s="1072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71">
        <v>7359000</v>
      </c>
      <c r="F339" s="1064">
        <v>7359000</v>
      </c>
      <c r="G339" s="1064"/>
      <c r="H339" s="1064">
        <v>0</v>
      </c>
      <c r="I339" s="1064">
        <v>0</v>
      </c>
      <c r="J339" s="1140"/>
      <c r="K339" s="1064">
        <v>0</v>
      </c>
      <c r="L339" s="1064">
        <v>0</v>
      </c>
      <c r="M339" s="1064">
        <v>0</v>
      </c>
      <c r="N339" s="1072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74">
        <v>8.0135464761738828E-2</v>
      </c>
      <c r="F340" s="174">
        <v>8.4141321747084385E-2</v>
      </c>
      <c r="G340" s="174"/>
      <c r="H340" s="174">
        <v>0</v>
      </c>
      <c r="I340" s="174">
        <v>0</v>
      </c>
      <c r="J340" s="174"/>
      <c r="K340" s="174">
        <v>0</v>
      </c>
      <c r="L340" s="174">
        <v>0</v>
      </c>
      <c r="M340" s="174">
        <v>0</v>
      </c>
      <c r="N340" s="274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5">
        <v>0</v>
      </c>
      <c r="F341" s="175">
        <v>0</v>
      </c>
      <c r="G341" s="175"/>
      <c r="H341" s="175">
        <v>0</v>
      </c>
      <c r="I341" s="175">
        <v>0</v>
      </c>
      <c r="J341" s="175"/>
      <c r="K341" s="175">
        <v>0</v>
      </c>
      <c r="L341" s="175">
        <v>0</v>
      </c>
      <c r="M341" s="175">
        <v>0</v>
      </c>
      <c r="N341" s="275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1">
        <v>21742000</v>
      </c>
      <c r="F342" s="1064">
        <v>0</v>
      </c>
      <c r="G342" s="1070"/>
      <c r="H342" s="1064">
        <v>154000</v>
      </c>
      <c r="I342" s="1064">
        <v>19325000</v>
      </c>
      <c r="J342" s="1140"/>
      <c r="K342" s="1064">
        <v>2258000</v>
      </c>
      <c r="L342" s="1064">
        <v>0</v>
      </c>
      <c r="M342" s="1064">
        <v>0</v>
      </c>
      <c r="N342" s="1072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71">
        <v>0</v>
      </c>
      <c r="F343" s="1064">
        <v>0</v>
      </c>
      <c r="G343" s="1064"/>
      <c r="H343" s="1064">
        <v>0</v>
      </c>
      <c r="I343" s="1064">
        <v>0</v>
      </c>
      <c r="J343" s="1140"/>
      <c r="K343" s="1064">
        <v>0</v>
      </c>
      <c r="L343" s="1064">
        <v>0</v>
      </c>
      <c r="M343" s="1064">
        <v>0</v>
      </c>
      <c r="N343" s="1072">
        <v>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71">
        <v>1106806.1199999996</v>
      </c>
      <c r="F344" s="1064">
        <v>0</v>
      </c>
      <c r="G344" s="1064"/>
      <c r="H344" s="1064">
        <v>1898.16</v>
      </c>
      <c r="I344" s="1064">
        <v>1104907.9599999997</v>
      </c>
      <c r="J344" s="1140"/>
      <c r="K344" s="1064">
        <v>0</v>
      </c>
      <c r="L344" s="1064">
        <v>0</v>
      </c>
      <c r="M344" s="1064">
        <v>0</v>
      </c>
      <c r="N344" s="1072">
        <v>0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74">
        <v>5.0906361880231794E-2</v>
      </c>
      <c r="F345" s="174">
        <v>0</v>
      </c>
      <c r="G345" s="174"/>
      <c r="H345" s="174">
        <v>1.2325714285714287E-2</v>
      </c>
      <c r="I345" s="174">
        <v>5.7175056144890025E-2</v>
      </c>
      <c r="J345" s="174"/>
      <c r="K345" s="174">
        <v>0</v>
      </c>
      <c r="L345" s="174">
        <v>0</v>
      </c>
      <c r="M345" s="174">
        <v>0</v>
      </c>
      <c r="N345" s="274">
        <v>0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5">
        <v>0</v>
      </c>
      <c r="F346" s="175">
        <v>0</v>
      </c>
      <c r="G346" s="175"/>
      <c r="H346" s="175">
        <v>0</v>
      </c>
      <c r="I346" s="175">
        <v>0</v>
      </c>
      <c r="J346" s="175"/>
      <c r="K346" s="175">
        <v>0</v>
      </c>
      <c r="L346" s="175">
        <v>0</v>
      </c>
      <c r="M346" s="175">
        <v>0</v>
      </c>
      <c r="N346" s="275">
        <v>0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1">
        <v>24221000</v>
      </c>
      <c r="F347" s="1064">
        <v>0</v>
      </c>
      <c r="G347" s="1070"/>
      <c r="H347" s="1064">
        <v>103000</v>
      </c>
      <c r="I347" s="1064">
        <v>21959000</v>
      </c>
      <c r="J347" s="1140"/>
      <c r="K347" s="1064">
        <v>1650000</v>
      </c>
      <c r="L347" s="1064">
        <v>0</v>
      </c>
      <c r="M347" s="1064">
        <v>0</v>
      </c>
      <c r="N347" s="1072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71">
        <v>0</v>
      </c>
      <c r="F348" s="1064">
        <v>0</v>
      </c>
      <c r="G348" s="1064"/>
      <c r="H348" s="1064">
        <v>0</v>
      </c>
      <c r="I348" s="1064">
        <v>0</v>
      </c>
      <c r="J348" s="1140"/>
      <c r="K348" s="1064">
        <v>0</v>
      </c>
      <c r="L348" s="1064">
        <v>0</v>
      </c>
      <c r="M348" s="1064">
        <v>0</v>
      </c>
      <c r="N348" s="1072">
        <v>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71">
        <v>1031635.2300000001</v>
      </c>
      <c r="F349" s="1064">
        <v>0</v>
      </c>
      <c r="G349" s="1064"/>
      <c r="H349" s="1064">
        <v>1380.65</v>
      </c>
      <c r="I349" s="1064">
        <v>1023979.06</v>
      </c>
      <c r="J349" s="1140"/>
      <c r="K349" s="1064">
        <v>0</v>
      </c>
      <c r="L349" s="1064">
        <v>0</v>
      </c>
      <c r="M349" s="1064">
        <v>0</v>
      </c>
      <c r="N349" s="1072">
        <v>6275.52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74">
        <v>4.259259444283886E-2</v>
      </c>
      <c r="F350" s="174">
        <v>0</v>
      </c>
      <c r="G350" s="174"/>
      <c r="H350" s="174">
        <v>1.3404368932038837E-2</v>
      </c>
      <c r="I350" s="174">
        <v>4.6631406712509677E-2</v>
      </c>
      <c r="J350" s="174"/>
      <c r="K350" s="174">
        <v>0</v>
      </c>
      <c r="L350" s="174">
        <v>0</v>
      </c>
      <c r="M350" s="174">
        <v>0</v>
      </c>
      <c r="N350" s="274">
        <v>1.2329115913555993E-2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5">
        <v>0</v>
      </c>
      <c r="F351" s="175">
        <v>0</v>
      </c>
      <c r="G351" s="175"/>
      <c r="H351" s="175">
        <v>0</v>
      </c>
      <c r="I351" s="175">
        <v>0</v>
      </c>
      <c r="J351" s="175"/>
      <c r="K351" s="175">
        <v>0</v>
      </c>
      <c r="L351" s="175">
        <v>0</v>
      </c>
      <c r="M351" s="175">
        <v>0</v>
      </c>
      <c r="N351" s="275">
        <v>0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1">
        <v>45712000</v>
      </c>
      <c r="F352" s="1064">
        <v>0</v>
      </c>
      <c r="G352" s="1070"/>
      <c r="H352" s="1064">
        <v>60000</v>
      </c>
      <c r="I352" s="1064">
        <v>37941000</v>
      </c>
      <c r="J352" s="1140"/>
      <c r="K352" s="1064">
        <v>736000</v>
      </c>
      <c r="L352" s="1064">
        <v>0</v>
      </c>
      <c r="M352" s="1064">
        <v>0</v>
      </c>
      <c r="N352" s="1072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71">
        <v>0</v>
      </c>
      <c r="F353" s="1064">
        <v>0</v>
      </c>
      <c r="G353" s="1064"/>
      <c r="H353" s="1064">
        <v>0</v>
      </c>
      <c r="I353" s="1064">
        <v>0</v>
      </c>
      <c r="J353" s="1140"/>
      <c r="K353" s="1064">
        <v>0</v>
      </c>
      <c r="L353" s="1064">
        <v>0</v>
      </c>
      <c r="M353" s="1064">
        <v>0</v>
      </c>
      <c r="N353" s="1072">
        <v>0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71">
        <v>2491410.2000000002</v>
      </c>
      <c r="F354" s="1064">
        <v>0</v>
      </c>
      <c r="G354" s="1064"/>
      <c r="H354" s="1064">
        <v>500</v>
      </c>
      <c r="I354" s="1064">
        <v>2198086.9500000002</v>
      </c>
      <c r="J354" s="1140"/>
      <c r="K354" s="1064">
        <v>0</v>
      </c>
      <c r="L354" s="1064">
        <v>0</v>
      </c>
      <c r="M354" s="1064">
        <v>0</v>
      </c>
      <c r="N354" s="1072">
        <v>292823.25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74">
        <v>5.4502323241162061E-2</v>
      </c>
      <c r="F355" s="174">
        <v>0</v>
      </c>
      <c r="G355" s="174"/>
      <c r="H355" s="174">
        <v>8.3333333333333332E-3</v>
      </c>
      <c r="I355" s="174">
        <v>5.7934344113228439E-2</v>
      </c>
      <c r="J355" s="174"/>
      <c r="K355" s="174">
        <v>0</v>
      </c>
      <c r="L355" s="174">
        <v>0</v>
      </c>
      <c r="M355" s="174">
        <v>0</v>
      </c>
      <c r="N355" s="274">
        <v>4.1981827956989244E-2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76">
        <v>0</v>
      </c>
      <c r="F356" s="175">
        <v>0</v>
      </c>
      <c r="G356" s="175"/>
      <c r="H356" s="175">
        <v>0</v>
      </c>
      <c r="I356" s="175">
        <v>0</v>
      </c>
      <c r="J356" s="175"/>
      <c r="K356" s="175">
        <v>0</v>
      </c>
      <c r="L356" s="175">
        <v>0</v>
      </c>
      <c r="M356" s="175">
        <v>0</v>
      </c>
      <c r="N356" s="275">
        <v>0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2">
        <v>18892018000</v>
      </c>
      <c r="F357" s="1064">
        <v>18589773000</v>
      </c>
      <c r="G357" s="1070"/>
      <c r="H357" s="1064">
        <v>292673000</v>
      </c>
      <c r="I357" s="1064">
        <v>9572000</v>
      </c>
      <c r="J357" s="1140"/>
      <c r="K357" s="1064">
        <v>0</v>
      </c>
      <c r="L357" s="1064">
        <v>0</v>
      </c>
      <c r="M357" s="1064">
        <v>0</v>
      </c>
      <c r="N357" s="1072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71">
        <v>0</v>
      </c>
      <c r="F358" s="1064">
        <v>0</v>
      </c>
      <c r="G358" s="1064"/>
      <c r="H358" s="1064">
        <v>0</v>
      </c>
      <c r="I358" s="1064">
        <v>0</v>
      </c>
      <c r="J358" s="1140"/>
      <c r="K358" s="1064">
        <v>0</v>
      </c>
      <c r="L358" s="1064">
        <v>0</v>
      </c>
      <c r="M358" s="1064">
        <v>0</v>
      </c>
      <c r="N358" s="1072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71">
        <v>1670000000</v>
      </c>
      <c r="F359" s="1064">
        <v>1645772054.8</v>
      </c>
      <c r="G359" s="1064"/>
      <c r="H359" s="1064">
        <v>23439006.199999999</v>
      </c>
      <c r="I359" s="1064">
        <v>788939</v>
      </c>
      <c r="J359" s="1140"/>
      <c r="K359" s="1064">
        <v>0</v>
      </c>
      <c r="L359" s="1064">
        <v>0</v>
      </c>
      <c r="M359" s="1064">
        <v>0</v>
      </c>
      <c r="N359" s="1072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74">
        <v>8.8397120942823579E-2</v>
      </c>
      <c r="F360" s="174">
        <v>8.8531046333917035E-2</v>
      </c>
      <c r="G360" s="174"/>
      <c r="H360" s="174">
        <v>8.0085987433073769E-2</v>
      </c>
      <c r="I360" s="174">
        <v>8.2421541997492687E-2</v>
      </c>
      <c r="J360" s="174"/>
      <c r="K360" s="174">
        <v>0</v>
      </c>
      <c r="L360" s="174">
        <v>0</v>
      </c>
      <c r="M360" s="174">
        <v>0</v>
      </c>
      <c r="N360" s="274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5">
        <v>0</v>
      </c>
      <c r="F361" s="175">
        <v>0</v>
      </c>
      <c r="G361" s="175"/>
      <c r="H361" s="175">
        <v>0</v>
      </c>
      <c r="I361" s="175">
        <v>0</v>
      </c>
      <c r="J361" s="175"/>
      <c r="K361" s="175">
        <v>0</v>
      </c>
      <c r="L361" s="175">
        <v>0</v>
      </c>
      <c r="M361" s="175">
        <v>0</v>
      </c>
      <c r="N361" s="275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1">
        <v>67636471000</v>
      </c>
      <c r="F362" s="1064">
        <v>60864312000</v>
      </c>
      <c r="G362" s="1070"/>
      <c r="H362" s="1064">
        <v>2822075000</v>
      </c>
      <c r="I362" s="1064">
        <v>3950084000</v>
      </c>
      <c r="J362" s="1140"/>
      <c r="K362" s="1064">
        <v>0</v>
      </c>
      <c r="L362" s="1064">
        <v>0</v>
      </c>
      <c r="M362" s="1064">
        <v>0</v>
      </c>
      <c r="N362" s="1072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71">
        <v>0</v>
      </c>
      <c r="F363" s="1064">
        <v>0</v>
      </c>
      <c r="G363" s="1064"/>
      <c r="H363" s="1064">
        <v>0</v>
      </c>
      <c r="I363" s="1064">
        <v>0</v>
      </c>
      <c r="J363" s="1140"/>
      <c r="K363" s="1064">
        <v>0</v>
      </c>
      <c r="L363" s="1064">
        <v>0</v>
      </c>
      <c r="M363" s="1064">
        <v>0</v>
      </c>
      <c r="N363" s="1072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71">
        <v>1016999316.1899999</v>
      </c>
      <c r="F364" s="1064">
        <v>446430021.21000004</v>
      </c>
      <c r="G364" s="1064"/>
      <c r="H364" s="1064">
        <v>257245009.31999999</v>
      </c>
      <c r="I364" s="1064">
        <v>313324285.65999997</v>
      </c>
      <c r="J364" s="1140"/>
      <c r="K364" s="1064">
        <v>0</v>
      </c>
      <c r="L364" s="1064">
        <v>0</v>
      </c>
      <c r="M364" s="1064">
        <v>0</v>
      </c>
      <c r="N364" s="1072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74">
        <v>1.5036256344450613E-2</v>
      </c>
      <c r="F365" s="174">
        <v>7.3348405089997577E-3</v>
      </c>
      <c r="G365" s="174"/>
      <c r="H365" s="174">
        <v>9.1154561561971242E-2</v>
      </c>
      <c r="I365" s="174">
        <v>7.9320917139989927E-2</v>
      </c>
      <c r="J365" s="174"/>
      <c r="K365" s="174">
        <v>0</v>
      </c>
      <c r="L365" s="174">
        <v>0</v>
      </c>
      <c r="M365" s="174">
        <v>0</v>
      </c>
      <c r="N365" s="274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5">
        <v>0</v>
      </c>
      <c r="F366" s="175">
        <v>0</v>
      </c>
      <c r="G366" s="175"/>
      <c r="H366" s="175">
        <v>0</v>
      </c>
      <c r="I366" s="175">
        <v>0</v>
      </c>
      <c r="J366" s="175"/>
      <c r="K366" s="175">
        <v>0</v>
      </c>
      <c r="L366" s="175">
        <v>0</v>
      </c>
      <c r="M366" s="175">
        <v>0</v>
      </c>
      <c r="N366" s="275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1">
        <v>51729000</v>
      </c>
      <c r="F367" s="1064">
        <v>0</v>
      </c>
      <c r="G367" s="1070"/>
      <c r="H367" s="1064">
        <v>57000</v>
      </c>
      <c r="I367" s="1064">
        <v>51026000</v>
      </c>
      <c r="J367" s="1140"/>
      <c r="K367" s="1064">
        <v>646000</v>
      </c>
      <c r="L367" s="1064">
        <v>0</v>
      </c>
      <c r="M367" s="1064">
        <v>0</v>
      </c>
      <c r="N367" s="1072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71">
        <v>0</v>
      </c>
      <c r="F368" s="1064">
        <v>0</v>
      </c>
      <c r="G368" s="1064"/>
      <c r="H368" s="1064">
        <v>0</v>
      </c>
      <c r="I368" s="1064">
        <v>0</v>
      </c>
      <c r="J368" s="1140"/>
      <c r="K368" s="1064">
        <v>0</v>
      </c>
      <c r="L368" s="1064">
        <v>0</v>
      </c>
      <c r="M368" s="1064">
        <v>0</v>
      </c>
      <c r="N368" s="1072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71">
        <v>2220521.4800000004</v>
      </c>
      <c r="F369" s="1064">
        <v>0</v>
      </c>
      <c r="G369" s="1064"/>
      <c r="H369" s="1064">
        <v>0</v>
      </c>
      <c r="I369" s="1064">
        <v>2220521.4800000004</v>
      </c>
      <c r="J369" s="1140"/>
      <c r="K369" s="1064">
        <v>0</v>
      </c>
      <c r="L369" s="1064">
        <v>0</v>
      </c>
      <c r="M369" s="1064">
        <v>0</v>
      </c>
      <c r="N369" s="1072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74">
        <v>4.2926046898258241E-2</v>
      </c>
      <c r="F370" s="174">
        <v>0</v>
      </c>
      <c r="G370" s="174"/>
      <c r="H370" s="174">
        <v>0</v>
      </c>
      <c r="I370" s="174">
        <v>4.351745149531612E-2</v>
      </c>
      <c r="J370" s="174"/>
      <c r="K370" s="174">
        <v>0</v>
      </c>
      <c r="L370" s="174">
        <v>0</v>
      </c>
      <c r="M370" s="174">
        <v>0</v>
      </c>
      <c r="N370" s="274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5">
        <v>0</v>
      </c>
      <c r="F371" s="175">
        <v>0</v>
      </c>
      <c r="G371" s="175"/>
      <c r="H371" s="175">
        <v>0</v>
      </c>
      <c r="I371" s="175">
        <v>0</v>
      </c>
      <c r="J371" s="175"/>
      <c r="K371" s="175">
        <v>0</v>
      </c>
      <c r="L371" s="175">
        <v>0</v>
      </c>
      <c r="M371" s="175">
        <v>0</v>
      </c>
      <c r="N371" s="275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1">
        <v>30022000</v>
      </c>
      <c r="F372" s="1064">
        <v>0</v>
      </c>
      <c r="G372" s="1070"/>
      <c r="H372" s="1064">
        <v>17000</v>
      </c>
      <c r="I372" s="1064">
        <v>29872000</v>
      </c>
      <c r="J372" s="1140"/>
      <c r="K372" s="1064">
        <v>133000</v>
      </c>
      <c r="L372" s="1064">
        <v>0</v>
      </c>
      <c r="M372" s="1064">
        <v>0</v>
      </c>
      <c r="N372" s="1072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71">
        <v>0</v>
      </c>
      <c r="F373" s="1064">
        <v>0</v>
      </c>
      <c r="G373" s="1064"/>
      <c r="H373" s="1064">
        <v>0</v>
      </c>
      <c r="I373" s="1064">
        <v>0</v>
      </c>
      <c r="J373" s="1140"/>
      <c r="K373" s="1064">
        <v>0</v>
      </c>
      <c r="L373" s="1064">
        <v>0</v>
      </c>
      <c r="M373" s="1064">
        <v>0</v>
      </c>
      <c r="N373" s="1072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71">
        <v>1368670.05</v>
      </c>
      <c r="F374" s="1064">
        <v>0</v>
      </c>
      <c r="G374" s="1064"/>
      <c r="H374" s="1064">
        <v>0</v>
      </c>
      <c r="I374" s="1064">
        <v>1368670.05</v>
      </c>
      <c r="J374" s="1140"/>
      <c r="K374" s="1064">
        <v>0</v>
      </c>
      <c r="L374" s="1064">
        <v>0</v>
      </c>
      <c r="M374" s="1064">
        <v>0</v>
      </c>
      <c r="N374" s="1072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74">
        <v>4.5588903137699019E-2</v>
      </c>
      <c r="F375" s="174">
        <v>0</v>
      </c>
      <c r="G375" s="174"/>
      <c r="H375" s="174">
        <v>0</v>
      </c>
      <c r="I375" s="174">
        <v>4.5817824384038565E-2</v>
      </c>
      <c r="J375" s="174"/>
      <c r="K375" s="174">
        <v>0</v>
      </c>
      <c r="L375" s="174">
        <v>0</v>
      </c>
      <c r="M375" s="174">
        <v>0</v>
      </c>
      <c r="N375" s="274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5">
        <v>0</v>
      </c>
      <c r="F376" s="175">
        <v>0</v>
      </c>
      <c r="G376" s="175"/>
      <c r="H376" s="175">
        <v>0</v>
      </c>
      <c r="I376" s="175">
        <v>0</v>
      </c>
      <c r="J376" s="175"/>
      <c r="K376" s="175">
        <v>0</v>
      </c>
      <c r="L376" s="175">
        <v>0</v>
      </c>
      <c r="M376" s="175">
        <v>0</v>
      </c>
      <c r="N376" s="275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1">
        <v>115809000</v>
      </c>
      <c r="F377" s="1064">
        <v>0</v>
      </c>
      <c r="G377" s="1070"/>
      <c r="H377" s="1064">
        <v>250000</v>
      </c>
      <c r="I377" s="1064">
        <v>97277000</v>
      </c>
      <c r="J377" s="1140"/>
      <c r="K377" s="1064">
        <v>4035000</v>
      </c>
      <c r="L377" s="1064">
        <v>0</v>
      </c>
      <c r="M377" s="1064">
        <v>0</v>
      </c>
      <c r="N377" s="1072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71">
        <v>0</v>
      </c>
      <c r="F378" s="1064">
        <v>0</v>
      </c>
      <c r="G378" s="1064"/>
      <c r="H378" s="1064">
        <v>0</v>
      </c>
      <c r="I378" s="1064">
        <v>0</v>
      </c>
      <c r="J378" s="1140"/>
      <c r="K378" s="1064">
        <v>0</v>
      </c>
      <c r="L378" s="1064">
        <v>0</v>
      </c>
      <c r="M378" s="1064">
        <v>0</v>
      </c>
      <c r="N378" s="1072">
        <v>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71">
        <v>5905964.2199999997</v>
      </c>
      <c r="F379" s="1064">
        <v>0</v>
      </c>
      <c r="G379" s="1064"/>
      <c r="H379" s="1064">
        <v>8835.9500000000007</v>
      </c>
      <c r="I379" s="1064">
        <v>5871808.709999999</v>
      </c>
      <c r="J379" s="1140"/>
      <c r="K379" s="1064">
        <v>21469.65</v>
      </c>
      <c r="L379" s="1064">
        <v>0</v>
      </c>
      <c r="M379" s="1064">
        <v>0</v>
      </c>
      <c r="N379" s="1072">
        <v>3849.91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74">
        <v>5.0997454601973941E-2</v>
      </c>
      <c r="F380" s="174">
        <v>0</v>
      </c>
      <c r="G380" s="174"/>
      <c r="H380" s="174">
        <v>3.5343800000000002E-2</v>
      </c>
      <c r="I380" s="174">
        <v>6.0361737204066727E-2</v>
      </c>
      <c r="J380" s="174"/>
      <c r="K380" s="174">
        <v>5.320855018587361E-3</v>
      </c>
      <c r="L380" s="174">
        <v>0</v>
      </c>
      <c r="M380" s="174">
        <v>0</v>
      </c>
      <c r="N380" s="274">
        <v>2.7022601249385836E-4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5">
        <v>0</v>
      </c>
      <c r="F381" s="175">
        <v>0</v>
      </c>
      <c r="G381" s="175"/>
      <c r="H381" s="175">
        <v>0</v>
      </c>
      <c r="I381" s="175">
        <v>0</v>
      </c>
      <c r="J381" s="175"/>
      <c r="K381" s="175">
        <v>0</v>
      </c>
      <c r="L381" s="175">
        <v>0</v>
      </c>
      <c r="M381" s="175">
        <v>0</v>
      </c>
      <c r="N381" s="275">
        <v>0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2">
        <v>28000000000</v>
      </c>
      <c r="F382" s="1064">
        <v>0</v>
      </c>
      <c r="G382" s="1070"/>
      <c r="H382" s="1064">
        <v>0</v>
      </c>
      <c r="I382" s="1064">
        <v>100000</v>
      </c>
      <c r="J382" s="1140"/>
      <c r="K382" s="1064">
        <v>0</v>
      </c>
      <c r="L382" s="1064">
        <v>27999900000</v>
      </c>
      <c r="M382" s="1064">
        <v>0</v>
      </c>
      <c r="N382" s="1072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71">
        <v>0</v>
      </c>
      <c r="F383" s="1064">
        <v>0</v>
      </c>
      <c r="G383" s="1064"/>
      <c r="H383" s="1064">
        <v>0</v>
      </c>
      <c r="I383" s="1064">
        <v>0</v>
      </c>
      <c r="J383" s="1140"/>
      <c r="K383" s="1064">
        <v>0</v>
      </c>
      <c r="L383" s="1064">
        <v>0</v>
      </c>
      <c r="M383" s="1064">
        <v>0</v>
      </c>
      <c r="N383" s="1072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71">
        <v>3236700828.1799998</v>
      </c>
      <c r="F384" s="1064">
        <v>0</v>
      </c>
      <c r="G384" s="1064"/>
      <c r="H384" s="1064">
        <v>0</v>
      </c>
      <c r="I384" s="1064">
        <v>0</v>
      </c>
      <c r="J384" s="1140"/>
      <c r="K384" s="1064">
        <v>0</v>
      </c>
      <c r="L384" s="1064">
        <v>3236700828.1799998</v>
      </c>
      <c r="M384" s="1064">
        <v>0</v>
      </c>
      <c r="N384" s="1072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74">
        <v>0.11559645814928571</v>
      </c>
      <c r="F385" s="174">
        <v>0</v>
      </c>
      <c r="G385" s="174"/>
      <c r="H385" s="174">
        <v>0</v>
      </c>
      <c r="I385" s="174">
        <v>0</v>
      </c>
      <c r="J385" s="174"/>
      <c r="K385" s="174">
        <v>0</v>
      </c>
      <c r="L385" s="174">
        <v>0.11559687099525355</v>
      </c>
      <c r="M385" s="174">
        <v>0</v>
      </c>
      <c r="N385" s="274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5">
        <v>0</v>
      </c>
      <c r="F386" s="175">
        <v>0</v>
      </c>
      <c r="G386" s="175"/>
      <c r="H386" s="175">
        <v>0</v>
      </c>
      <c r="I386" s="175">
        <v>0</v>
      </c>
      <c r="J386" s="175"/>
      <c r="K386" s="175">
        <v>0</v>
      </c>
      <c r="L386" s="175">
        <v>0</v>
      </c>
      <c r="M386" s="175">
        <v>0</v>
      </c>
      <c r="N386" s="275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1">
        <v>130964000</v>
      </c>
      <c r="F387" s="1064">
        <v>0</v>
      </c>
      <c r="G387" s="1070"/>
      <c r="H387" s="1064">
        <v>146000</v>
      </c>
      <c r="I387" s="1064">
        <v>129470000</v>
      </c>
      <c r="J387" s="1140"/>
      <c r="K387" s="1064">
        <v>1251000</v>
      </c>
      <c r="L387" s="1064">
        <v>0</v>
      </c>
      <c r="M387" s="1064">
        <v>0</v>
      </c>
      <c r="N387" s="1072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71">
        <v>0</v>
      </c>
      <c r="F388" s="1064">
        <v>0</v>
      </c>
      <c r="G388" s="1064"/>
      <c r="H388" s="1064">
        <v>0</v>
      </c>
      <c r="I388" s="1064">
        <v>0</v>
      </c>
      <c r="J388" s="1140"/>
      <c r="K388" s="1064">
        <v>0</v>
      </c>
      <c r="L388" s="1064">
        <v>0</v>
      </c>
      <c r="M388" s="1064">
        <v>0</v>
      </c>
      <c r="N388" s="1072">
        <v>0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71">
        <v>9881865.0800000001</v>
      </c>
      <c r="F389" s="1064">
        <v>0</v>
      </c>
      <c r="G389" s="1064"/>
      <c r="H389" s="1064">
        <v>1323.1499999999999</v>
      </c>
      <c r="I389" s="1064">
        <v>9853417.6899999995</v>
      </c>
      <c r="J389" s="1140"/>
      <c r="K389" s="1064">
        <v>27124.240000000002</v>
      </c>
      <c r="L389" s="1064">
        <v>0</v>
      </c>
      <c r="M389" s="1064">
        <v>0</v>
      </c>
      <c r="N389" s="1072">
        <v>0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74">
        <v>7.5454820255948199E-2</v>
      </c>
      <c r="F390" s="174">
        <v>0</v>
      </c>
      <c r="G390" s="174"/>
      <c r="H390" s="174">
        <v>9.0626712328767105E-3</v>
      </c>
      <c r="I390" s="174">
        <v>7.6105798177183895E-2</v>
      </c>
      <c r="J390" s="174"/>
      <c r="K390" s="174">
        <v>2.1682046362909674E-2</v>
      </c>
      <c r="L390" s="174">
        <v>0</v>
      </c>
      <c r="M390" s="174">
        <v>0</v>
      </c>
      <c r="N390" s="274">
        <v>0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5">
        <v>0</v>
      </c>
      <c r="F391" s="175">
        <v>0</v>
      </c>
      <c r="G391" s="175"/>
      <c r="H391" s="175">
        <v>0</v>
      </c>
      <c r="I391" s="175">
        <v>0</v>
      </c>
      <c r="J391" s="175"/>
      <c r="K391" s="175">
        <v>0</v>
      </c>
      <c r="L391" s="175">
        <v>0</v>
      </c>
      <c r="M391" s="175">
        <v>0</v>
      </c>
      <c r="N391" s="275">
        <v>0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1">
        <v>500000000</v>
      </c>
      <c r="F392" s="1064">
        <v>0</v>
      </c>
      <c r="G392" s="1070"/>
      <c r="H392" s="1064">
        <v>0</v>
      </c>
      <c r="I392" s="1064">
        <v>500000000</v>
      </c>
      <c r="J392" s="1140"/>
      <c r="K392" s="1064">
        <v>0</v>
      </c>
      <c r="L392" s="1064">
        <v>0</v>
      </c>
      <c r="M392" s="1064">
        <v>0</v>
      </c>
      <c r="N392" s="1072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71">
        <v>0</v>
      </c>
      <c r="F393" s="1064">
        <v>0</v>
      </c>
      <c r="G393" s="1064"/>
      <c r="H393" s="1064">
        <v>0</v>
      </c>
      <c r="I393" s="1064">
        <v>0</v>
      </c>
      <c r="J393" s="1140"/>
      <c r="K393" s="1064">
        <v>0</v>
      </c>
      <c r="L393" s="1064">
        <v>0</v>
      </c>
      <c r="M393" s="1064">
        <v>0</v>
      </c>
      <c r="N393" s="1072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71">
        <v>0</v>
      </c>
      <c r="F394" s="1064">
        <v>0</v>
      </c>
      <c r="G394" s="1064"/>
      <c r="H394" s="1064">
        <v>0</v>
      </c>
      <c r="I394" s="1064">
        <v>0</v>
      </c>
      <c r="J394" s="1140"/>
      <c r="K394" s="1064">
        <v>0</v>
      </c>
      <c r="L394" s="1064">
        <v>0</v>
      </c>
      <c r="M394" s="1064">
        <v>0</v>
      </c>
      <c r="N394" s="1072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/>
      <c r="K395" s="174">
        <v>0</v>
      </c>
      <c r="L395" s="174">
        <v>0</v>
      </c>
      <c r="M395" s="174">
        <v>0</v>
      </c>
      <c r="N395" s="274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/>
      <c r="K396" s="175">
        <v>0</v>
      </c>
      <c r="L396" s="175">
        <v>0</v>
      </c>
      <c r="M396" s="175">
        <v>0</v>
      </c>
      <c r="N396" s="275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1">
        <v>70128232000</v>
      </c>
      <c r="F397" s="1064">
        <v>70128232000</v>
      </c>
      <c r="G397" s="1070"/>
      <c r="H397" s="1064">
        <v>0</v>
      </c>
      <c r="I397" s="1064">
        <v>0</v>
      </c>
      <c r="J397" s="1140"/>
      <c r="K397" s="1064">
        <v>0</v>
      </c>
      <c r="L397" s="1064">
        <v>0</v>
      </c>
      <c r="M397" s="1064">
        <v>0</v>
      </c>
      <c r="N397" s="1072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71">
        <v>0</v>
      </c>
      <c r="F398" s="1064">
        <v>0</v>
      </c>
      <c r="H398" s="1064">
        <v>0</v>
      </c>
      <c r="I398" s="1064">
        <v>0</v>
      </c>
      <c r="J398" s="1140"/>
      <c r="K398" s="1064">
        <v>0</v>
      </c>
      <c r="L398" s="1064">
        <v>0</v>
      </c>
      <c r="M398" s="1064">
        <v>0</v>
      </c>
      <c r="N398" s="1072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71">
        <v>9387220051</v>
      </c>
      <c r="F399" s="1064">
        <v>9387220051</v>
      </c>
      <c r="G399" s="1121" t="s">
        <v>710</v>
      </c>
      <c r="H399" s="1064">
        <v>0</v>
      </c>
      <c r="I399" s="1064">
        <v>0</v>
      </c>
      <c r="J399" s="1140"/>
      <c r="K399" s="1064">
        <v>0</v>
      </c>
      <c r="L399" s="1064">
        <v>0</v>
      </c>
      <c r="M399" s="1064">
        <v>0</v>
      </c>
      <c r="N399" s="1072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74">
        <v>0.13385793115388964</v>
      </c>
      <c r="F400" s="174">
        <v>0.13385793115388964</v>
      </c>
      <c r="G400" s="174"/>
      <c r="H400" s="174">
        <v>0</v>
      </c>
      <c r="I400" s="174">
        <v>0</v>
      </c>
      <c r="J400" s="174"/>
      <c r="K400" s="174">
        <v>0</v>
      </c>
      <c r="L400" s="174">
        <v>0</v>
      </c>
      <c r="M400" s="174">
        <v>0</v>
      </c>
      <c r="N400" s="274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5">
        <v>0</v>
      </c>
      <c r="F401" s="175">
        <v>0</v>
      </c>
      <c r="G401" s="175"/>
      <c r="H401" s="175">
        <v>0</v>
      </c>
      <c r="I401" s="175">
        <v>0</v>
      </c>
      <c r="J401" s="175"/>
      <c r="K401" s="175">
        <v>0</v>
      </c>
      <c r="L401" s="175">
        <v>0</v>
      </c>
      <c r="M401" s="175">
        <v>0</v>
      </c>
      <c r="N401" s="275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1">
        <v>31880988000</v>
      </c>
      <c r="F402" s="1064">
        <v>15883878000</v>
      </c>
      <c r="G402" s="1070"/>
      <c r="H402" s="1064">
        <v>1287083000</v>
      </c>
      <c r="I402" s="1064">
        <v>5162784000</v>
      </c>
      <c r="J402" s="1140"/>
      <c r="K402" s="1064">
        <v>1746718000</v>
      </c>
      <c r="L402" s="1064">
        <v>0</v>
      </c>
      <c r="M402" s="1064">
        <v>2300000000</v>
      </c>
      <c r="N402" s="1072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71">
        <v>0</v>
      </c>
      <c r="F403" s="1064">
        <v>0</v>
      </c>
      <c r="G403" s="1064"/>
      <c r="H403" s="1064">
        <v>0</v>
      </c>
      <c r="I403" s="1064">
        <v>0</v>
      </c>
      <c r="J403" s="1140"/>
      <c r="K403" s="1064">
        <v>0</v>
      </c>
      <c r="L403" s="1064">
        <v>0</v>
      </c>
      <c r="M403" s="1064">
        <v>0</v>
      </c>
      <c r="N403" s="1072">
        <v>0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71">
        <v>0</v>
      </c>
      <c r="F404" s="1064">
        <v>0</v>
      </c>
      <c r="G404" s="1064"/>
      <c r="H404" s="1064">
        <v>0</v>
      </c>
      <c r="I404" s="1064">
        <v>0</v>
      </c>
      <c r="J404" s="1140"/>
      <c r="K404" s="1064">
        <v>0</v>
      </c>
      <c r="L404" s="1064">
        <v>0</v>
      </c>
      <c r="M404" s="1064">
        <v>0</v>
      </c>
      <c r="N404" s="1072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/>
      <c r="K405" s="174">
        <v>0</v>
      </c>
      <c r="L405" s="174">
        <v>0</v>
      </c>
      <c r="M405" s="174">
        <v>0</v>
      </c>
      <c r="N405" s="274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/>
      <c r="K406" s="175">
        <v>0</v>
      </c>
      <c r="L406" s="175">
        <v>0</v>
      </c>
      <c r="M406" s="175">
        <v>0</v>
      </c>
      <c r="N406" s="275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1">
        <v>26220043000</v>
      </c>
      <c r="F407" s="1064">
        <v>0</v>
      </c>
      <c r="G407" s="1070"/>
      <c r="H407" s="1064">
        <v>0</v>
      </c>
      <c r="I407" s="1064">
        <v>0</v>
      </c>
      <c r="J407" s="1140"/>
      <c r="K407" s="1064">
        <v>0</v>
      </c>
      <c r="L407" s="1064">
        <v>0</v>
      </c>
      <c r="M407" s="1064">
        <v>26220043000</v>
      </c>
      <c r="N407" s="1072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71">
        <v>0</v>
      </c>
      <c r="F408" s="1064">
        <v>0</v>
      </c>
      <c r="G408" s="1064"/>
      <c r="H408" s="1064">
        <v>0</v>
      </c>
      <c r="I408" s="1064">
        <v>0</v>
      </c>
      <c r="J408" s="1140"/>
      <c r="K408" s="1064">
        <v>0</v>
      </c>
      <c r="L408" s="1064">
        <v>0</v>
      </c>
      <c r="M408" s="1064">
        <v>0</v>
      </c>
      <c r="N408" s="1072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71">
        <v>3143462296.5500002</v>
      </c>
      <c r="F409" s="1064">
        <v>0</v>
      </c>
      <c r="G409" s="1064"/>
      <c r="H409" s="1064">
        <v>0</v>
      </c>
      <c r="I409" s="1064">
        <v>0</v>
      </c>
      <c r="J409" s="1140"/>
      <c r="K409" s="1064">
        <v>0</v>
      </c>
      <c r="L409" s="1064">
        <v>0</v>
      </c>
      <c r="M409" s="1064">
        <v>3143462296.5500002</v>
      </c>
      <c r="N409" s="1072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74">
        <v>0.11988776282899308</v>
      </c>
      <c r="F410" s="174">
        <v>0</v>
      </c>
      <c r="G410" s="174"/>
      <c r="H410" s="174">
        <v>0</v>
      </c>
      <c r="I410" s="174">
        <v>0</v>
      </c>
      <c r="J410" s="174"/>
      <c r="K410" s="174">
        <v>0</v>
      </c>
      <c r="L410" s="174">
        <v>0</v>
      </c>
      <c r="M410" s="174">
        <v>0.11988776282899308</v>
      </c>
      <c r="N410" s="274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76">
        <v>0</v>
      </c>
      <c r="F411" s="175">
        <v>0</v>
      </c>
      <c r="G411" s="175"/>
      <c r="H411" s="175">
        <v>0</v>
      </c>
      <c r="I411" s="175">
        <v>0</v>
      </c>
      <c r="J411" s="175"/>
      <c r="K411" s="175">
        <v>0</v>
      </c>
      <c r="L411" s="175">
        <v>0</v>
      </c>
      <c r="M411" s="175">
        <v>0</v>
      </c>
      <c r="N411" s="275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2">
        <v>72619814000</v>
      </c>
      <c r="F412" s="1064">
        <v>66890857000</v>
      </c>
      <c r="G412" s="1070"/>
      <c r="H412" s="1064">
        <v>30200000</v>
      </c>
      <c r="I412" s="1064">
        <v>5244407000</v>
      </c>
      <c r="J412" s="1140"/>
      <c r="K412" s="1064">
        <v>169732000</v>
      </c>
      <c r="L412" s="1064">
        <v>0</v>
      </c>
      <c r="M412" s="1064">
        <v>0</v>
      </c>
      <c r="N412" s="1072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71">
        <v>0</v>
      </c>
      <c r="F413" s="1064">
        <v>0</v>
      </c>
      <c r="G413" s="1064"/>
      <c r="H413" s="1064">
        <v>0</v>
      </c>
      <c r="I413" s="1064">
        <v>0</v>
      </c>
      <c r="J413" s="1140"/>
      <c r="K413" s="1064">
        <v>0</v>
      </c>
      <c r="L413" s="1064">
        <v>0</v>
      </c>
      <c r="M413" s="1064">
        <v>0</v>
      </c>
      <c r="N413" s="1072">
        <v>0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71">
        <v>5977328440.710001</v>
      </c>
      <c r="F414" s="1064">
        <v>5644738180.9200001</v>
      </c>
      <c r="G414" s="1064"/>
      <c r="H414" s="1064">
        <v>1447779.35</v>
      </c>
      <c r="I414" s="1064">
        <v>323610551.58000046</v>
      </c>
      <c r="J414" s="1140"/>
      <c r="K414" s="1064">
        <v>30532.82</v>
      </c>
      <c r="L414" s="1064">
        <v>0</v>
      </c>
      <c r="M414" s="1064">
        <v>0</v>
      </c>
      <c r="N414" s="1072">
        <v>7501396.04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74">
        <v>8.2309883645667298E-2</v>
      </c>
      <c r="F415" s="174">
        <v>8.4387290492032418E-2</v>
      </c>
      <c r="G415" s="174"/>
      <c r="H415" s="174">
        <v>4.7939713576158942E-2</v>
      </c>
      <c r="I415" s="174">
        <v>6.1705842353577907E-2</v>
      </c>
      <c r="J415" s="174"/>
      <c r="K415" s="174">
        <v>1.7988841232059952E-4</v>
      </c>
      <c r="L415" s="174">
        <v>0</v>
      </c>
      <c r="M415" s="174">
        <v>0</v>
      </c>
      <c r="N415" s="274">
        <v>2.6356014166356308E-2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5">
        <v>0</v>
      </c>
      <c r="F416" s="175">
        <v>0</v>
      </c>
      <c r="G416" s="175"/>
      <c r="H416" s="175">
        <v>0</v>
      </c>
      <c r="I416" s="175">
        <v>0</v>
      </c>
      <c r="J416" s="175"/>
      <c r="K416" s="175">
        <v>0</v>
      </c>
      <c r="L416" s="175">
        <v>0</v>
      </c>
      <c r="M416" s="175">
        <v>0</v>
      </c>
      <c r="N416" s="275">
        <v>0</v>
      </c>
    </row>
    <row r="417" spans="1:14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1">
        <v>140024000</v>
      </c>
      <c r="F417" s="1064">
        <v>0</v>
      </c>
      <c r="G417" s="1070"/>
      <c r="H417" s="1064">
        <v>132000</v>
      </c>
      <c r="I417" s="1064">
        <v>138153000</v>
      </c>
      <c r="J417" s="1140"/>
      <c r="K417" s="1064">
        <v>1739000</v>
      </c>
      <c r="L417" s="1064">
        <v>0</v>
      </c>
      <c r="M417" s="1064">
        <v>0</v>
      </c>
      <c r="N417" s="1072">
        <v>0</v>
      </c>
    </row>
    <row r="418" spans="1:14" ht="17.25" customHeight="1">
      <c r="A418" s="56"/>
      <c r="B418" s="52"/>
      <c r="C418" s="53" t="s">
        <v>220</v>
      </c>
      <c r="D418" s="62" t="s">
        <v>42</v>
      </c>
      <c r="E418" s="671">
        <v>0</v>
      </c>
      <c r="F418" s="1064">
        <v>0</v>
      </c>
      <c r="G418" s="1064"/>
      <c r="H418" s="1064">
        <v>0</v>
      </c>
      <c r="I418" s="1064">
        <v>0</v>
      </c>
      <c r="J418" s="1140"/>
      <c r="K418" s="1064">
        <v>0</v>
      </c>
      <c r="L418" s="1064">
        <v>0</v>
      </c>
      <c r="M418" s="1064">
        <v>0</v>
      </c>
      <c r="N418" s="1072">
        <v>0</v>
      </c>
    </row>
    <row r="419" spans="1:14" ht="18" customHeight="1">
      <c r="A419" s="56"/>
      <c r="B419" s="52"/>
      <c r="C419" s="53" t="s">
        <v>4</v>
      </c>
      <c r="D419" s="62" t="s">
        <v>43</v>
      </c>
      <c r="E419" s="671">
        <v>9663320.4899999909</v>
      </c>
      <c r="F419" s="1064">
        <v>0</v>
      </c>
      <c r="G419" s="1064"/>
      <c r="H419" s="1064">
        <v>2979.02</v>
      </c>
      <c r="I419" s="1064">
        <v>9660341.4699999914</v>
      </c>
      <c r="J419" s="1140"/>
      <c r="K419" s="1064">
        <v>0</v>
      </c>
      <c r="L419" s="1064">
        <v>0</v>
      </c>
      <c r="M419" s="1064">
        <v>0</v>
      </c>
      <c r="N419" s="1072">
        <v>0</v>
      </c>
    </row>
    <row r="420" spans="1:14" ht="18.399999999999999" customHeight="1">
      <c r="A420" s="56"/>
      <c r="B420" s="52"/>
      <c r="C420" s="53" t="s">
        <v>4</v>
      </c>
      <c r="D420" s="62" t="s">
        <v>44</v>
      </c>
      <c r="E420" s="174">
        <v>6.901188717648396E-2</v>
      </c>
      <c r="F420" s="174">
        <v>0</v>
      </c>
      <c r="G420" s="174"/>
      <c r="H420" s="174">
        <v>2.2568333333333333E-2</v>
      </c>
      <c r="I420" s="174">
        <v>6.9924948933428821E-2</v>
      </c>
      <c r="J420" s="174"/>
      <c r="K420" s="174">
        <v>0</v>
      </c>
      <c r="L420" s="174">
        <v>0</v>
      </c>
      <c r="M420" s="174">
        <v>0</v>
      </c>
      <c r="N420" s="274">
        <v>0</v>
      </c>
    </row>
    <row r="421" spans="1:14" ht="18.399999999999999" customHeight="1">
      <c r="A421" s="58"/>
      <c r="B421" s="59"/>
      <c r="C421" s="60" t="s">
        <v>4</v>
      </c>
      <c r="D421" s="64" t="s">
        <v>45</v>
      </c>
      <c r="E421" s="175">
        <v>0</v>
      </c>
      <c r="F421" s="175">
        <v>0</v>
      </c>
      <c r="G421" s="175"/>
      <c r="H421" s="175">
        <v>0</v>
      </c>
      <c r="I421" s="175">
        <v>0</v>
      </c>
      <c r="J421" s="175"/>
      <c r="K421" s="175">
        <v>0</v>
      </c>
      <c r="L421" s="175">
        <v>0</v>
      </c>
      <c r="M421" s="175">
        <v>0</v>
      </c>
      <c r="N421" s="275">
        <v>0</v>
      </c>
    </row>
    <row r="422" spans="1:14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1">
        <v>3093313000</v>
      </c>
      <c r="F422" s="1064">
        <v>0</v>
      </c>
      <c r="G422" s="1070"/>
      <c r="H422" s="1064">
        <v>398983000</v>
      </c>
      <c r="I422" s="1064">
        <v>2521476000</v>
      </c>
      <c r="J422" s="1140"/>
      <c r="K422" s="1064">
        <v>167372000</v>
      </c>
      <c r="L422" s="1064">
        <v>0</v>
      </c>
      <c r="M422" s="1064">
        <v>0</v>
      </c>
      <c r="N422" s="1072">
        <v>5482000</v>
      </c>
    </row>
    <row r="423" spans="1:14" ht="18" customHeight="1">
      <c r="A423" s="56"/>
      <c r="B423" s="52"/>
      <c r="C423" s="53" t="s">
        <v>223</v>
      </c>
      <c r="D423" s="62" t="s">
        <v>42</v>
      </c>
      <c r="E423" s="671">
        <v>0</v>
      </c>
      <c r="F423" s="1064">
        <v>0</v>
      </c>
      <c r="G423" s="1064"/>
      <c r="H423" s="1064">
        <v>0</v>
      </c>
      <c r="I423" s="1064">
        <v>0</v>
      </c>
      <c r="J423" s="1140"/>
      <c r="K423" s="1064">
        <v>0</v>
      </c>
      <c r="L423" s="1064">
        <v>0</v>
      </c>
      <c r="M423" s="1064">
        <v>0</v>
      </c>
      <c r="N423" s="1072">
        <v>0</v>
      </c>
    </row>
    <row r="424" spans="1:14" ht="18" customHeight="1">
      <c r="A424" s="56"/>
      <c r="B424" s="52"/>
      <c r="C424" s="53" t="s">
        <v>4</v>
      </c>
      <c r="D424" s="62" t="s">
        <v>43</v>
      </c>
      <c r="E424" s="671">
        <v>206524470.62</v>
      </c>
      <c r="F424" s="1064">
        <v>0</v>
      </c>
      <c r="G424" s="1064"/>
      <c r="H424" s="1064">
        <v>30234354.98</v>
      </c>
      <c r="I424" s="1064">
        <v>168987885.17000002</v>
      </c>
      <c r="J424" s="1140"/>
      <c r="K424" s="1064">
        <v>7298470.0999999996</v>
      </c>
      <c r="L424" s="1064">
        <v>0</v>
      </c>
      <c r="M424" s="1064">
        <v>0</v>
      </c>
      <c r="N424" s="1072">
        <v>3760.37</v>
      </c>
    </row>
    <row r="425" spans="1:14" ht="18" customHeight="1">
      <c r="A425" s="56"/>
      <c r="B425" s="52"/>
      <c r="C425" s="53" t="s">
        <v>4</v>
      </c>
      <c r="D425" s="62" t="s">
        <v>44</v>
      </c>
      <c r="E425" s="174">
        <v>6.6764815141565043E-2</v>
      </c>
      <c r="F425" s="174">
        <v>0</v>
      </c>
      <c r="G425" s="174"/>
      <c r="H425" s="174">
        <v>7.5778554424624611E-2</v>
      </c>
      <c r="I425" s="174">
        <v>6.701943035349138E-2</v>
      </c>
      <c r="J425" s="174"/>
      <c r="K425" s="174">
        <v>4.3606278827999903E-2</v>
      </c>
      <c r="L425" s="174">
        <v>0</v>
      </c>
      <c r="M425" s="174">
        <v>0</v>
      </c>
      <c r="N425" s="274">
        <v>6.8594855892010218E-4</v>
      </c>
    </row>
    <row r="426" spans="1:14" ht="18.399999999999999" customHeight="1">
      <c r="A426" s="58"/>
      <c r="B426" s="59"/>
      <c r="C426" s="60" t="s">
        <v>4</v>
      </c>
      <c r="D426" s="61" t="s">
        <v>45</v>
      </c>
      <c r="E426" s="276">
        <v>0</v>
      </c>
      <c r="F426" s="175">
        <v>0</v>
      </c>
      <c r="G426" s="175"/>
      <c r="H426" s="175">
        <v>0</v>
      </c>
      <c r="I426" s="175">
        <v>0</v>
      </c>
      <c r="J426" s="175"/>
      <c r="K426" s="175">
        <v>0</v>
      </c>
      <c r="L426" s="175">
        <v>0</v>
      </c>
      <c r="M426" s="175">
        <v>0</v>
      </c>
      <c r="N426" s="275">
        <v>0</v>
      </c>
    </row>
    <row r="427" spans="1:14" s="661" customFormat="1" ht="18" customHeight="1">
      <c r="A427" s="51" t="s">
        <v>746</v>
      </c>
      <c r="B427" s="52" t="s">
        <v>47</v>
      </c>
      <c r="C427" s="1189" t="s">
        <v>741</v>
      </c>
      <c r="D427" s="62" t="s">
        <v>41</v>
      </c>
      <c r="E427" s="671">
        <v>0</v>
      </c>
      <c r="F427" s="1140">
        <v>0</v>
      </c>
      <c r="G427" s="1070"/>
      <c r="H427" s="1140">
        <v>0</v>
      </c>
      <c r="I427" s="1140">
        <v>0</v>
      </c>
      <c r="J427" s="1140"/>
      <c r="K427" s="1140">
        <v>0</v>
      </c>
      <c r="L427" s="1140">
        <v>0</v>
      </c>
      <c r="M427" s="1140">
        <v>0</v>
      </c>
      <c r="N427" s="1143">
        <v>0</v>
      </c>
    </row>
    <row r="428" spans="1:14" ht="18" customHeight="1">
      <c r="A428" s="56"/>
      <c r="B428" s="52"/>
      <c r="C428" s="1189" t="s">
        <v>742</v>
      </c>
      <c r="D428" s="62" t="s">
        <v>42</v>
      </c>
      <c r="E428" s="671">
        <v>0</v>
      </c>
      <c r="F428" s="1140">
        <v>0</v>
      </c>
      <c r="G428" s="1140"/>
      <c r="H428" s="1140">
        <v>0</v>
      </c>
      <c r="I428" s="1140">
        <v>0</v>
      </c>
      <c r="J428" s="1140"/>
      <c r="K428" s="1140">
        <v>0</v>
      </c>
      <c r="L428" s="1140">
        <v>0</v>
      </c>
      <c r="M428" s="1140">
        <v>0</v>
      </c>
      <c r="N428" s="1143">
        <v>0</v>
      </c>
    </row>
    <row r="429" spans="1:14" ht="18" customHeight="1">
      <c r="A429" s="56"/>
      <c r="B429" s="52"/>
      <c r="C429" s="1189" t="s">
        <v>743</v>
      </c>
      <c r="D429" s="62" t="s">
        <v>43</v>
      </c>
      <c r="E429" s="671">
        <v>371296.91</v>
      </c>
      <c r="F429" s="1140">
        <v>0</v>
      </c>
      <c r="G429" s="1140"/>
      <c r="H429" s="1140">
        <v>0</v>
      </c>
      <c r="I429" s="1140">
        <v>371296.91</v>
      </c>
      <c r="J429" s="1140"/>
      <c r="K429" s="1140">
        <v>0</v>
      </c>
      <c r="L429" s="1140">
        <v>0</v>
      </c>
      <c r="M429" s="1140">
        <v>0</v>
      </c>
      <c r="N429" s="1143">
        <v>0</v>
      </c>
    </row>
    <row r="430" spans="1:14" ht="18" customHeight="1">
      <c r="A430" s="56"/>
      <c r="B430" s="52"/>
      <c r="C430" s="1189" t="s">
        <v>744</v>
      </c>
      <c r="D430" s="62" t="s">
        <v>44</v>
      </c>
      <c r="E430" s="174">
        <v>0</v>
      </c>
      <c r="F430" s="174">
        <v>0</v>
      </c>
      <c r="G430" s="174"/>
      <c r="H430" s="174">
        <v>0</v>
      </c>
      <c r="I430" s="174">
        <v>0</v>
      </c>
      <c r="J430" s="174"/>
      <c r="K430" s="174">
        <v>0</v>
      </c>
      <c r="L430" s="174">
        <v>0</v>
      </c>
      <c r="M430" s="174">
        <v>0</v>
      </c>
      <c r="N430" s="274">
        <v>0</v>
      </c>
    </row>
    <row r="431" spans="1:14" ht="18" customHeight="1">
      <c r="A431" s="58"/>
      <c r="B431" s="59"/>
      <c r="C431" s="1190" t="s">
        <v>745</v>
      </c>
      <c r="D431" s="61" t="s">
        <v>45</v>
      </c>
      <c r="E431" s="276">
        <v>0</v>
      </c>
      <c r="F431" s="175">
        <v>0</v>
      </c>
      <c r="G431" s="175"/>
      <c r="H431" s="175">
        <v>0</v>
      </c>
      <c r="I431" s="175">
        <v>0</v>
      </c>
      <c r="J431" s="175"/>
      <c r="K431" s="175">
        <v>0</v>
      </c>
      <c r="L431" s="175">
        <v>0</v>
      </c>
      <c r="M431" s="175">
        <v>0</v>
      </c>
      <c r="N431" s="275">
        <v>0</v>
      </c>
    </row>
    <row r="432" spans="1:14" ht="16.5">
      <c r="A432" s="1590" t="s">
        <v>763</v>
      </c>
      <c r="B432" s="1591"/>
      <c r="C432" s="1591"/>
      <c r="D432" s="1592"/>
      <c r="E432" s="1592"/>
      <c r="F432" s="1592"/>
      <c r="G432" s="1126"/>
      <c r="H432" s="662"/>
      <c r="I432" s="662"/>
      <c r="J432" s="662"/>
      <c r="K432" s="662"/>
      <c r="L432" s="662"/>
      <c r="M432" s="662"/>
      <c r="N432" s="662"/>
    </row>
    <row r="433" spans="1:14">
      <c r="A433" s="1594"/>
      <c r="B433" s="1595"/>
      <c r="C433" s="1595"/>
      <c r="D433" s="1596"/>
      <c r="E433" s="1596"/>
      <c r="F433" s="1596"/>
      <c r="G433" s="1126"/>
      <c r="H433" s="662"/>
      <c r="I433" s="662"/>
      <c r="J433" s="662"/>
      <c r="K433" s="662"/>
      <c r="L433" s="662"/>
      <c r="M433" s="662"/>
      <c r="N433" s="662"/>
    </row>
    <row r="434" spans="1:14">
      <c r="A434" s="1593"/>
      <c r="B434" s="1593"/>
      <c r="C434" s="1593"/>
      <c r="D434" s="1593"/>
      <c r="E434" s="1593"/>
      <c r="F434" s="1593"/>
      <c r="G434" s="1593"/>
      <c r="H434" s="1593"/>
      <c r="I434" s="1593"/>
      <c r="J434" s="1593"/>
      <c r="K434" s="1593"/>
      <c r="L434" s="1593"/>
      <c r="M434" s="1593"/>
      <c r="N434" s="1593"/>
    </row>
    <row r="443" spans="1:14">
      <c r="I443" s="1586"/>
      <c r="J443" s="1191"/>
    </row>
    <row r="444" spans="1:14">
      <c r="I444" s="1586"/>
      <c r="J444" s="1191"/>
    </row>
    <row r="446" spans="1:14">
      <c r="F446" s="1587" t="s">
        <v>4</v>
      </c>
      <c r="G446" s="914"/>
    </row>
    <row r="447" spans="1:14">
      <c r="F447" s="1587"/>
      <c r="G447" s="914"/>
    </row>
  </sheetData>
  <mergeCells count="6">
    <mergeCell ref="I443:I444"/>
    <mergeCell ref="F446:F447"/>
    <mergeCell ref="F11:G11"/>
    <mergeCell ref="A432:F432"/>
    <mergeCell ref="A434:N434"/>
    <mergeCell ref="A433:F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25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P186"/>
  <sheetViews>
    <sheetView showGridLines="0" zoomScale="70" zoomScaleNormal="70" workbookViewId="0">
      <selection activeCell="A182" sqref="A182"/>
    </sheetView>
  </sheetViews>
  <sheetFormatPr defaultColWidth="16.28515625" defaultRowHeight="15"/>
  <cols>
    <col min="1" max="1" width="5.140625" style="924" customWidth="1"/>
    <col min="2" max="2" width="1.42578125" style="924" customWidth="1"/>
    <col min="3" max="3" width="42.5703125" style="924" bestFit="1" customWidth="1"/>
    <col min="4" max="4" width="3.7109375" style="924" customWidth="1"/>
    <col min="5" max="5" width="17.7109375" style="924" customWidth="1"/>
    <col min="6" max="8" width="14.7109375" style="924" customWidth="1"/>
    <col min="9" max="9" width="3.7109375" style="924" customWidth="1"/>
    <col min="10" max="12" width="14.7109375" style="924" customWidth="1"/>
    <col min="13" max="13" width="23" style="924" customWidth="1"/>
    <col min="14" max="16384" width="16.28515625" style="924"/>
  </cols>
  <sheetData>
    <row r="1" spans="1:16" ht="16.5" customHeight="1">
      <c r="A1" s="929" t="s">
        <v>429</v>
      </c>
      <c r="B1" s="929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</row>
    <row r="2" spans="1:16" ht="15" customHeight="1">
      <c r="A2" s="936" t="s">
        <v>430</v>
      </c>
      <c r="B2" s="936"/>
      <c r="C2" s="936"/>
      <c r="D2" s="936"/>
      <c r="E2" s="936"/>
      <c r="F2" s="936"/>
      <c r="G2" s="937"/>
      <c r="H2" s="937"/>
      <c r="I2" s="937"/>
      <c r="J2" s="937"/>
      <c r="K2" s="937"/>
      <c r="L2" s="937"/>
      <c r="M2" s="937"/>
    </row>
    <row r="3" spans="1:16" ht="15" customHeight="1">
      <c r="A3" s="936"/>
      <c r="B3" s="936"/>
      <c r="C3" s="936"/>
      <c r="D3" s="936"/>
      <c r="E3" s="936"/>
      <c r="F3" s="936"/>
      <c r="G3" s="937"/>
      <c r="H3" s="937"/>
      <c r="I3" s="937"/>
      <c r="J3" s="937"/>
      <c r="K3" s="937"/>
      <c r="L3" s="937"/>
      <c r="M3" s="937"/>
    </row>
    <row r="4" spans="1:16" ht="15.2" customHeight="1">
      <c r="A4" s="918"/>
      <c r="B4" s="938"/>
      <c r="C4" s="938"/>
      <c r="D4" s="918"/>
      <c r="E4" s="918"/>
      <c r="F4" s="918"/>
      <c r="G4" s="918"/>
      <c r="H4" s="918"/>
      <c r="I4" s="918"/>
      <c r="J4" s="918"/>
      <c r="K4" s="929"/>
      <c r="L4" s="929"/>
      <c r="M4" s="939" t="s">
        <v>2</v>
      </c>
    </row>
    <row r="5" spans="1:16" ht="15.95" customHeight="1">
      <c r="A5" s="940" t="s">
        <v>4</v>
      </c>
      <c r="B5" s="941" t="s">
        <v>4</v>
      </c>
      <c r="C5" s="941" t="s">
        <v>3</v>
      </c>
      <c r="D5" s="942"/>
      <c r="E5" s="917" t="s">
        <v>4</v>
      </c>
      <c r="F5" s="930" t="s">
        <v>4</v>
      </c>
      <c r="G5" s="915" t="s">
        <v>4</v>
      </c>
      <c r="H5" s="916" t="s">
        <v>4</v>
      </c>
      <c r="I5" s="916"/>
      <c r="J5" s="917" t="s">
        <v>4</v>
      </c>
      <c r="K5" s="916" t="s">
        <v>4</v>
      </c>
      <c r="L5" s="917" t="s">
        <v>4</v>
      </c>
      <c r="M5" s="917" t="s">
        <v>4</v>
      </c>
    </row>
    <row r="6" spans="1:16" ht="15.95" customHeight="1">
      <c r="A6" s="943"/>
      <c r="B6" s="944"/>
      <c r="C6" s="919" t="s">
        <v>734</v>
      </c>
      <c r="D6" s="944"/>
      <c r="E6" s="931"/>
      <c r="F6" s="950" t="s">
        <v>5</v>
      </c>
      <c r="G6" s="920" t="s">
        <v>6</v>
      </c>
      <c r="H6" s="1549" t="s">
        <v>7</v>
      </c>
      <c r="I6" s="1549"/>
      <c r="J6" s="922" t="s">
        <v>7</v>
      </c>
      <c r="K6" s="1549" t="s">
        <v>8</v>
      </c>
      <c r="L6" s="923" t="s">
        <v>9</v>
      </c>
      <c r="M6" s="922" t="s">
        <v>10</v>
      </c>
    </row>
    <row r="7" spans="1:16" ht="15.95" customHeight="1">
      <c r="A7" s="943" t="s">
        <v>4</v>
      </c>
      <c r="B7" s="944"/>
      <c r="C7" s="919" t="s">
        <v>11</v>
      </c>
      <c r="D7" s="944"/>
      <c r="E7" s="923" t="s">
        <v>12</v>
      </c>
      <c r="F7" s="950" t="s">
        <v>13</v>
      </c>
      <c r="G7" s="925" t="s">
        <v>14</v>
      </c>
      <c r="H7" s="1549" t="s">
        <v>15</v>
      </c>
      <c r="I7" s="1549"/>
      <c r="J7" s="922" t="s">
        <v>16</v>
      </c>
      <c r="K7" s="1549" t="s">
        <v>17</v>
      </c>
      <c r="L7" s="922" t="s">
        <v>18</v>
      </c>
      <c r="M7" s="926" t="s">
        <v>19</v>
      </c>
    </row>
    <row r="8" spans="1:16" ht="15.95" customHeight="1">
      <c r="A8" s="945" t="s">
        <v>4</v>
      </c>
      <c r="B8" s="946"/>
      <c r="C8" s="919" t="s">
        <v>704</v>
      </c>
      <c r="D8" s="944"/>
      <c r="E8" s="923" t="s">
        <v>4</v>
      </c>
      <c r="F8" s="950" t="s">
        <v>20</v>
      </c>
      <c r="G8" s="925" t="s">
        <v>21</v>
      </c>
      <c r="H8" s="1549" t="s">
        <v>22</v>
      </c>
      <c r="I8" s="1549"/>
      <c r="J8" s="922" t="s">
        <v>4</v>
      </c>
      <c r="K8" s="1549" t="s">
        <v>23</v>
      </c>
      <c r="L8" s="922" t="s">
        <v>24</v>
      </c>
      <c r="M8" s="922" t="s">
        <v>25</v>
      </c>
    </row>
    <row r="9" spans="1:16" ht="15.95" customHeight="1">
      <c r="A9" s="947" t="s">
        <v>4</v>
      </c>
      <c r="B9" s="948"/>
      <c r="C9" s="919" t="s">
        <v>26</v>
      </c>
      <c r="D9" s="944"/>
      <c r="E9" s="933" t="s">
        <v>4</v>
      </c>
      <c r="F9" s="950" t="s">
        <v>4</v>
      </c>
      <c r="G9" s="925" t="s">
        <v>4</v>
      </c>
      <c r="H9" s="1549" t="s">
        <v>27</v>
      </c>
      <c r="I9" s="1549"/>
      <c r="J9" s="922"/>
      <c r="K9" s="1549" t="s">
        <v>28</v>
      </c>
      <c r="L9" s="922" t="s">
        <v>4</v>
      </c>
      <c r="M9" s="922" t="s">
        <v>29</v>
      </c>
    </row>
    <row r="10" spans="1:16" ht="15.95" customHeight="1">
      <c r="A10" s="943"/>
      <c r="B10" s="944"/>
      <c r="C10" s="919" t="s">
        <v>30</v>
      </c>
      <c r="D10" s="949"/>
      <c r="E10" s="927"/>
      <c r="F10" s="950"/>
      <c r="G10" s="951"/>
      <c r="H10" s="941"/>
      <c r="I10" s="941"/>
      <c r="J10" s="952"/>
      <c r="K10" s="953"/>
      <c r="L10" s="941"/>
      <c r="M10" s="952"/>
    </row>
    <row r="11" spans="1:16" s="962" customFormat="1" ht="9.9499999999999993" customHeight="1">
      <c r="A11" s="954">
        <v>1</v>
      </c>
      <c r="B11" s="955"/>
      <c r="C11" s="955"/>
      <c r="D11" s="955"/>
      <c r="E11" s="956" t="s">
        <v>32</v>
      </c>
      <c r="F11" s="956">
        <v>3</v>
      </c>
      <c r="G11" s="957" t="s">
        <v>34</v>
      </c>
      <c r="H11" s="958" t="s">
        <v>35</v>
      </c>
      <c r="I11" s="958"/>
      <c r="J11" s="959" t="s">
        <v>36</v>
      </c>
      <c r="K11" s="960">
        <v>7</v>
      </c>
      <c r="L11" s="958">
        <v>8</v>
      </c>
      <c r="M11" s="961">
        <v>9</v>
      </c>
    </row>
    <row r="12" spans="1:16" ht="18.95" customHeight="1">
      <c r="A12" s="963"/>
      <c r="B12" s="964"/>
      <c r="C12" s="965" t="s">
        <v>40</v>
      </c>
      <c r="D12" s="966" t="s">
        <v>41</v>
      </c>
      <c r="E12" s="673">
        <v>72619814000</v>
      </c>
      <c r="F12" s="674">
        <v>66890857000</v>
      </c>
      <c r="G12" s="674">
        <v>30200000</v>
      </c>
      <c r="H12" s="674">
        <v>5244407000</v>
      </c>
      <c r="I12" s="674"/>
      <c r="J12" s="674">
        <v>169732000</v>
      </c>
      <c r="K12" s="674">
        <v>0</v>
      </c>
      <c r="L12" s="674">
        <v>0</v>
      </c>
      <c r="M12" s="1066">
        <v>284618000</v>
      </c>
      <c r="P12" s="1132"/>
    </row>
    <row r="13" spans="1:16" ht="18.95" customHeight="1">
      <c r="A13" s="967"/>
      <c r="B13" s="968"/>
      <c r="C13" s="969"/>
      <c r="D13" s="950" t="s">
        <v>42</v>
      </c>
      <c r="E13" s="1067">
        <v>0</v>
      </c>
      <c r="F13" s="1065">
        <v>0</v>
      </c>
      <c r="G13" s="1065">
        <v>0</v>
      </c>
      <c r="H13" s="1065">
        <v>0</v>
      </c>
      <c r="I13" s="1065"/>
      <c r="J13" s="1065">
        <v>0</v>
      </c>
      <c r="K13" s="1065">
        <v>0</v>
      </c>
      <c r="L13" s="1065">
        <v>0</v>
      </c>
      <c r="M13" s="1068">
        <v>0</v>
      </c>
    </row>
    <row r="14" spans="1:16" ht="18.95" customHeight="1">
      <c r="A14" s="967"/>
      <c r="B14" s="968"/>
      <c r="C14" s="934" t="s">
        <v>4</v>
      </c>
      <c r="D14" s="950" t="s">
        <v>43</v>
      </c>
      <c r="E14" s="1067">
        <v>5977328440.710001</v>
      </c>
      <c r="F14" s="1065">
        <v>5644738180.920001</v>
      </c>
      <c r="G14" s="1065">
        <v>1447779.3499999996</v>
      </c>
      <c r="H14" s="1065">
        <v>323610551.5800001</v>
      </c>
      <c r="I14" s="1065"/>
      <c r="J14" s="1065">
        <v>30532.82</v>
      </c>
      <c r="K14" s="1065">
        <v>0</v>
      </c>
      <c r="L14" s="1065">
        <v>0</v>
      </c>
      <c r="M14" s="1068">
        <v>7501396.0399999991</v>
      </c>
    </row>
    <row r="15" spans="1:16" ht="18.95" customHeight="1">
      <c r="A15" s="967"/>
      <c r="B15" s="968"/>
      <c r="C15" s="969"/>
      <c r="D15" s="950" t="s">
        <v>44</v>
      </c>
      <c r="E15" s="995">
        <v>8.2309883645667298E-2</v>
      </c>
      <c r="F15" s="996">
        <v>8.4387290492032432E-2</v>
      </c>
      <c r="G15" s="996">
        <v>4.7939713576158928E-2</v>
      </c>
      <c r="H15" s="996">
        <v>6.1705842353577837E-2</v>
      </c>
      <c r="I15" s="996"/>
      <c r="J15" s="996">
        <v>1.7988841232059952E-4</v>
      </c>
      <c r="K15" s="996">
        <v>0</v>
      </c>
      <c r="L15" s="996">
        <v>0</v>
      </c>
      <c r="M15" s="997">
        <v>2.6356014166356308E-2</v>
      </c>
    </row>
    <row r="16" spans="1:16" ht="18.95" customHeight="1">
      <c r="A16" s="970"/>
      <c r="B16" s="971"/>
      <c r="C16" s="972"/>
      <c r="D16" s="950" t="s">
        <v>45</v>
      </c>
      <c r="E16" s="998">
        <v>0</v>
      </c>
      <c r="F16" s="999">
        <v>0</v>
      </c>
      <c r="G16" s="999">
        <v>0</v>
      </c>
      <c r="H16" s="999">
        <v>0</v>
      </c>
      <c r="I16" s="999"/>
      <c r="J16" s="999">
        <v>0</v>
      </c>
      <c r="K16" s="999">
        <v>0</v>
      </c>
      <c r="L16" s="999">
        <v>0</v>
      </c>
      <c r="M16" s="1000">
        <v>0</v>
      </c>
    </row>
    <row r="17" spans="1:16" ht="18.95" customHeight="1">
      <c r="A17" s="973" t="s">
        <v>350</v>
      </c>
      <c r="B17" s="974" t="s">
        <v>47</v>
      </c>
      <c r="C17" s="975" t="s">
        <v>351</v>
      </c>
      <c r="D17" s="976" t="s">
        <v>41</v>
      </c>
      <c r="E17" s="1141">
        <v>1244014000</v>
      </c>
      <c r="F17" s="1140">
        <v>15699000</v>
      </c>
      <c r="G17" s="1140">
        <v>1552000</v>
      </c>
      <c r="H17" s="1140">
        <v>988393000</v>
      </c>
      <c r="I17" s="1140"/>
      <c r="J17" s="1140">
        <v>5984000</v>
      </c>
      <c r="K17" s="1140">
        <v>0</v>
      </c>
      <c r="L17" s="1140">
        <v>0</v>
      </c>
      <c r="M17" s="1143">
        <v>232386000</v>
      </c>
    </row>
    <row r="18" spans="1:16" ht="18.95" customHeight="1">
      <c r="A18" s="977"/>
      <c r="B18" s="974"/>
      <c r="C18" s="975"/>
      <c r="D18" s="978" t="s">
        <v>42</v>
      </c>
      <c r="E18" s="1142">
        <v>0</v>
      </c>
      <c r="F18" s="1140">
        <v>0</v>
      </c>
      <c r="G18" s="1140">
        <v>0</v>
      </c>
      <c r="H18" s="1140">
        <v>0</v>
      </c>
      <c r="I18" s="1140"/>
      <c r="J18" s="1140">
        <v>0</v>
      </c>
      <c r="K18" s="1140">
        <v>0</v>
      </c>
      <c r="L18" s="1140">
        <v>0</v>
      </c>
      <c r="M18" s="1143">
        <v>0</v>
      </c>
    </row>
    <row r="19" spans="1:16" ht="18.95" customHeight="1">
      <c r="A19" s="977"/>
      <c r="B19" s="974"/>
      <c r="C19" s="975"/>
      <c r="D19" s="978" t="s">
        <v>43</v>
      </c>
      <c r="E19" s="1142">
        <v>75012462.200000063</v>
      </c>
      <c r="F19" s="1140">
        <v>2073404.44</v>
      </c>
      <c r="G19" s="1140">
        <v>66002.399999999994</v>
      </c>
      <c r="H19" s="1140">
        <v>67744262.360000059</v>
      </c>
      <c r="I19" s="1140"/>
      <c r="J19" s="1140">
        <v>0</v>
      </c>
      <c r="K19" s="1140">
        <v>0</v>
      </c>
      <c r="L19" s="1140">
        <v>0</v>
      </c>
      <c r="M19" s="1143">
        <v>5128793</v>
      </c>
    </row>
    <row r="20" spans="1:16" ht="18.95" customHeight="1">
      <c r="A20" s="977"/>
      <c r="B20" s="975"/>
      <c r="C20" s="975"/>
      <c r="D20" s="978" t="s">
        <v>44</v>
      </c>
      <c r="E20" s="1135">
        <v>6.0298728310131611E-2</v>
      </c>
      <c r="F20" s="1134">
        <v>0.13207238932416077</v>
      </c>
      <c r="G20" s="1134">
        <v>4.2527319587628863E-2</v>
      </c>
      <c r="H20" s="1134">
        <v>6.8539803863443036E-2</v>
      </c>
      <c r="I20" s="1134"/>
      <c r="J20" s="1134">
        <v>0</v>
      </c>
      <c r="K20" s="1134">
        <v>0</v>
      </c>
      <c r="L20" s="1134">
        <v>0</v>
      </c>
      <c r="M20" s="1136">
        <v>2.2070146222233699E-2</v>
      </c>
    </row>
    <row r="21" spans="1:16" s="982" customFormat="1" ht="18.95" customHeight="1">
      <c r="A21" s="979"/>
      <c r="B21" s="980"/>
      <c r="C21" s="980"/>
      <c r="D21" s="981" t="s">
        <v>45</v>
      </c>
      <c r="E21" s="1137">
        <v>0</v>
      </c>
      <c r="F21" s="1138">
        <v>0</v>
      </c>
      <c r="G21" s="1138">
        <v>0</v>
      </c>
      <c r="H21" s="1138">
        <v>0</v>
      </c>
      <c r="I21" s="1138"/>
      <c r="J21" s="1138">
        <v>0</v>
      </c>
      <c r="K21" s="1138">
        <v>0</v>
      </c>
      <c r="L21" s="1138">
        <v>0</v>
      </c>
      <c r="M21" s="1139">
        <v>0</v>
      </c>
      <c r="P21" s="924"/>
    </row>
    <row r="22" spans="1:16" ht="18.95" customHeight="1">
      <c r="A22" s="973" t="s">
        <v>352</v>
      </c>
      <c r="B22" s="974" t="s">
        <v>47</v>
      </c>
      <c r="C22" s="975" t="s">
        <v>353</v>
      </c>
      <c r="D22" s="978" t="s">
        <v>41</v>
      </c>
      <c r="E22" s="1141">
        <v>5986000</v>
      </c>
      <c r="F22" s="1140">
        <v>5986000</v>
      </c>
      <c r="G22" s="1140">
        <v>0</v>
      </c>
      <c r="H22" s="1140">
        <v>0</v>
      </c>
      <c r="I22" s="1140"/>
      <c r="J22" s="1140">
        <v>0</v>
      </c>
      <c r="K22" s="1140">
        <v>0</v>
      </c>
      <c r="L22" s="1140">
        <v>0</v>
      </c>
      <c r="M22" s="1143">
        <v>0</v>
      </c>
    </row>
    <row r="23" spans="1:16" ht="18.95" customHeight="1">
      <c r="A23" s="973"/>
      <c r="B23" s="974"/>
      <c r="C23" s="975"/>
      <c r="D23" s="978" t="s">
        <v>42</v>
      </c>
      <c r="E23" s="1142">
        <v>0</v>
      </c>
      <c r="F23" s="1140">
        <v>0</v>
      </c>
      <c r="G23" s="1140">
        <v>0</v>
      </c>
      <c r="H23" s="1140">
        <v>0</v>
      </c>
      <c r="I23" s="1140"/>
      <c r="J23" s="1140">
        <v>0</v>
      </c>
      <c r="K23" s="1140">
        <v>0</v>
      </c>
      <c r="L23" s="1140">
        <v>0</v>
      </c>
      <c r="M23" s="1143">
        <v>0</v>
      </c>
    </row>
    <row r="24" spans="1:16" ht="18.95" customHeight="1">
      <c r="A24" s="973"/>
      <c r="B24" s="974"/>
      <c r="C24" s="975"/>
      <c r="D24" s="978" t="s">
        <v>43</v>
      </c>
      <c r="E24" s="1142">
        <v>54542.69</v>
      </c>
      <c r="F24" s="1140">
        <v>54542.69</v>
      </c>
      <c r="G24" s="1140">
        <v>0</v>
      </c>
      <c r="H24" s="1140">
        <v>0</v>
      </c>
      <c r="I24" s="1140"/>
      <c r="J24" s="1140">
        <v>0</v>
      </c>
      <c r="K24" s="1140">
        <v>0</v>
      </c>
      <c r="L24" s="1140">
        <v>0</v>
      </c>
      <c r="M24" s="1143">
        <v>0</v>
      </c>
    </row>
    <row r="25" spans="1:16" ht="18.95" customHeight="1">
      <c r="A25" s="973"/>
      <c r="B25" s="975"/>
      <c r="C25" s="975"/>
      <c r="D25" s="978" t="s">
        <v>44</v>
      </c>
      <c r="E25" s="1135">
        <v>9.1117089876378218E-3</v>
      </c>
      <c r="F25" s="1134">
        <v>9.1117089876378218E-3</v>
      </c>
      <c r="G25" s="1134">
        <v>0</v>
      </c>
      <c r="H25" s="1134">
        <v>0</v>
      </c>
      <c r="I25" s="1134"/>
      <c r="J25" s="1134">
        <v>0</v>
      </c>
      <c r="K25" s="1134">
        <v>0</v>
      </c>
      <c r="L25" s="1134">
        <v>0</v>
      </c>
      <c r="M25" s="1136">
        <v>0</v>
      </c>
    </row>
    <row r="26" spans="1:16" ht="18.95" customHeight="1">
      <c r="A26" s="979"/>
      <c r="B26" s="980"/>
      <c r="C26" s="980"/>
      <c r="D26" s="978" t="s">
        <v>45</v>
      </c>
      <c r="E26" s="1137">
        <v>0</v>
      </c>
      <c r="F26" s="1138">
        <v>0</v>
      </c>
      <c r="G26" s="1138">
        <v>0</v>
      </c>
      <c r="H26" s="1138">
        <v>0</v>
      </c>
      <c r="I26" s="1138"/>
      <c r="J26" s="1138">
        <v>0</v>
      </c>
      <c r="K26" s="1138">
        <v>0</v>
      </c>
      <c r="L26" s="1138">
        <v>0</v>
      </c>
      <c r="M26" s="1139">
        <v>0</v>
      </c>
    </row>
    <row r="27" spans="1:16" ht="18.95" customHeight="1">
      <c r="A27" s="973" t="s">
        <v>354</v>
      </c>
      <c r="B27" s="974" t="s">
        <v>47</v>
      </c>
      <c r="C27" s="975" t="s">
        <v>355</v>
      </c>
      <c r="D27" s="976" t="s">
        <v>41</v>
      </c>
      <c r="E27" s="1141">
        <v>35408000</v>
      </c>
      <c r="F27" s="1140">
        <v>219000</v>
      </c>
      <c r="G27" s="1140">
        <v>968000</v>
      </c>
      <c r="H27" s="1140">
        <v>27209000</v>
      </c>
      <c r="I27" s="1140"/>
      <c r="J27" s="1140">
        <v>100000</v>
      </c>
      <c r="K27" s="1140">
        <v>0</v>
      </c>
      <c r="L27" s="1140">
        <v>0</v>
      </c>
      <c r="M27" s="1143">
        <v>6912000</v>
      </c>
    </row>
    <row r="28" spans="1:16" ht="18.95" customHeight="1">
      <c r="A28" s="973"/>
      <c r="B28" s="974"/>
      <c r="C28" s="975"/>
      <c r="D28" s="978" t="s">
        <v>42</v>
      </c>
      <c r="E28" s="1142">
        <v>0</v>
      </c>
      <c r="F28" s="1140">
        <v>0</v>
      </c>
      <c r="G28" s="1140">
        <v>0</v>
      </c>
      <c r="H28" s="1140">
        <v>0</v>
      </c>
      <c r="I28" s="1140"/>
      <c r="J28" s="1140">
        <v>0</v>
      </c>
      <c r="K28" s="1140">
        <v>0</v>
      </c>
      <c r="L28" s="1140">
        <v>0</v>
      </c>
      <c r="M28" s="1143">
        <v>0</v>
      </c>
    </row>
    <row r="29" spans="1:16" ht="18.95" customHeight="1">
      <c r="A29" s="973"/>
      <c r="B29" s="974"/>
      <c r="C29" s="975"/>
      <c r="D29" s="978" t="s">
        <v>43</v>
      </c>
      <c r="E29" s="1142">
        <v>2525421.8599999994</v>
      </c>
      <c r="F29" s="1140">
        <v>19372</v>
      </c>
      <c r="G29" s="1140">
        <v>79319.69</v>
      </c>
      <c r="H29" s="1140">
        <v>1717759.0699999996</v>
      </c>
      <c r="I29" s="1140"/>
      <c r="J29" s="1140">
        <v>0</v>
      </c>
      <c r="K29" s="1140">
        <v>0</v>
      </c>
      <c r="L29" s="1140">
        <v>0</v>
      </c>
      <c r="M29" s="1143">
        <v>708971.1</v>
      </c>
    </row>
    <row r="30" spans="1:16" ht="18.95" customHeight="1">
      <c r="A30" s="977"/>
      <c r="B30" s="975"/>
      <c r="C30" s="975"/>
      <c r="D30" s="978" t="s">
        <v>44</v>
      </c>
      <c r="E30" s="1135">
        <v>7.1323482263895149E-2</v>
      </c>
      <c r="F30" s="1134">
        <v>8.8456621004566208E-2</v>
      </c>
      <c r="G30" s="1134">
        <v>8.1941828512396703E-2</v>
      </c>
      <c r="H30" s="1134">
        <v>6.3132017714726735E-2</v>
      </c>
      <c r="I30" s="1134"/>
      <c r="J30" s="1134">
        <v>0</v>
      </c>
      <c r="K30" s="1134">
        <v>0</v>
      </c>
      <c r="L30" s="1134">
        <v>0</v>
      </c>
      <c r="M30" s="1136">
        <v>0.10257105034722222</v>
      </c>
    </row>
    <row r="31" spans="1:16" ht="18.95" customHeight="1">
      <c r="A31" s="979"/>
      <c r="B31" s="980"/>
      <c r="C31" s="980"/>
      <c r="D31" s="981" t="s">
        <v>45</v>
      </c>
      <c r="E31" s="1137">
        <v>0</v>
      </c>
      <c r="F31" s="1138">
        <v>0</v>
      </c>
      <c r="G31" s="1138">
        <v>0</v>
      </c>
      <c r="H31" s="1138">
        <v>0</v>
      </c>
      <c r="I31" s="1138"/>
      <c r="J31" s="1138">
        <v>0</v>
      </c>
      <c r="K31" s="1138">
        <v>0</v>
      </c>
      <c r="L31" s="1138">
        <v>0</v>
      </c>
      <c r="M31" s="1139">
        <v>0</v>
      </c>
    </row>
    <row r="32" spans="1:16" ht="18.95" customHeight="1">
      <c r="A32" s="973" t="s">
        <v>356</v>
      </c>
      <c r="B32" s="974" t="s">
        <v>47</v>
      </c>
      <c r="C32" s="975" t="s">
        <v>357</v>
      </c>
      <c r="D32" s="978" t="s">
        <v>41</v>
      </c>
      <c r="E32" s="1142">
        <v>770000</v>
      </c>
      <c r="F32" s="1140">
        <v>770000</v>
      </c>
      <c r="G32" s="1140">
        <v>0</v>
      </c>
      <c r="H32" s="1140">
        <v>0</v>
      </c>
      <c r="I32" s="1140"/>
      <c r="J32" s="1140">
        <v>0</v>
      </c>
      <c r="K32" s="1140">
        <v>0</v>
      </c>
      <c r="L32" s="1140">
        <v>0</v>
      </c>
      <c r="M32" s="1143">
        <v>0</v>
      </c>
    </row>
    <row r="33" spans="1:13" ht="18.95" customHeight="1">
      <c r="A33" s="973"/>
      <c r="B33" s="974"/>
      <c r="C33" s="975"/>
      <c r="D33" s="978" t="s">
        <v>42</v>
      </c>
      <c r="E33" s="1142">
        <v>0</v>
      </c>
      <c r="F33" s="1140">
        <v>0</v>
      </c>
      <c r="G33" s="1140">
        <v>0</v>
      </c>
      <c r="H33" s="1140">
        <v>0</v>
      </c>
      <c r="I33" s="1140"/>
      <c r="J33" s="1140">
        <v>0</v>
      </c>
      <c r="K33" s="1140">
        <v>0</v>
      </c>
      <c r="L33" s="1140">
        <v>0</v>
      </c>
      <c r="M33" s="1143">
        <v>0</v>
      </c>
    </row>
    <row r="34" spans="1:13" ht="18.95" customHeight="1">
      <c r="A34" s="973"/>
      <c r="B34" s="974"/>
      <c r="C34" s="975"/>
      <c r="D34" s="978" t="s">
        <v>43</v>
      </c>
      <c r="E34" s="1142">
        <v>66124</v>
      </c>
      <c r="F34" s="1140">
        <v>66124</v>
      </c>
      <c r="G34" s="1140">
        <v>0</v>
      </c>
      <c r="H34" s="1140">
        <v>0</v>
      </c>
      <c r="I34" s="1140"/>
      <c r="J34" s="1140">
        <v>0</v>
      </c>
      <c r="K34" s="1140">
        <v>0</v>
      </c>
      <c r="L34" s="1140">
        <v>0</v>
      </c>
      <c r="M34" s="1143">
        <v>0</v>
      </c>
    </row>
    <row r="35" spans="1:13" ht="18.95" customHeight="1">
      <c r="A35" s="977"/>
      <c r="B35" s="975"/>
      <c r="C35" s="975"/>
      <c r="D35" s="978" t="s">
        <v>44</v>
      </c>
      <c r="E35" s="1135">
        <v>8.5875324675324674E-2</v>
      </c>
      <c r="F35" s="1134">
        <v>8.5875324675324674E-2</v>
      </c>
      <c r="G35" s="1134">
        <v>0</v>
      </c>
      <c r="H35" s="1134">
        <v>0</v>
      </c>
      <c r="I35" s="1134"/>
      <c r="J35" s="1134">
        <v>0</v>
      </c>
      <c r="K35" s="1134">
        <v>0</v>
      </c>
      <c r="L35" s="1134">
        <v>0</v>
      </c>
      <c r="M35" s="1136">
        <v>0</v>
      </c>
    </row>
    <row r="36" spans="1:13" ht="18.75" customHeight="1">
      <c r="A36" s="979"/>
      <c r="B36" s="980"/>
      <c r="C36" s="980"/>
      <c r="D36" s="978" t="s">
        <v>45</v>
      </c>
      <c r="E36" s="1137">
        <v>0</v>
      </c>
      <c r="F36" s="1138">
        <v>0</v>
      </c>
      <c r="G36" s="1138">
        <v>0</v>
      </c>
      <c r="H36" s="1138">
        <v>0</v>
      </c>
      <c r="I36" s="1138"/>
      <c r="J36" s="1138">
        <v>0</v>
      </c>
      <c r="K36" s="1138">
        <v>0</v>
      </c>
      <c r="L36" s="1138">
        <v>0</v>
      </c>
      <c r="M36" s="1139">
        <v>0</v>
      </c>
    </row>
    <row r="37" spans="1:13" ht="18.95" hidden="1" customHeight="1">
      <c r="A37" s="973" t="s">
        <v>358</v>
      </c>
      <c r="B37" s="974" t="s">
        <v>47</v>
      </c>
      <c r="C37" s="975" t="s">
        <v>359</v>
      </c>
      <c r="D37" s="976" t="s">
        <v>41</v>
      </c>
      <c r="E37" s="1141">
        <v>0</v>
      </c>
      <c r="F37" s="1070">
        <v>0</v>
      </c>
      <c r="G37" s="1070">
        <v>0</v>
      </c>
      <c r="H37" s="1070">
        <v>0</v>
      </c>
      <c r="I37" s="1070"/>
      <c r="J37" s="1070">
        <v>0</v>
      </c>
      <c r="K37" s="1070">
        <v>0</v>
      </c>
      <c r="L37" s="1070">
        <v>0</v>
      </c>
      <c r="M37" s="1073">
        <v>0</v>
      </c>
    </row>
    <row r="38" spans="1:13" ht="18.95" hidden="1" customHeight="1">
      <c r="A38" s="973"/>
      <c r="B38" s="974"/>
      <c r="C38" s="975"/>
      <c r="D38" s="978" t="s">
        <v>42</v>
      </c>
      <c r="E38" s="1142">
        <v>0</v>
      </c>
      <c r="F38" s="1140">
        <v>0</v>
      </c>
      <c r="G38" s="1140">
        <v>0</v>
      </c>
      <c r="H38" s="1140">
        <v>0</v>
      </c>
      <c r="I38" s="1140"/>
      <c r="J38" s="1140">
        <v>0</v>
      </c>
      <c r="K38" s="1140">
        <v>0</v>
      </c>
      <c r="L38" s="1140">
        <v>0</v>
      </c>
      <c r="M38" s="1143">
        <v>0</v>
      </c>
    </row>
    <row r="39" spans="1:13" ht="18.95" hidden="1" customHeight="1">
      <c r="A39" s="973"/>
      <c r="B39" s="974"/>
      <c r="C39" s="975"/>
      <c r="D39" s="978" t="s">
        <v>43</v>
      </c>
      <c r="E39" s="1142">
        <v>0</v>
      </c>
      <c r="F39" s="1140">
        <v>0</v>
      </c>
      <c r="G39" s="1140">
        <v>0</v>
      </c>
      <c r="H39" s="1140">
        <v>0</v>
      </c>
      <c r="I39" s="1140"/>
      <c r="J39" s="1140">
        <v>0</v>
      </c>
      <c r="K39" s="1140">
        <v>0</v>
      </c>
      <c r="L39" s="1140">
        <v>0</v>
      </c>
      <c r="M39" s="1143">
        <v>0</v>
      </c>
    </row>
    <row r="40" spans="1:13" ht="18.95" hidden="1" customHeight="1">
      <c r="A40" s="977"/>
      <c r="B40" s="975"/>
      <c r="C40" s="975"/>
      <c r="D40" s="978" t="s">
        <v>44</v>
      </c>
      <c r="E40" s="1135">
        <v>0</v>
      </c>
      <c r="F40" s="1134">
        <v>0</v>
      </c>
      <c r="G40" s="1134">
        <v>0</v>
      </c>
      <c r="H40" s="1134">
        <v>0</v>
      </c>
      <c r="I40" s="1134"/>
      <c r="J40" s="1134">
        <v>0</v>
      </c>
      <c r="K40" s="1134">
        <v>0</v>
      </c>
      <c r="L40" s="1134">
        <v>0</v>
      </c>
      <c r="M40" s="1136">
        <v>0</v>
      </c>
    </row>
    <row r="41" spans="1:13" ht="18.95" hidden="1" customHeight="1">
      <c r="A41" s="979"/>
      <c r="B41" s="980"/>
      <c r="C41" s="980"/>
      <c r="D41" s="984" t="s">
        <v>45</v>
      </c>
      <c r="E41" s="1137">
        <v>0</v>
      </c>
      <c r="F41" s="1138">
        <v>0</v>
      </c>
      <c r="G41" s="1138">
        <v>0</v>
      </c>
      <c r="H41" s="1138">
        <v>0</v>
      </c>
      <c r="I41" s="1138"/>
      <c r="J41" s="1138">
        <v>0</v>
      </c>
      <c r="K41" s="1138">
        <v>0</v>
      </c>
      <c r="L41" s="1138">
        <v>0</v>
      </c>
      <c r="M41" s="1139">
        <v>0</v>
      </c>
    </row>
    <row r="42" spans="1:13" ht="18.95" hidden="1" customHeight="1">
      <c r="A42" s="985" t="s">
        <v>360</v>
      </c>
      <c r="B42" s="986" t="s">
        <v>47</v>
      </c>
      <c r="C42" s="987" t="s">
        <v>361</v>
      </c>
      <c r="D42" s="988" t="s">
        <v>41</v>
      </c>
      <c r="E42" s="1142">
        <v>0</v>
      </c>
      <c r="F42" s="1140">
        <v>0</v>
      </c>
      <c r="G42" s="1140">
        <v>0</v>
      </c>
      <c r="H42" s="1140">
        <v>0</v>
      </c>
      <c r="I42" s="1140"/>
      <c r="J42" s="1140">
        <v>0</v>
      </c>
      <c r="K42" s="1140">
        <v>0</v>
      </c>
      <c r="L42" s="1140">
        <v>0</v>
      </c>
      <c r="M42" s="1143">
        <v>0</v>
      </c>
    </row>
    <row r="43" spans="1:13" ht="18.95" hidden="1" customHeight="1">
      <c r="A43" s="977"/>
      <c r="B43" s="975"/>
      <c r="C43" s="975" t="s">
        <v>362</v>
      </c>
      <c r="D43" s="978" t="s">
        <v>42</v>
      </c>
      <c r="E43" s="1142">
        <v>0</v>
      </c>
      <c r="F43" s="1140">
        <v>0</v>
      </c>
      <c r="G43" s="1140">
        <v>0</v>
      </c>
      <c r="H43" s="1140">
        <v>0</v>
      </c>
      <c r="I43" s="1140"/>
      <c r="J43" s="1140">
        <v>0</v>
      </c>
      <c r="K43" s="1140">
        <v>0</v>
      </c>
      <c r="L43" s="1140">
        <v>0</v>
      </c>
      <c r="M43" s="1143">
        <v>0</v>
      </c>
    </row>
    <row r="44" spans="1:13" ht="18.95" hidden="1" customHeight="1">
      <c r="A44" s="977"/>
      <c r="B44" s="975"/>
      <c r="C44" s="975"/>
      <c r="D44" s="978" t="s">
        <v>43</v>
      </c>
      <c r="E44" s="1142">
        <v>0</v>
      </c>
      <c r="F44" s="1140">
        <v>0</v>
      </c>
      <c r="G44" s="1140">
        <v>0</v>
      </c>
      <c r="H44" s="1140">
        <v>0</v>
      </c>
      <c r="I44" s="1140"/>
      <c r="J44" s="1140">
        <v>0</v>
      </c>
      <c r="K44" s="1140">
        <v>0</v>
      </c>
      <c r="L44" s="1140">
        <v>0</v>
      </c>
      <c r="M44" s="1143">
        <v>0</v>
      </c>
    </row>
    <row r="45" spans="1:13" ht="18.95" hidden="1" customHeight="1">
      <c r="A45" s="977"/>
      <c r="B45" s="975"/>
      <c r="C45" s="975"/>
      <c r="D45" s="978" t="s">
        <v>44</v>
      </c>
      <c r="E45" s="1135">
        <v>0</v>
      </c>
      <c r="F45" s="1134">
        <v>0</v>
      </c>
      <c r="G45" s="1134">
        <v>0</v>
      </c>
      <c r="H45" s="1134">
        <v>0</v>
      </c>
      <c r="I45" s="1134"/>
      <c r="J45" s="1134">
        <v>0</v>
      </c>
      <c r="K45" s="1134">
        <v>0</v>
      </c>
      <c r="L45" s="1134">
        <v>0</v>
      </c>
      <c r="M45" s="1136">
        <v>0</v>
      </c>
    </row>
    <row r="46" spans="1:13" ht="18.95" hidden="1" customHeight="1">
      <c r="A46" s="979"/>
      <c r="B46" s="980"/>
      <c r="C46" s="980"/>
      <c r="D46" s="981" t="s">
        <v>45</v>
      </c>
      <c r="E46" s="1137">
        <v>0</v>
      </c>
      <c r="F46" s="1138">
        <v>0</v>
      </c>
      <c r="G46" s="1138">
        <v>0</v>
      </c>
      <c r="H46" s="1138">
        <v>0</v>
      </c>
      <c r="I46" s="1138"/>
      <c r="J46" s="1138">
        <v>0</v>
      </c>
      <c r="K46" s="1138">
        <v>0</v>
      </c>
      <c r="L46" s="1138">
        <v>0</v>
      </c>
      <c r="M46" s="1139">
        <v>0</v>
      </c>
    </row>
    <row r="47" spans="1:13" ht="18.95" customHeight="1">
      <c r="A47" s="973" t="s">
        <v>363</v>
      </c>
      <c r="B47" s="974" t="s">
        <v>47</v>
      </c>
      <c r="C47" s="975" t="s">
        <v>364</v>
      </c>
      <c r="D47" s="989" t="s">
        <v>41</v>
      </c>
      <c r="E47" s="1141">
        <v>91770000</v>
      </c>
      <c r="F47" s="1140">
        <v>0</v>
      </c>
      <c r="G47" s="1140">
        <v>210000</v>
      </c>
      <c r="H47" s="1140">
        <v>90612000</v>
      </c>
      <c r="I47" s="1140"/>
      <c r="J47" s="1140">
        <v>948000</v>
      </c>
      <c r="K47" s="1140">
        <v>0</v>
      </c>
      <c r="L47" s="1140">
        <v>0</v>
      </c>
      <c r="M47" s="1143">
        <v>0</v>
      </c>
    </row>
    <row r="48" spans="1:13" ht="18.95" customHeight="1">
      <c r="A48" s="973"/>
      <c r="B48" s="974"/>
      <c r="C48" s="975"/>
      <c r="D48" s="978" t="s">
        <v>42</v>
      </c>
      <c r="E48" s="1142">
        <v>0</v>
      </c>
      <c r="F48" s="1140">
        <v>0</v>
      </c>
      <c r="G48" s="1140">
        <v>0</v>
      </c>
      <c r="H48" s="1140">
        <v>0</v>
      </c>
      <c r="I48" s="1140"/>
      <c r="J48" s="1140">
        <v>0</v>
      </c>
      <c r="K48" s="1140">
        <v>0</v>
      </c>
      <c r="L48" s="1140">
        <v>0</v>
      </c>
      <c r="M48" s="1143">
        <v>0</v>
      </c>
    </row>
    <row r="49" spans="1:13" ht="18.95" customHeight="1">
      <c r="A49" s="973"/>
      <c r="B49" s="974"/>
      <c r="C49" s="975"/>
      <c r="D49" s="978" t="s">
        <v>43</v>
      </c>
      <c r="E49" s="1142">
        <v>5926831.3500000043</v>
      </c>
      <c r="F49" s="1140">
        <v>0</v>
      </c>
      <c r="G49" s="1140">
        <v>14834.119999999999</v>
      </c>
      <c r="H49" s="1140">
        <v>5911997.2300000042</v>
      </c>
      <c r="I49" s="1140"/>
      <c r="J49" s="1140">
        <v>0</v>
      </c>
      <c r="K49" s="1140">
        <v>0</v>
      </c>
      <c r="L49" s="1140">
        <v>0</v>
      </c>
      <c r="M49" s="1143">
        <v>0</v>
      </c>
    </row>
    <row r="50" spans="1:13" ht="18.95" customHeight="1">
      <c r="A50" s="973"/>
      <c r="B50" s="975"/>
      <c r="C50" s="975"/>
      <c r="D50" s="978" t="s">
        <v>44</v>
      </c>
      <c r="E50" s="1135">
        <v>6.4583538738149773E-2</v>
      </c>
      <c r="F50" s="1134">
        <v>0</v>
      </c>
      <c r="G50" s="1134">
        <v>7.0638666666666655E-2</v>
      </c>
      <c r="H50" s="1134">
        <v>6.5245190813578824E-2</v>
      </c>
      <c r="I50" s="1134"/>
      <c r="J50" s="1134">
        <v>0</v>
      </c>
      <c r="K50" s="1134">
        <v>0</v>
      </c>
      <c r="L50" s="1134">
        <v>0</v>
      </c>
      <c r="M50" s="1136">
        <v>0</v>
      </c>
    </row>
    <row r="51" spans="1:13" ht="18.95" customHeight="1">
      <c r="A51" s="979"/>
      <c r="B51" s="980"/>
      <c r="C51" s="980"/>
      <c r="D51" s="983" t="s">
        <v>45</v>
      </c>
      <c r="E51" s="1137">
        <v>0</v>
      </c>
      <c r="F51" s="1138">
        <v>0</v>
      </c>
      <c r="G51" s="1138">
        <v>0</v>
      </c>
      <c r="H51" s="1138">
        <v>0</v>
      </c>
      <c r="I51" s="1138"/>
      <c r="J51" s="1138">
        <v>0</v>
      </c>
      <c r="K51" s="1138">
        <v>0</v>
      </c>
      <c r="L51" s="1138">
        <v>0</v>
      </c>
      <c r="M51" s="1139">
        <v>0</v>
      </c>
    </row>
    <row r="52" spans="1:13" ht="18.95" hidden="1" customHeight="1">
      <c r="A52" s="973" t="s">
        <v>365</v>
      </c>
      <c r="B52" s="974" t="s">
        <v>47</v>
      </c>
      <c r="C52" s="975" t="s">
        <v>366</v>
      </c>
      <c r="D52" s="976" t="s">
        <v>41</v>
      </c>
      <c r="E52" s="1141">
        <v>0</v>
      </c>
      <c r="F52" s="1070">
        <v>0</v>
      </c>
      <c r="G52" s="1070">
        <v>0</v>
      </c>
      <c r="H52" s="1070">
        <v>0</v>
      </c>
      <c r="I52" s="1070"/>
      <c r="J52" s="1070">
        <v>0</v>
      </c>
      <c r="K52" s="1070">
        <v>0</v>
      </c>
      <c r="L52" s="1070">
        <v>0</v>
      </c>
      <c r="M52" s="1073">
        <v>0</v>
      </c>
    </row>
    <row r="53" spans="1:13" ht="18.95" hidden="1" customHeight="1">
      <c r="A53" s="973"/>
      <c r="B53" s="974"/>
      <c r="C53" s="975"/>
      <c r="D53" s="978" t="s">
        <v>42</v>
      </c>
      <c r="E53" s="1142">
        <v>0</v>
      </c>
      <c r="F53" s="1140">
        <v>0</v>
      </c>
      <c r="G53" s="1140">
        <v>0</v>
      </c>
      <c r="H53" s="1140">
        <v>0</v>
      </c>
      <c r="I53" s="1140"/>
      <c r="J53" s="1140">
        <v>0</v>
      </c>
      <c r="K53" s="1140">
        <v>0</v>
      </c>
      <c r="L53" s="1140">
        <v>0</v>
      </c>
      <c r="M53" s="1143">
        <v>0</v>
      </c>
    </row>
    <row r="54" spans="1:13" ht="18.95" hidden="1" customHeight="1">
      <c r="A54" s="973"/>
      <c r="B54" s="974"/>
      <c r="C54" s="975"/>
      <c r="D54" s="978" t="s">
        <v>43</v>
      </c>
      <c r="E54" s="1142">
        <v>0</v>
      </c>
      <c r="F54" s="1140">
        <v>0</v>
      </c>
      <c r="G54" s="1140">
        <v>0</v>
      </c>
      <c r="H54" s="1140">
        <v>0</v>
      </c>
      <c r="I54" s="1140"/>
      <c r="J54" s="1140">
        <v>0</v>
      </c>
      <c r="K54" s="1140">
        <v>0</v>
      </c>
      <c r="L54" s="1140">
        <v>0</v>
      </c>
      <c r="M54" s="1143">
        <v>0</v>
      </c>
    </row>
    <row r="55" spans="1:13" ht="18.95" hidden="1" customHeight="1">
      <c r="A55" s="977"/>
      <c r="B55" s="975"/>
      <c r="C55" s="975"/>
      <c r="D55" s="978" t="s">
        <v>44</v>
      </c>
      <c r="E55" s="1135">
        <v>0</v>
      </c>
      <c r="F55" s="1134">
        <v>0</v>
      </c>
      <c r="G55" s="1134">
        <v>0</v>
      </c>
      <c r="H55" s="1134">
        <v>0</v>
      </c>
      <c r="I55" s="1134"/>
      <c r="J55" s="1134">
        <v>0</v>
      </c>
      <c r="K55" s="1134">
        <v>0</v>
      </c>
      <c r="L55" s="1134">
        <v>0</v>
      </c>
      <c r="M55" s="1136">
        <v>0</v>
      </c>
    </row>
    <row r="56" spans="1:13" ht="18.95" hidden="1" customHeight="1">
      <c r="A56" s="979"/>
      <c r="B56" s="980"/>
      <c r="C56" s="980"/>
      <c r="D56" s="983" t="s">
        <v>45</v>
      </c>
      <c r="E56" s="1137">
        <v>0</v>
      </c>
      <c r="F56" s="1138">
        <v>0</v>
      </c>
      <c r="G56" s="1138">
        <v>0</v>
      </c>
      <c r="H56" s="1138">
        <v>0</v>
      </c>
      <c r="I56" s="1138"/>
      <c r="J56" s="1138">
        <v>0</v>
      </c>
      <c r="K56" s="1138">
        <v>0</v>
      </c>
      <c r="L56" s="1138">
        <v>0</v>
      </c>
      <c r="M56" s="1139">
        <v>0</v>
      </c>
    </row>
    <row r="57" spans="1:13" ht="18.95" customHeight="1">
      <c r="A57" s="973" t="s">
        <v>367</v>
      </c>
      <c r="B57" s="974" t="s">
        <v>47</v>
      </c>
      <c r="C57" s="975" t="s">
        <v>368</v>
      </c>
      <c r="D57" s="978" t="s">
        <v>41</v>
      </c>
      <c r="E57" s="1141">
        <v>888475000</v>
      </c>
      <c r="F57" s="1140">
        <v>636111000</v>
      </c>
      <c r="G57" s="1140">
        <v>2335000</v>
      </c>
      <c r="H57" s="1140">
        <v>210067000</v>
      </c>
      <c r="I57" s="1140"/>
      <c r="J57" s="1140">
        <v>39537000</v>
      </c>
      <c r="K57" s="1140">
        <v>0</v>
      </c>
      <c r="L57" s="1140">
        <v>0</v>
      </c>
      <c r="M57" s="1143">
        <v>425000</v>
      </c>
    </row>
    <row r="58" spans="1:13" ht="18.95" customHeight="1">
      <c r="A58" s="973"/>
      <c r="B58" s="974"/>
      <c r="C58" s="975"/>
      <c r="D58" s="978" t="s">
        <v>42</v>
      </c>
      <c r="E58" s="1142">
        <v>0</v>
      </c>
      <c r="F58" s="1140">
        <v>0</v>
      </c>
      <c r="G58" s="1140">
        <v>0</v>
      </c>
      <c r="H58" s="1140">
        <v>0</v>
      </c>
      <c r="I58" s="1140"/>
      <c r="J58" s="1140">
        <v>0</v>
      </c>
      <c r="K58" s="1140">
        <v>0</v>
      </c>
      <c r="L58" s="1140">
        <v>0</v>
      </c>
      <c r="M58" s="1143">
        <v>0</v>
      </c>
    </row>
    <row r="59" spans="1:13" ht="18.95" customHeight="1">
      <c r="A59" s="973"/>
      <c r="B59" s="974"/>
      <c r="C59" s="975"/>
      <c r="D59" s="978" t="s">
        <v>43</v>
      </c>
      <c r="E59" s="1142">
        <v>30759729.430000003</v>
      </c>
      <c r="F59" s="1140">
        <v>19793300.449999999</v>
      </c>
      <c r="G59" s="1140">
        <v>91641.44</v>
      </c>
      <c r="H59" s="1140">
        <v>10856253.779999999</v>
      </c>
      <c r="I59" s="1140"/>
      <c r="J59" s="1140">
        <v>0</v>
      </c>
      <c r="K59" s="1140">
        <v>0</v>
      </c>
      <c r="L59" s="1140">
        <v>0</v>
      </c>
      <c r="M59" s="1143">
        <v>18533.759999999998</v>
      </c>
    </row>
    <row r="60" spans="1:13" ht="18.95" customHeight="1">
      <c r="A60" s="977"/>
      <c r="B60" s="975"/>
      <c r="C60" s="975"/>
      <c r="D60" s="978" t="s">
        <v>44</v>
      </c>
      <c r="E60" s="1135">
        <v>3.4620815926165623E-2</v>
      </c>
      <c r="F60" s="1134">
        <v>3.1116110946045578E-2</v>
      </c>
      <c r="G60" s="1134">
        <v>3.924686937901499E-2</v>
      </c>
      <c r="H60" s="1134">
        <v>5.167995820381116E-2</v>
      </c>
      <c r="I60" s="1134"/>
      <c r="J60" s="1134">
        <v>0</v>
      </c>
      <c r="K60" s="1134">
        <v>0</v>
      </c>
      <c r="L60" s="1134">
        <v>0</v>
      </c>
      <c r="M60" s="1136">
        <v>4.3608847058823529E-2</v>
      </c>
    </row>
    <row r="61" spans="1:13" ht="18.95" customHeight="1">
      <c r="A61" s="979"/>
      <c r="B61" s="980"/>
      <c r="C61" s="980"/>
      <c r="D61" s="978" t="s">
        <v>45</v>
      </c>
      <c r="E61" s="1137">
        <v>0</v>
      </c>
      <c r="F61" s="1138">
        <v>0</v>
      </c>
      <c r="G61" s="1138">
        <v>0</v>
      </c>
      <c r="H61" s="1138">
        <v>0</v>
      </c>
      <c r="I61" s="1138"/>
      <c r="J61" s="1138">
        <v>0</v>
      </c>
      <c r="K61" s="1138">
        <v>0</v>
      </c>
      <c r="L61" s="1138">
        <v>0</v>
      </c>
      <c r="M61" s="1139">
        <v>0</v>
      </c>
    </row>
    <row r="62" spans="1:13" ht="18.95" customHeight="1">
      <c r="A62" s="973" t="s">
        <v>369</v>
      </c>
      <c r="B62" s="974" t="s">
        <v>47</v>
      </c>
      <c r="C62" s="975" t="s">
        <v>132</v>
      </c>
      <c r="D62" s="976" t="s">
        <v>41</v>
      </c>
      <c r="E62" s="1141">
        <v>2949000</v>
      </c>
      <c r="F62" s="1140">
        <v>2949000</v>
      </c>
      <c r="G62" s="1140">
        <v>0</v>
      </c>
      <c r="H62" s="1140">
        <v>0</v>
      </c>
      <c r="I62" s="1140"/>
      <c r="J62" s="1140">
        <v>0</v>
      </c>
      <c r="K62" s="1140">
        <v>0</v>
      </c>
      <c r="L62" s="1140">
        <v>0</v>
      </c>
      <c r="M62" s="1143">
        <v>0</v>
      </c>
    </row>
    <row r="63" spans="1:13" ht="18.95" customHeight="1">
      <c r="A63" s="973"/>
      <c r="B63" s="974"/>
      <c r="C63" s="975"/>
      <c r="D63" s="978" t="s">
        <v>42</v>
      </c>
      <c r="E63" s="1142">
        <v>0</v>
      </c>
      <c r="F63" s="1140">
        <v>0</v>
      </c>
      <c r="G63" s="1140">
        <v>0</v>
      </c>
      <c r="H63" s="1140">
        <v>0</v>
      </c>
      <c r="I63" s="1140"/>
      <c r="J63" s="1140">
        <v>0</v>
      </c>
      <c r="K63" s="1140">
        <v>0</v>
      </c>
      <c r="L63" s="1140">
        <v>0</v>
      </c>
      <c r="M63" s="1143">
        <v>0</v>
      </c>
    </row>
    <row r="64" spans="1:13" ht="18.95" customHeight="1">
      <c r="A64" s="973"/>
      <c r="B64" s="974"/>
      <c r="C64" s="975"/>
      <c r="D64" s="978" t="s">
        <v>43</v>
      </c>
      <c r="E64" s="1142">
        <v>414862</v>
      </c>
      <c r="F64" s="1140">
        <v>414862</v>
      </c>
      <c r="G64" s="1140">
        <v>0</v>
      </c>
      <c r="H64" s="1140">
        <v>0</v>
      </c>
      <c r="I64" s="1140"/>
      <c r="J64" s="1140">
        <v>0</v>
      </c>
      <c r="K64" s="1140">
        <v>0</v>
      </c>
      <c r="L64" s="1140">
        <v>0</v>
      </c>
      <c r="M64" s="1143">
        <v>0</v>
      </c>
    </row>
    <row r="65" spans="1:13" ht="18.95" customHeight="1">
      <c r="A65" s="977"/>
      <c r="B65" s="975"/>
      <c r="C65" s="975"/>
      <c r="D65" s="978" t="s">
        <v>44</v>
      </c>
      <c r="E65" s="1135">
        <v>0.14067887419464226</v>
      </c>
      <c r="F65" s="1134">
        <v>0.14067887419464226</v>
      </c>
      <c r="G65" s="1134">
        <v>0</v>
      </c>
      <c r="H65" s="1134">
        <v>0</v>
      </c>
      <c r="I65" s="1134"/>
      <c r="J65" s="1134">
        <v>0</v>
      </c>
      <c r="K65" s="1134">
        <v>0</v>
      </c>
      <c r="L65" s="1134">
        <v>0</v>
      </c>
      <c r="M65" s="1136">
        <v>0</v>
      </c>
    </row>
    <row r="66" spans="1:13" ht="18.95" customHeight="1">
      <c r="A66" s="979"/>
      <c r="B66" s="980"/>
      <c r="C66" s="980"/>
      <c r="D66" s="983" t="s">
        <v>45</v>
      </c>
      <c r="E66" s="1137">
        <v>0</v>
      </c>
      <c r="F66" s="1138">
        <v>0</v>
      </c>
      <c r="G66" s="1138">
        <v>0</v>
      </c>
      <c r="H66" s="1138">
        <v>0</v>
      </c>
      <c r="I66" s="1138"/>
      <c r="J66" s="1138">
        <v>0</v>
      </c>
      <c r="K66" s="1138">
        <v>0</v>
      </c>
      <c r="L66" s="1138">
        <v>0</v>
      </c>
      <c r="M66" s="1139">
        <v>0</v>
      </c>
    </row>
    <row r="67" spans="1:13" ht="18.95" customHeight="1">
      <c r="A67" s="973" t="s">
        <v>370</v>
      </c>
      <c r="B67" s="974" t="s">
        <v>47</v>
      </c>
      <c r="C67" s="975" t="s">
        <v>371</v>
      </c>
      <c r="D67" s="976" t="s">
        <v>41</v>
      </c>
      <c r="E67" s="1141">
        <v>115559000</v>
      </c>
      <c r="F67" s="1140">
        <v>106546000</v>
      </c>
      <c r="G67" s="1140">
        <v>0</v>
      </c>
      <c r="H67" s="1140">
        <v>8874000</v>
      </c>
      <c r="I67" s="1140"/>
      <c r="J67" s="1140">
        <v>139000</v>
      </c>
      <c r="K67" s="1140">
        <v>0</v>
      </c>
      <c r="L67" s="1140">
        <v>0</v>
      </c>
      <c r="M67" s="1143">
        <v>0</v>
      </c>
    </row>
    <row r="68" spans="1:13" ht="18.95" customHeight="1">
      <c r="A68" s="973"/>
      <c r="B68" s="974"/>
      <c r="C68" s="975"/>
      <c r="D68" s="978" t="s">
        <v>42</v>
      </c>
      <c r="E68" s="1142">
        <v>0</v>
      </c>
      <c r="F68" s="1140">
        <v>0</v>
      </c>
      <c r="G68" s="1140">
        <v>0</v>
      </c>
      <c r="H68" s="1140">
        <v>0</v>
      </c>
      <c r="I68" s="1140"/>
      <c r="J68" s="1140">
        <v>0</v>
      </c>
      <c r="K68" s="1140">
        <v>0</v>
      </c>
      <c r="L68" s="1140">
        <v>0</v>
      </c>
      <c r="M68" s="1143">
        <v>0</v>
      </c>
    </row>
    <row r="69" spans="1:13" ht="18.95" customHeight="1">
      <c r="A69" s="973"/>
      <c r="B69" s="974"/>
      <c r="C69" s="975"/>
      <c r="D69" s="978" t="s">
        <v>43</v>
      </c>
      <c r="E69" s="1142">
        <v>13991512.470000003</v>
      </c>
      <c r="F69" s="1140">
        <v>9070772.9500000011</v>
      </c>
      <c r="G69" s="1140">
        <v>0</v>
      </c>
      <c r="H69" s="1140">
        <v>4920739.5200000005</v>
      </c>
      <c r="I69" s="1140"/>
      <c r="J69" s="1140">
        <v>0</v>
      </c>
      <c r="K69" s="1140">
        <v>0</v>
      </c>
      <c r="L69" s="1140">
        <v>0</v>
      </c>
      <c r="M69" s="1143">
        <v>0</v>
      </c>
    </row>
    <row r="70" spans="1:13" ht="18.95" customHeight="1">
      <c r="A70" s="977"/>
      <c r="B70" s="975"/>
      <c r="C70" s="975"/>
      <c r="D70" s="978" t="s">
        <v>44</v>
      </c>
      <c r="E70" s="1135">
        <v>0.12107678735537693</v>
      </c>
      <c r="F70" s="1134">
        <v>8.5134805154581134E-2</v>
      </c>
      <c r="G70" s="1134">
        <v>0</v>
      </c>
      <c r="H70" s="1134">
        <v>0.55451200360604014</v>
      </c>
      <c r="I70" s="1134"/>
      <c r="J70" s="1134">
        <v>0</v>
      </c>
      <c r="K70" s="1134">
        <v>0</v>
      </c>
      <c r="L70" s="1134">
        <v>0</v>
      </c>
      <c r="M70" s="1136">
        <v>0</v>
      </c>
    </row>
    <row r="71" spans="1:13" ht="18.95" customHeight="1">
      <c r="A71" s="979"/>
      <c r="B71" s="980"/>
      <c r="C71" s="980"/>
      <c r="D71" s="981" t="s">
        <v>45</v>
      </c>
      <c r="E71" s="1137">
        <v>0</v>
      </c>
      <c r="F71" s="1138">
        <v>0</v>
      </c>
      <c r="G71" s="1138">
        <v>0</v>
      </c>
      <c r="H71" s="1138">
        <v>0</v>
      </c>
      <c r="I71" s="1138"/>
      <c r="J71" s="1138">
        <v>0</v>
      </c>
      <c r="K71" s="1138">
        <v>0</v>
      </c>
      <c r="L71" s="1138">
        <v>0</v>
      </c>
      <c r="M71" s="1139">
        <v>0</v>
      </c>
    </row>
    <row r="72" spans="1:13" ht="18.95" customHeight="1">
      <c r="A72" s="990" t="s">
        <v>372</v>
      </c>
      <c r="B72" s="986" t="s">
        <v>47</v>
      </c>
      <c r="C72" s="991" t="s">
        <v>373</v>
      </c>
      <c r="D72" s="988" t="s">
        <v>41</v>
      </c>
      <c r="E72" s="1141">
        <v>429478000</v>
      </c>
      <c r="F72" s="1140">
        <v>354181000</v>
      </c>
      <c r="G72" s="1140">
        <v>159000</v>
      </c>
      <c r="H72" s="1140">
        <v>58253000</v>
      </c>
      <c r="I72" s="1140"/>
      <c r="J72" s="1140">
        <v>1984000</v>
      </c>
      <c r="K72" s="1140">
        <v>0</v>
      </c>
      <c r="L72" s="1140">
        <v>0</v>
      </c>
      <c r="M72" s="1143">
        <v>14901000</v>
      </c>
    </row>
    <row r="73" spans="1:13" ht="18.95" customHeight="1">
      <c r="A73" s="973"/>
      <c r="B73" s="974"/>
      <c r="C73" s="975"/>
      <c r="D73" s="978" t="s">
        <v>42</v>
      </c>
      <c r="E73" s="1142">
        <v>0</v>
      </c>
      <c r="F73" s="1140">
        <v>0</v>
      </c>
      <c r="G73" s="1140">
        <v>0</v>
      </c>
      <c r="H73" s="1140">
        <v>0</v>
      </c>
      <c r="I73" s="1140"/>
      <c r="J73" s="1140">
        <v>0</v>
      </c>
      <c r="K73" s="1140">
        <v>0</v>
      </c>
      <c r="L73" s="1140">
        <v>0</v>
      </c>
      <c r="M73" s="1143">
        <v>0</v>
      </c>
    </row>
    <row r="74" spans="1:13" ht="18.95" customHeight="1">
      <c r="A74" s="973"/>
      <c r="B74" s="974"/>
      <c r="C74" s="975"/>
      <c r="D74" s="978" t="s">
        <v>43</v>
      </c>
      <c r="E74" s="1142">
        <v>29717488.050000004</v>
      </c>
      <c r="F74" s="1140">
        <v>25906115.02</v>
      </c>
      <c r="G74" s="1140">
        <v>3026.7700000000004</v>
      </c>
      <c r="H74" s="1140">
        <v>3301019.8000000026</v>
      </c>
      <c r="I74" s="1140"/>
      <c r="J74" s="1140">
        <v>0</v>
      </c>
      <c r="K74" s="1140">
        <v>0</v>
      </c>
      <c r="L74" s="1140">
        <v>0</v>
      </c>
      <c r="M74" s="1143">
        <v>507326.4600000002</v>
      </c>
    </row>
    <row r="75" spans="1:13" ht="18.95" customHeight="1">
      <c r="A75" s="977"/>
      <c r="B75" s="975"/>
      <c r="C75" s="975" t="s">
        <v>4</v>
      </c>
      <c r="D75" s="978" t="s">
        <v>44</v>
      </c>
      <c r="E75" s="1135">
        <v>6.9194436152724942E-2</v>
      </c>
      <c r="F75" s="1134">
        <v>7.3143717534255082E-2</v>
      </c>
      <c r="G75" s="1134">
        <v>1.9036289308176104E-2</v>
      </c>
      <c r="H75" s="1134">
        <v>5.666694934166485E-2</v>
      </c>
      <c r="I75" s="1134"/>
      <c r="J75" s="1134">
        <v>0</v>
      </c>
      <c r="K75" s="1134">
        <v>0</v>
      </c>
      <c r="L75" s="1134">
        <v>0</v>
      </c>
      <c r="M75" s="1136">
        <v>3.4046470706663993E-2</v>
      </c>
    </row>
    <row r="76" spans="1:13" ht="18.75" customHeight="1">
      <c r="A76" s="979"/>
      <c r="B76" s="980"/>
      <c r="C76" s="980"/>
      <c r="D76" s="984" t="s">
        <v>45</v>
      </c>
      <c r="E76" s="1137">
        <v>0</v>
      </c>
      <c r="F76" s="1138">
        <v>0</v>
      </c>
      <c r="G76" s="1138">
        <v>0</v>
      </c>
      <c r="H76" s="1138">
        <v>0</v>
      </c>
      <c r="I76" s="1138"/>
      <c r="J76" s="1138">
        <v>0</v>
      </c>
      <c r="K76" s="1138">
        <v>0</v>
      </c>
      <c r="L76" s="1138">
        <v>0</v>
      </c>
      <c r="M76" s="1139">
        <v>0</v>
      </c>
    </row>
    <row r="77" spans="1:13" ht="18.95" hidden="1" customHeight="1">
      <c r="A77" s="973" t="s">
        <v>374</v>
      </c>
      <c r="B77" s="974" t="s">
        <v>47</v>
      </c>
      <c r="C77" s="975" t="s">
        <v>375</v>
      </c>
      <c r="D77" s="989" t="s">
        <v>41</v>
      </c>
      <c r="E77" s="1141">
        <v>0</v>
      </c>
      <c r="F77" s="1070">
        <v>0</v>
      </c>
      <c r="G77" s="1070">
        <v>0</v>
      </c>
      <c r="H77" s="1070">
        <v>0</v>
      </c>
      <c r="I77" s="1070"/>
      <c r="J77" s="1070">
        <v>0</v>
      </c>
      <c r="K77" s="1070">
        <v>0</v>
      </c>
      <c r="L77" s="1070">
        <v>0</v>
      </c>
      <c r="M77" s="1073">
        <v>0</v>
      </c>
    </row>
    <row r="78" spans="1:13" ht="18.95" hidden="1" customHeight="1">
      <c r="A78" s="973"/>
      <c r="B78" s="974"/>
      <c r="C78" s="975"/>
      <c r="D78" s="978" t="s">
        <v>42</v>
      </c>
      <c r="E78" s="1142">
        <v>0</v>
      </c>
      <c r="F78" s="1140">
        <v>0</v>
      </c>
      <c r="G78" s="1140">
        <v>0</v>
      </c>
      <c r="H78" s="1140">
        <v>0</v>
      </c>
      <c r="I78" s="1140"/>
      <c r="J78" s="1140">
        <v>0</v>
      </c>
      <c r="K78" s="1140">
        <v>0</v>
      </c>
      <c r="L78" s="1140">
        <v>0</v>
      </c>
      <c r="M78" s="1143">
        <v>0</v>
      </c>
    </row>
    <row r="79" spans="1:13" ht="18.95" hidden="1" customHeight="1">
      <c r="A79" s="973"/>
      <c r="B79" s="974"/>
      <c r="C79" s="975"/>
      <c r="D79" s="978" t="s">
        <v>43</v>
      </c>
      <c r="E79" s="1142">
        <v>0</v>
      </c>
      <c r="F79" s="1140">
        <v>0</v>
      </c>
      <c r="G79" s="1140">
        <v>0</v>
      </c>
      <c r="H79" s="1140">
        <v>0</v>
      </c>
      <c r="I79" s="1140"/>
      <c r="J79" s="1140">
        <v>0</v>
      </c>
      <c r="K79" s="1140">
        <v>0</v>
      </c>
      <c r="L79" s="1140">
        <v>0</v>
      </c>
      <c r="M79" s="1143">
        <v>0</v>
      </c>
    </row>
    <row r="80" spans="1:13" ht="18.95" hidden="1" customHeight="1">
      <c r="A80" s="977"/>
      <c r="B80" s="975"/>
      <c r="C80" s="975"/>
      <c r="D80" s="978" t="s">
        <v>44</v>
      </c>
      <c r="E80" s="1135">
        <v>0</v>
      </c>
      <c r="F80" s="1134">
        <v>0</v>
      </c>
      <c r="G80" s="1134">
        <v>0</v>
      </c>
      <c r="H80" s="1134">
        <v>0</v>
      </c>
      <c r="I80" s="1134"/>
      <c r="J80" s="1134">
        <v>0</v>
      </c>
      <c r="K80" s="1134">
        <v>0</v>
      </c>
      <c r="L80" s="1134">
        <v>0</v>
      </c>
      <c r="M80" s="1136">
        <v>0</v>
      </c>
    </row>
    <row r="81" spans="1:13" ht="18.95" hidden="1" customHeight="1">
      <c r="A81" s="979"/>
      <c r="B81" s="980"/>
      <c r="C81" s="980"/>
      <c r="D81" s="978" t="s">
        <v>45</v>
      </c>
      <c r="E81" s="1137">
        <v>0</v>
      </c>
      <c r="F81" s="1138">
        <v>0</v>
      </c>
      <c r="G81" s="1138">
        <v>0</v>
      </c>
      <c r="H81" s="1138">
        <v>0</v>
      </c>
      <c r="I81" s="1138"/>
      <c r="J81" s="1138">
        <v>0</v>
      </c>
      <c r="K81" s="1138">
        <v>0</v>
      </c>
      <c r="L81" s="1138">
        <v>0</v>
      </c>
      <c r="M81" s="1139">
        <v>0</v>
      </c>
    </row>
    <row r="82" spans="1:13" ht="18.95" hidden="1" customHeight="1">
      <c r="A82" s="973" t="s">
        <v>376</v>
      </c>
      <c r="B82" s="974" t="s">
        <v>47</v>
      </c>
      <c r="C82" s="975" t="s">
        <v>111</v>
      </c>
      <c r="D82" s="976" t="s">
        <v>41</v>
      </c>
      <c r="E82" s="1141">
        <v>0</v>
      </c>
      <c r="F82" s="1070">
        <v>0</v>
      </c>
      <c r="G82" s="1070">
        <v>0</v>
      </c>
      <c r="H82" s="1070">
        <v>0</v>
      </c>
      <c r="I82" s="1070"/>
      <c r="J82" s="1070">
        <v>0</v>
      </c>
      <c r="K82" s="1070">
        <v>0</v>
      </c>
      <c r="L82" s="1070">
        <v>0</v>
      </c>
      <c r="M82" s="1073">
        <v>0</v>
      </c>
    </row>
    <row r="83" spans="1:13" ht="18.95" hidden="1" customHeight="1">
      <c r="A83" s="973"/>
      <c r="B83" s="974"/>
      <c r="C83" s="975"/>
      <c r="D83" s="978" t="s">
        <v>42</v>
      </c>
      <c r="E83" s="1142">
        <v>0</v>
      </c>
      <c r="F83" s="1140">
        <v>0</v>
      </c>
      <c r="G83" s="1140">
        <v>0</v>
      </c>
      <c r="H83" s="1140">
        <v>0</v>
      </c>
      <c r="I83" s="1140"/>
      <c r="J83" s="1140">
        <v>0</v>
      </c>
      <c r="K83" s="1140">
        <v>0</v>
      </c>
      <c r="L83" s="1140">
        <v>0</v>
      </c>
      <c r="M83" s="1143">
        <v>0</v>
      </c>
    </row>
    <row r="84" spans="1:13" ht="18.95" hidden="1" customHeight="1">
      <c r="A84" s="973"/>
      <c r="B84" s="974"/>
      <c r="C84" s="975"/>
      <c r="D84" s="978" t="s">
        <v>43</v>
      </c>
      <c r="E84" s="1142">
        <v>0</v>
      </c>
      <c r="F84" s="1140">
        <v>0</v>
      </c>
      <c r="G84" s="1140">
        <v>0</v>
      </c>
      <c r="H84" s="1140">
        <v>0</v>
      </c>
      <c r="I84" s="1140"/>
      <c r="J84" s="1140">
        <v>0</v>
      </c>
      <c r="K84" s="1140">
        <v>0</v>
      </c>
      <c r="L84" s="1140">
        <v>0</v>
      </c>
      <c r="M84" s="1143">
        <v>0</v>
      </c>
    </row>
    <row r="85" spans="1:13" ht="18.95" hidden="1" customHeight="1">
      <c r="A85" s="977"/>
      <c r="B85" s="975"/>
      <c r="C85" s="975"/>
      <c r="D85" s="978" t="s">
        <v>44</v>
      </c>
      <c r="E85" s="1135">
        <v>0</v>
      </c>
      <c r="F85" s="1134">
        <v>0</v>
      </c>
      <c r="G85" s="1134">
        <v>0</v>
      </c>
      <c r="H85" s="1134">
        <v>0</v>
      </c>
      <c r="I85" s="1134"/>
      <c r="J85" s="1134">
        <v>0</v>
      </c>
      <c r="K85" s="1134">
        <v>0</v>
      </c>
      <c r="L85" s="1134">
        <v>0</v>
      </c>
      <c r="M85" s="1136">
        <v>0</v>
      </c>
    </row>
    <row r="86" spans="1:13" ht="18.95" hidden="1" customHeight="1">
      <c r="A86" s="979"/>
      <c r="B86" s="980"/>
      <c r="C86" s="980"/>
      <c r="D86" s="983" t="s">
        <v>45</v>
      </c>
      <c r="E86" s="1137">
        <v>0</v>
      </c>
      <c r="F86" s="1138">
        <v>0</v>
      </c>
      <c r="G86" s="1138">
        <v>0</v>
      </c>
      <c r="H86" s="1138">
        <v>0</v>
      </c>
      <c r="I86" s="1138"/>
      <c r="J86" s="1138">
        <v>0</v>
      </c>
      <c r="K86" s="1138">
        <v>0</v>
      </c>
      <c r="L86" s="1138">
        <v>0</v>
      </c>
      <c r="M86" s="1139">
        <v>0</v>
      </c>
    </row>
    <row r="87" spans="1:13" ht="18.95" customHeight="1">
      <c r="A87" s="973" t="s">
        <v>377</v>
      </c>
      <c r="B87" s="974" t="s">
        <v>47</v>
      </c>
      <c r="C87" s="975" t="s">
        <v>83</v>
      </c>
      <c r="D87" s="978" t="s">
        <v>41</v>
      </c>
      <c r="E87" s="1141">
        <v>1705483000</v>
      </c>
      <c r="F87" s="1140">
        <v>506628000</v>
      </c>
      <c r="G87" s="1140">
        <v>2465000</v>
      </c>
      <c r="H87" s="1140">
        <v>1114863000</v>
      </c>
      <c r="I87" s="1140"/>
      <c r="J87" s="1140">
        <v>61727000</v>
      </c>
      <c r="K87" s="1140">
        <v>0</v>
      </c>
      <c r="L87" s="1140">
        <v>0</v>
      </c>
      <c r="M87" s="1143">
        <v>19800000</v>
      </c>
    </row>
    <row r="88" spans="1:13" ht="18.95" customHeight="1">
      <c r="A88" s="973"/>
      <c r="B88" s="974"/>
      <c r="C88" s="975"/>
      <c r="D88" s="978" t="s">
        <v>42</v>
      </c>
      <c r="E88" s="1142">
        <v>0</v>
      </c>
      <c r="F88" s="1140">
        <v>0</v>
      </c>
      <c r="G88" s="1140">
        <v>0</v>
      </c>
      <c r="H88" s="1140">
        <v>0</v>
      </c>
      <c r="I88" s="1140"/>
      <c r="J88" s="1140">
        <v>0</v>
      </c>
      <c r="K88" s="1140">
        <v>0</v>
      </c>
      <c r="L88" s="1140">
        <v>0</v>
      </c>
      <c r="M88" s="1143">
        <v>0</v>
      </c>
    </row>
    <row r="89" spans="1:13" ht="18.95" customHeight="1">
      <c r="A89" s="973"/>
      <c r="B89" s="974"/>
      <c r="C89" s="975"/>
      <c r="D89" s="978" t="s">
        <v>43</v>
      </c>
      <c r="E89" s="1142">
        <v>115920143.76000008</v>
      </c>
      <c r="F89" s="1140">
        <v>39626682.480000004</v>
      </c>
      <c r="G89" s="1140">
        <v>79538.259999999995</v>
      </c>
      <c r="H89" s="1140">
        <v>75111506.670000091</v>
      </c>
      <c r="I89" s="1140"/>
      <c r="J89" s="1140">
        <v>12343.3</v>
      </c>
      <c r="K89" s="1140">
        <v>0</v>
      </c>
      <c r="L89" s="1140">
        <v>0</v>
      </c>
      <c r="M89" s="1143">
        <v>1090073.05</v>
      </c>
    </row>
    <row r="90" spans="1:13" ht="18.95" customHeight="1">
      <c r="A90" s="973"/>
      <c r="B90" s="975"/>
      <c r="C90" s="975"/>
      <c r="D90" s="978" t="s">
        <v>44</v>
      </c>
      <c r="E90" s="1135">
        <v>6.7969099521953652E-2</v>
      </c>
      <c r="F90" s="1134">
        <v>7.8216526682299448E-2</v>
      </c>
      <c r="G90" s="1134">
        <v>3.2267042596348883E-2</v>
      </c>
      <c r="H90" s="1134">
        <v>6.7372858073144498E-2</v>
      </c>
      <c r="I90" s="1134"/>
      <c r="J90" s="1134">
        <v>1.9996597923113062E-4</v>
      </c>
      <c r="K90" s="1134">
        <v>0</v>
      </c>
      <c r="L90" s="1134">
        <v>0</v>
      </c>
      <c r="M90" s="1136">
        <v>5.5054194444444447E-2</v>
      </c>
    </row>
    <row r="91" spans="1:13" ht="18.95" customHeight="1">
      <c r="A91" s="979"/>
      <c r="B91" s="980"/>
      <c r="C91" s="980"/>
      <c r="D91" s="981" t="s">
        <v>45</v>
      </c>
      <c r="E91" s="1137">
        <v>0</v>
      </c>
      <c r="F91" s="1138">
        <v>0</v>
      </c>
      <c r="G91" s="1138">
        <v>0</v>
      </c>
      <c r="H91" s="1138">
        <v>0</v>
      </c>
      <c r="I91" s="1138"/>
      <c r="J91" s="1138">
        <v>0</v>
      </c>
      <c r="K91" s="1138">
        <v>0</v>
      </c>
      <c r="L91" s="1138">
        <v>0</v>
      </c>
      <c r="M91" s="1139">
        <v>0</v>
      </c>
    </row>
    <row r="92" spans="1:13" ht="18.95" hidden="1" customHeight="1">
      <c r="A92" s="973" t="s">
        <v>378</v>
      </c>
      <c r="B92" s="974" t="s">
        <v>47</v>
      </c>
      <c r="C92" s="975" t="s">
        <v>379</v>
      </c>
      <c r="D92" s="976" t="s">
        <v>41</v>
      </c>
      <c r="E92" s="1141">
        <v>0</v>
      </c>
      <c r="F92" s="1070">
        <v>0</v>
      </c>
      <c r="G92" s="1070">
        <v>0</v>
      </c>
      <c r="H92" s="1070">
        <v>0</v>
      </c>
      <c r="I92" s="1070"/>
      <c r="J92" s="1070">
        <v>0</v>
      </c>
      <c r="K92" s="1070">
        <v>0</v>
      </c>
      <c r="L92" s="1070">
        <v>0</v>
      </c>
      <c r="M92" s="1073">
        <v>0</v>
      </c>
    </row>
    <row r="93" spans="1:13" ht="18.95" hidden="1" customHeight="1">
      <c r="A93" s="973"/>
      <c r="B93" s="974"/>
      <c r="C93" s="975" t="s">
        <v>380</v>
      </c>
      <c r="D93" s="978" t="s">
        <v>42</v>
      </c>
      <c r="E93" s="1142">
        <v>0</v>
      </c>
      <c r="F93" s="1140">
        <v>0</v>
      </c>
      <c r="G93" s="1140">
        <v>0</v>
      </c>
      <c r="H93" s="1140">
        <v>0</v>
      </c>
      <c r="I93" s="1140"/>
      <c r="J93" s="1140">
        <v>0</v>
      </c>
      <c r="K93" s="1140">
        <v>0</v>
      </c>
      <c r="L93" s="1140">
        <v>0</v>
      </c>
      <c r="M93" s="1143">
        <v>0</v>
      </c>
    </row>
    <row r="94" spans="1:13" ht="18.95" hidden="1" customHeight="1">
      <c r="A94" s="973"/>
      <c r="B94" s="974"/>
      <c r="C94" s="975" t="s">
        <v>381</v>
      </c>
      <c r="D94" s="978" t="s">
        <v>43</v>
      </c>
      <c r="E94" s="1142">
        <v>0</v>
      </c>
      <c r="F94" s="1140">
        <v>0</v>
      </c>
      <c r="G94" s="1140">
        <v>0</v>
      </c>
      <c r="H94" s="1140">
        <v>0</v>
      </c>
      <c r="I94" s="1140"/>
      <c r="J94" s="1140">
        <v>0</v>
      </c>
      <c r="K94" s="1140">
        <v>0</v>
      </c>
      <c r="L94" s="1140">
        <v>0</v>
      </c>
      <c r="M94" s="1143">
        <v>0</v>
      </c>
    </row>
    <row r="95" spans="1:13" ht="18.95" hidden="1" customHeight="1">
      <c r="A95" s="977"/>
      <c r="B95" s="975"/>
      <c r="C95" s="975" t="s">
        <v>382</v>
      </c>
      <c r="D95" s="978" t="s">
        <v>44</v>
      </c>
      <c r="E95" s="1135">
        <v>0</v>
      </c>
      <c r="F95" s="1134">
        <v>0</v>
      </c>
      <c r="G95" s="1134">
        <v>0</v>
      </c>
      <c r="H95" s="1134">
        <v>0</v>
      </c>
      <c r="I95" s="1134"/>
      <c r="J95" s="1134">
        <v>0</v>
      </c>
      <c r="K95" s="1134">
        <v>0</v>
      </c>
      <c r="L95" s="1134">
        <v>0</v>
      </c>
      <c r="M95" s="1136">
        <v>0</v>
      </c>
    </row>
    <row r="96" spans="1:13" ht="18.95" hidden="1" customHeight="1">
      <c r="A96" s="979"/>
      <c r="B96" s="980"/>
      <c r="C96" s="980"/>
      <c r="D96" s="983" t="s">
        <v>45</v>
      </c>
      <c r="E96" s="1137">
        <v>0</v>
      </c>
      <c r="F96" s="1138">
        <v>0</v>
      </c>
      <c r="G96" s="1138">
        <v>0</v>
      </c>
      <c r="H96" s="1138">
        <v>0</v>
      </c>
      <c r="I96" s="1138"/>
      <c r="J96" s="1138">
        <v>0</v>
      </c>
      <c r="K96" s="1138">
        <v>0</v>
      </c>
      <c r="L96" s="1138">
        <v>0</v>
      </c>
      <c r="M96" s="1139">
        <v>0</v>
      </c>
    </row>
    <row r="97" spans="1:13" ht="18.95" customHeight="1">
      <c r="A97" s="973" t="s">
        <v>383</v>
      </c>
      <c r="B97" s="974" t="s">
        <v>47</v>
      </c>
      <c r="C97" s="975" t="s">
        <v>113</v>
      </c>
      <c r="D97" s="978" t="s">
        <v>41</v>
      </c>
      <c r="E97" s="1141">
        <v>6513000</v>
      </c>
      <c r="F97" s="1140">
        <v>1744000</v>
      </c>
      <c r="G97" s="1140">
        <v>5000</v>
      </c>
      <c r="H97" s="1140">
        <v>3594000</v>
      </c>
      <c r="I97" s="1140"/>
      <c r="J97" s="1140">
        <v>1170000</v>
      </c>
      <c r="K97" s="1140">
        <v>0</v>
      </c>
      <c r="L97" s="1140">
        <v>0</v>
      </c>
      <c r="M97" s="1143">
        <v>0</v>
      </c>
    </row>
    <row r="98" spans="1:13" ht="18.95" customHeight="1">
      <c r="A98" s="973"/>
      <c r="B98" s="974"/>
      <c r="C98" s="975"/>
      <c r="D98" s="978" t="s">
        <v>42</v>
      </c>
      <c r="E98" s="1142">
        <v>0</v>
      </c>
      <c r="F98" s="1140">
        <v>0</v>
      </c>
      <c r="G98" s="1140">
        <v>0</v>
      </c>
      <c r="H98" s="1140">
        <v>0</v>
      </c>
      <c r="I98" s="1140"/>
      <c r="J98" s="1140">
        <v>0</v>
      </c>
      <c r="K98" s="1140">
        <v>0</v>
      </c>
      <c r="L98" s="1140">
        <v>0</v>
      </c>
      <c r="M98" s="1143">
        <v>0</v>
      </c>
    </row>
    <row r="99" spans="1:13" ht="18.95" customHeight="1">
      <c r="A99" s="973"/>
      <c r="B99" s="974"/>
      <c r="C99" s="975"/>
      <c r="D99" s="978" t="s">
        <v>43</v>
      </c>
      <c r="E99" s="1142">
        <v>241929.39</v>
      </c>
      <c r="F99" s="1140">
        <v>209000</v>
      </c>
      <c r="G99" s="1140">
        <v>0</v>
      </c>
      <c r="H99" s="1140">
        <v>32929.39</v>
      </c>
      <c r="I99" s="1140"/>
      <c r="J99" s="1140">
        <v>0</v>
      </c>
      <c r="K99" s="1140">
        <v>0</v>
      </c>
      <c r="L99" s="1140">
        <v>0</v>
      </c>
      <c r="M99" s="1143">
        <v>0</v>
      </c>
    </row>
    <row r="100" spans="1:13" ht="18.95" customHeight="1">
      <c r="A100" s="977"/>
      <c r="B100" s="975"/>
      <c r="C100" s="975"/>
      <c r="D100" s="978" t="s">
        <v>44</v>
      </c>
      <c r="E100" s="1135">
        <v>3.7145614923998163E-2</v>
      </c>
      <c r="F100" s="1134">
        <v>0.11983944954128441</v>
      </c>
      <c r="G100" s="1134">
        <v>0</v>
      </c>
      <c r="H100" s="1134">
        <v>9.1623233166388419E-3</v>
      </c>
      <c r="I100" s="1134"/>
      <c r="J100" s="1134">
        <v>0</v>
      </c>
      <c r="K100" s="1134">
        <v>0</v>
      </c>
      <c r="L100" s="1134">
        <v>0</v>
      </c>
      <c r="M100" s="1136">
        <v>0</v>
      </c>
    </row>
    <row r="101" spans="1:13" ht="18.95" customHeight="1">
      <c r="A101" s="979"/>
      <c r="B101" s="980"/>
      <c r="C101" s="980"/>
      <c r="D101" s="981" t="s">
        <v>45</v>
      </c>
      <c r="E101" s="1137">
        <v>0</v>
      </c>
      <c r="F101" s="1138">
        <v>0</v>
      </c>
      <c r="G101" s="1138">
        <v>0</v>
      </c>
      <c r="H101" s="1138">
        <v>0</v>
      </c>
      <c r="I101" s="1138"/>
      <c r="J101" s="1138">
        <v>0</v>
      </c>
      <c r="K101" s="1138">
        <v>0</v>
      </c>
      <c r="L101" s="1138">
        <v>0</v>
      </c>
      <c r="M101" s="1139">
        <v>0</v>
      </c>
    </row>
    <row r="102" spans="1:13" ht="18.95" hidden="1" customHeight="1">
      <c r="A102" s="990" t="s">
        <v>384</v>
      </c>
      <c r="B102" s="986" t="s">
        <v>47</v>
      </c>
      <c r="C102" s="991" t="s">
        <v>385</v>
      </c>
      <c r="D102" s="988" t="s">
        <v>41</v>
      </c>
      <c r="E102" s="1141">
        <v>0</v>
      </c>
      <c r="F102" s="1140">
        <v>0</v>
      </c>
      <c r="G102" s="1140">
        <v>0</v>
      </c>
      <c r="H102" s="1140">
        <v>0</v>
      </c>
      <c r="I102" s="1140"/>
      <c r="J102" s="1140">
        <v>0</v>
      </c>
      <c r="K102" s="1140">
        <v>0</v>
      </c>
      <c r="L102" s="1140">
        <v>0</v>
      </c>
      <c r="M102" s="1143">
        <v>0</v>
      </c>
    </row>
    <row r="103" spans="1:13" ht="18.95" hidden="1" customHeight="1">
      <c r="A103" s="973"/>
      <c r="B103" s="974"/>
      <c r="C103" s="975" t="s">
        <v>386</v>
      </c>
      <c r="D103" s="978" t="s">
        <v>42</v>
      </c>
      <c r="E103" s="1142">
        <v>0</v>
      </c>
      <c r="F103" s="1140">
        <v>0</v>
      </c>
      <c r="G103" s="1140">
        <v>0</v>
      </c>
      <c r="H103" s="1140">
        <v>0</v>
      </c>
      <c r="I103" s="1140"/>
      <c r="J103" s="1140">
        <v>0</v>
      </c>
      <c r="K103" s="1140">
        <v>0</v>
      </c>
      <c r="L103" s="1140">
        <v>0</v>
      </c>
      <c r="M103" s="1143">
        <v>0</v>
      </c>
    </row>
    <row r="104" spans="1:13" ht="18.95" hidden="1" customHeight="1">
      <c r="A104" s="973"/>
      <c r="B104" s="974"/>
      <c r="C104" s="975"/>
      <c r="D104" s="978" t="s">
        <v>43</v>
      </c>
      <c r="E104" s="1142">
        <v>0</v>
      </c>
      <c r="F104" s="1140">
        <v>0</v>
      </c>
      <c r="G104" s="1140">
        <v>0</v>
      </c>
      <c r="H104" s="1140">
        <v>0</v>
      </c>
      <c r="I104" s="1140"/>
      <c r="J104" s="1140">
        <v>0</v>
      </c>
      <c r="K104" s="1140">
        <v>0</v>
      </c>
      <c r="L104" s="1140">
        <v>0</v>
      </c>
      <c r="M104" s="1143">
        <v>0</v>
      </c>
    </row>
    <row r="105" spans="1:13" ht="18.95" hidden="1" customHeight="1">
      <c r="A105" s="977"/>
      <c r="B105" s="975"/>
      <c r="C105" s="975"/>
      <c r="D105" s="978" t="s">
        <v>44</v>
      </c>
      <c r="E105" s="1135">
        <v>0</v>
      </c>
      <c r="F105" s="1134">
        <v>0</v>
      </c>
      <c r="G105" s="1134">
        <v>0</v>
      </c>
      <c r="H105" s="1134">
        <v>0</v>
      </c>
      <c r="I105" s="1134"/>
      <c r="J105" s="1134">
        <v>0</v>
      </c>
      <c r="K105" s="1134">
        <v>0</v>
      </c>
      <c r="L105" s="1134">
        <v>0</v>
      </c>
      <c r="M105" s="1136">
        <v>0</v>
      </c>
    </row>
    <row r="106" spans="1:13" ht="18.95" hidden="1" customHeight="1">
      <c r="A106" s="979"/>
      <c r="B106" s="980"/>
      <c r="C106" s="980"/>
      <c r="D106" s="984" t="s">
        <v>45</v>
      </c>
      <c r="E106" s="1137">
        <v>0</v>
      </c>
      <c r="F106" s="1138">
        <v>0</v>
      </c>
      <c r="G106" s="1138">
        <v>0</v>
      </c>
      <c r="H106" s="1138">
        <v>0</v>
      </c>
      <c r="I106" s="1138"/>
      <c r="J106" s="1138">
        <v>0</v>
      </c>
      <c r="K106" s="1138">
        <v>0</v>
      </c>
      <c r="L106" s="1138">
        <v>0</v>
      </c>
      <c r="M106" s="1139">
        <v>0</v>
      </c>
    </row>
    <row r="107" spans="1:13" ht="18.95" customHeight="1">
      <c r="A107" s="973" t="s">
        <v>387</v>
      </c>
      <c r="B107" s="974" t="s">
        <v>47</v>
      </c>
      <c r="C107" s="975" t="s">
        <v>388</v>
      </c>
      <c r="D107" s="989" t="s">
        <v>41</v>
      </c>
      <c r="E107" s="1141">
        <v>3059805000</v>
      </c>
      <c r="F107" s="1140">
        <v>2818818000</v>
      </c>
      <c r="G107" s="1140">
        <v>4728000</v>
      </c>
      <c r="H107" s="1140">
        <v>200412000</v>
      </c>
      <c r="I107" s="1140"/>
      <c r="J107" s="1140">
        <v>30777000</v>
      </c>
      <c r="K107" s="1140">
        <v>0</v>
      </c>
      <c r="L107" s="1140">
        <v>0</v>
      </c>
      <c r="M107" s="1143">
        <v>5070000</v>
      </c>
    </row>
    <row r="108" spans="1:13" ht="18.95" customHeight="1">
      <c r="A108" s="973"/>
      <c r="B108" s="974"/>
      <c r="C108" s="975" t="s">
        <v>389</v>
      </c>
      <c r="D108" s="978" t="s">
        <v>42</v>
      </c>
      <c r="E108" s="1142">
        <v>0</v>
      </c>
      <c r="F108" s="1140">
        <v>0</v>
      </c>
      <c r="G108" s="1140">
        <v>0</v>
      </c>
      <c r="H108" s="1140">
        <v>0</v>
      </c>
      <c r="I108" s="1140"/>
      <c r="J108" s="1140">
        <v>0</v>
      </c>
      <c r="K108" s="1140">
        <v>0</v>
      </c>
      <c r="L108" s="1140">
        <v>0</v>
      </c>
      <c r="M108" s="1143">
        <v>0</v>
      </c>
    </row>
    <row r="109" spans="1:13" ht="18.95" customHeight="1">
      <c r="A109" s="973"/>
      <c r="B109" s="974"/>
      <c r="C109" s="975"/>
      <c r="D109" s="978" t="s">
        <v>43</v>
      </c>
      <c r="E109" s="1142">
        <v>412932284</v>
      </c>
      <c r="F109" s="1140">
        <v>399659614.13</v>
      </c>
      <c r="G109" s="1140">
        <v>177124.41</v>
      </c>
      <c r="H109" s="1140">
        <v>13091007.940000007</v>
      </c>
      <c r="I109" s="1140"/>
      <c r="J109" s="1140">
        <v>4537.5200000000004</v>
      </c>
      <c r="K109" s="1140">
        <v>0</v>
      </c>
      <c r="L109" s="1140">
        <v>0</v>
      </c>
      <c r="M109" s="1143">
        <v>0</v>
      </c>
    </row>
    <row r="110" spans="1:13" ht="18.95" customHeight="1">
      <c r="A110" s="973"/>
      <c r="B110" s="975"/>
      <c r="C110" s="975"/>
      <c r="D110" s="978" t="s">
        <v>44</v>
      </c>
      <c r="E110" s="1135">
        <v>0.1349537908461487</v>
      </c>
      <c r="F110" s="1134">
        <v>0.14178269548796693</v>
      </c>
      <c r="G110" s="1134">
        <v>3.7462861675126906E-2</v>
      </c>
      <c r="H110" s="1134">
        <v>6.532047951220489E-2</v>
      </c>
      <c r="I110" s="1134"/>
      <c r="J110" s="1134">
        <v>1.4743217337622253E-4</v>
      </c>
      <c r="K110" s="1134">
        <v>0</v>
      </c>
      <c r="L110" s="1134">
        <v>0</v>
      </c>
      <c r="M110" s="1136">
        <v>0</v>
      </c>
    </row>
    <row r="111" spans="1:13" ht="18.95" customHeight="1">
      <c r="A111" s="979"/>
      <c r="B111" s="980"/>
      <c r="C111" s="980"/>
      <c r="D111" s="978" t="s">
        <v>45</v>
      </c>
      <c r="E111" s="1137">
        <v>0</v>
      </c>
      <c r="F111" s="1138">
        <v>0</v>
      </c>
      <c r="G111" s="1138">
        <v>0</v>
      </c>
      <c r="H111" s="1138">
        <v>0</v>
      </c>
      <c r="I111" s="1138"/>
      <c r="J111" s="1138">
        <v>0</v>
      </c>
      <c r="K111" s="1138">
        <v>0</v>
      </c>
      <c r="L111" s="1138">
        <v>0</v>
      </c>
      <c r="M111" s="1139">
        <v>0</v>
      </c>
    </row>
    <row r="112" spans="1:13" ht="18.95" customHeight="1">
      <c r="A112" s="973" t="s">
        <v>390</v>
      </c>
      <c r="B112" s="974" t="s">
        <v>47</v>
      </c>
      <c r="C112" s="975" t="s">
        <v>391</v>
      </c>
      <c r="D112" s="976" t="s">
        <v>41</v>
      </c>
      <c r="E112" s="1141">
        <v>100320000</v>
      </c>
      <c r="F112" s="1140">
        <v>100320000</v>
      </c>
      <c r="G112" s="1140">
        <v>0</v>
      </c>
      <c r="H112" s="1140">
        <v>0</v>
      </c>
      <c r="I112" s="1140"/>
      <c r="J112" s="1140">
        <v>0</v>
      </c>
      <c r="K112" s="1140">
        <v>0</v>
      </c>
      <c r="L112" s="1140">
        <v>0</v>
      </c>
      <c r="M112" s="1143">
        <v>0</v>
      </c>
    </row>
    <row r="113" spans="1:13" ht="18.95" customHeight="1">
      <c r="A113" s="973"/>
      <c r="B113" s="974"/>
      <c r="C113" s="975"/>
      <c r="D113" s="978" t="s">
        <v>42</v>
      </c>
      <c r="E113" s="1142">
        <v>0</v>
      </c>
      <c r="F113" s="1140">
        <v>0</v>
      </c>
      <c r="G113" s="1140">
        <v>0</v>
      </c>
      <c r="H113" s="1140">
        <v>0</v>
      </c>
      <c r="I113" s="1140"/>
      <c r="J113" s="1140">
        <v>0</v>
      </c>
      <c r="K113" s="1140">
        <v>0</v>
      </c>
      <c r="L113" s="1140">
        <v>0</v>
      </c>
      <c r="M113" s="1143">
        <v>0</v>
      </c>
    </row>
    <row r="114" spans="1:13" ht="18.95" customHeight="1">
      <c r="A114" s="973"/>
      <c r="B114" s="974"/>
      <c r="C114" s="975"/>
      <c r="D114" s="978" t="s">
        <v>43</v>
      </c>
      <c r="E114" s="1142">
        <v>7767229.2299999995</v>
      </c>
      <c r="F114" s="1140">
        <v>7767229.3499999996</v>
      </c>
      <c r="G114" s="1140">
        <v>0</v>
      </c>
      <c r="H114" s="1140">
        <v>-0.12</v>
      </c>
      <c r="I114" s="1140"/>
      <c r="J114" s="1140">
        <v>0</v>
      </c>
      <c r="K114" s="1140">
        <v>0</v>
      </c>
      <c r="L114" s="1140">
        <v>0</v>
      </c>
      <c r="M114" s="1143">
        <v>0</v>
      </c>
    </row>
    <row r="115" spans="1:13" ht="18.95" customHeight="1">
      <c r="A115" s="977"/>
      <c r="B115" s="975"/>
      <c r="C115" s="975"/>
      <c r="D115" s="978" t="s">
        <v>44</v>
      </c>
      <c r="E115" s="1135">
        <v>7.7424533791866021E-2</v>
      </c>
      <c r="F115" s="1134">
        <v>7.7424534988038279E-2</v>
      </c>
      <c r="G115" s="1134">
        <v>0</v>
      </c>
      <c r="H115" s="1134">
        <v>0</v>
      </c>
      <c r="I115" s="1134"/>
      <c r="J115" s="1134">
        <v>0</v>
      </c>
      <c r="K115" s="1134">
        <v>0</v>
      </c>
      <c r="L115" s="1134">
        <v>0</v>
      </c>
      <c r="M115" s="1136">
        <v>0</v>
      </c>
    </row>
    <row r="116" spans="1:13" ht="18.95" customHeight="1">
      <c r="A116" s="979"/>
      <c r="B116" s="980"/>
      <c r="C116" s="980"/>
      <c r="D116" s="983" t="s">
        <v>45</v>
      </c>
      <c r="E116" s="1137">
        <v>0</v>
      </c>
      <c r="F116" s="1138">
        <v>0</v>
      </c>
      <c r="G116" s="1138">
        <v>0</v>
      </c>
      <c r="H116" s="1138">
        <v>0</v>
      </c>
      <c r="I116" s="1138"/>
      <c r="J116" s="1138">
        <v>0</v>
      </c>
      <c r="K116" s="1138">
        <v>0</v>
      </c>
      <c r="L116" s="1138">
        <v>0</v>
      </c>
      <c r="M116" s="1139">
        <v>0</v>
      </c>
    </row>
    <row r="117" spans="1:13" ht="18.95" hidden="1" customHeight="1">
      <c r="A117" s="973" t="s">
        <v>392</v>
      </c>
      <c r="B117" s="974" t="s">
        <v>47</v>
      </c>
      <c r="C117" s="975" t="s">
        <v>393</v>
      </c>
      <c r="D117" s="976" t="s">
        <v>41</v>
      </c>
      <c r="E117" s="1141">
        <v>0</v>
      </c>
      <c r="F117" s="1140">
        <v>0</v>
      </c>
      <c r="G117" s="1140">
        <v>0</v>
      </c>
      <c r="H117" s="1140">
        <v>0</v>
      </c>
      <c r="I117" s="1140"/>
      <c r="J117" s="1140">
        <v>0</v>
      </c>
      <c r="K117" s="1140">
        <v>0</v>
      </c>
      <c r="L117" s="1140">
        <v>0</v>
      </c>
      <c r="M117" s="1143">
        <v>0</v>
      </c>
    </row>
    <row r="118" spans="1:13" ht="18.95" hidden="1" customHeight="1">
      <c r="A118" s="973"/>
      <c r="B118" s="974"/>
      <c r="C118" s="975" t="s">
        <v>394</v>
      </c>
      <c r="D118" s="978" t="s">
        <v>42</v>
      </c>
      <c r="E118" s="1142">
        <v>0</v>
      </c>
      <c r="F118" s="1140">
        <v>0</v>
      </c>
      <c r="G118" s="1140">
        <v>0</v>
      </c>
      <c r="H118" s="1140">
        <v>0</v>
      </c>
      <c r="I118" s="1140"/>
      <c r="J118" s="1140">
        <v>0</v>
      </c>
      <c r="K118" s="1140">
        <v>0</v>
      </c>
      <c r="L118" s="1140">
        <v>0</v>
      </c>
      <c r="M118" s="1143">
        <v>0</v>
      </c>
    </row>
    <row r="119" spans="1:13" ht="18.95" hidden="1" customHeight="1">
      <c r="A119" s="973"/>
      <c r="B119" s="974"/>
      <c r="C119" s="975" t="s">
        <v>395</v>
      </c>
      <c r="D119" s="978" t="s">
        <v>43</v>
      </c>
      <c r="E119" s="1142">
        <v>0</v>
      </c>
      <c r="F119" s="1140">
        <v>0</v>
      </c>
      <c r="G119" s="1140">
        <v>0</v>
      </c>
      <c r="H119" s="1140">
        <v>0</v>
      </c>
      <c r="I119" s="1140"/>
      <c r="J119" s="1140">
        <v>0</v>
      </c>
      <c r="K119" s="1140">
        <v>0</v>
      </c>
      <c r="L119" s="1140">
        <v>0</v>
      </c>
      <c r="M119" s="1143">
        <v>0</v>
      </c>
    </row>
    <row r="120" spans="1:13" ht="18.95" hidden="1" customHeight="1">
      <c r="A120" s="977"/>
      <c r="B120" s="975"/>
      <c r="C120" s="975" t="s">
        <v>396</v>
      </c>
      <c r="D120" s="978" t="s">
        <v>44</v>
      </c>
      <c r="E120" s="1135">
        <v>0</v>
      </c>
      <c r="F120" s="1134">
        <v>0</v>
      </c>
      <c r="G120" s="1134">
        <v>0</v>
      </c>
      <c r="H120" s="1134">
        <v>0</v>
      </c>
      <c r="I120" s="1134"/>
      <c r="J120" s="1134">
        <v>0</v>
      </c>
      <c r="K120" s="1134">
        <v>0</v>
      </c>
      <c r="L120" s="1134">
        <v>0</v>
      </c>
      <c r="M120" s="1136">
        <v>0</v>
      </c>
    </row>
    <row r="121" spans="1:13" ht="18.95" hidden="1" customHeight="1">
      <c r="A121" s="979"/>
      <c r="B121" s="980"/>
      <c r="C121" s="980" t="s">
        <v>397</v>
      </c>
      <c r="D121" s="983" t="s">
        <v>45</v>
      </c>
      <c r="E121" s="1137">
        <v>0</v>
      </c>
      <c r="F121" s="1138">
        <v>0</v>
      </c>
      <c r="G121" s="1138">
        <v>0</v>
      </c>
      <c r="H121" s="1138">
        <v>0</v>
      </c>
      <c r="I121" s="1138"/>
      <c r="J121" s="1138">
        <v>0</v>
      </c>
      <c r="K121" s="1138">
        <v>0</v>
      </c>
      <c r="L121" s="1138">
        <v>0</v>
      </c>
      <c r="M121" s="1139">
        <v>0</v>
      </c>
    </row>
    <row r="122" spans="1:13" ht="18.95" hidden="1" customHeight="1">
      <c r="A122" s="973" t="s">
        <v>398</v>
      </c>
      <c r="B122" s="974" t="s">
        <v>47</v>
      </c>
      <c r="C122" s="975" t="s">
        <v>399</v>
      </c>
      <c r="D122" s="976" t="s">
        <v>41</v>
      </c>
      <c r="E122" s="1141">
        <v>0</v>
      </c>
      <c r="F122" s="1140">
        <v>0</v>
      </c>
      <c r="G122" s="1140">
        <v>0</v>
      </c>
      <c r="H122" s="1140">
        <v>0</v>
      </c>
      <c r="I122" s="1140"/>
      <c r="J122" s="1140">
        <v>0</v>
      </c>
      <c r="K122" s="1140">
        <v>0</v>
      </c>
      <c r="L122" s="1140">
        <v>0</v>
      </c>
      <c r="M122" s="1143">
        <v>0</v>
      </c>
    </row>
    <row r="123" spans="1:13" ht="18.95" hidden="1" customHeight="1">
      <c r="A123" s="973"/>
      <c r="B123" s="974"/>
      <c r="C123" s="975"/>
      <c r="D123" s="978" t="s">
        <v>42</v>
      </c>
      <c r="E123" s="1142">
        <v>0</v>
      </c>
      <c r="F123" s="1140">
        <v>0</v>
      </c>
      <c r="G123" s="1140">
        <v>0</v>
      </c>
      <c r="H123" s="1140">
        <v>0</v>
      </c>
      <c r="I123" s="1140"/>
      <c r="J123" s="1140">
        <v>0</v>
      </c>
      <c r="K123" s="1140">
        <v>0</v>
      </c>
      <c r="L123" s="1140">
        <v>0</v>
      </c>
      <c r="M123" s="1143">
        <v>0</v>
      </c>
    </row>
    <row r="124" spans="1:13" ht="18.95" hidden="1" customHeight="1">
      <c r="A124" s="973"/>
      <c r="B124" s="974"/>
      <c r="C124" s="975"/>
      <c r="D124" s="978" t="s">
        <v>43</v>
      </c>
      <c r="E124" s="1142">
        <v>0</v>
      </c>
      <c r="F124" s="1140">
        <v>0</v>
      </c>
      <c r="G124" s="1140">
        <v>0</v>
      </c>
      <c r="H124" s="1140">
        <v>0</v>
      </c>
      <c r="I124" s="1140"/>
      <c r="J124" s="1140">
        <v>0</v>
      </c>
      <c r="K124" s="1140">
        <v>0</v>
      </c>
      <c r="L124" s="1140">
        <v>0</v>
      </c>
      <c r="M124" s="1143">
        <v>0</v>
      </c>
    </row>
    <row r="125" spans="1:13" ht="18.95" hidden="1" customHeight="1">
      <c r="A125" s="977"/>
      <c r="B125" s="975"/>
      <c r="C125" s="975"/>
      <c r="D125" s="978" t="s">
        <v>44</v>
      </c>
      <c r="E125" s="1135">
        <v>0</v>
      </c>
      <c r="F125" s="1134">
        <v>0</v>
      </c>
      <c r="G125" s="1134">
        <v>0</v>
      </c>
      <c r="H125" s="1134">
        <v>0</v>
      </c>
      <c r="I125" s="1134"/>
      <c r="J125" s="1134">
        <v>0</v>
      </c>
      <c r="K125" s="1134">
        <v>0</v>
      </c>
      <c r="L125" s="1134">
        <v>0</v>
      </c>
      <c r="M125" s="1136">
        <v>0</v>
      </c>
    </row>
    <row r="126" spans="1:13" ht="18.95" hidden="1" customHeight="1">
      <c r="A126" s="979"/>
      <c r="B126" s="980"/>
      <c r="C126" s="980"/>
      <c r="D126" s="983" t="s">
        <v>45</v>
      </c>
      <c r="E126" s="1137">
        <v>0</v>
      </c>
      <c r="F126" s="1138">
        <v>0</v>
      </c>
      <c r="G126" s="1138">
        <v>0</v>
      </c>
      <c r="H126" s="1138">
        <v>0</v>
      </c>
      <c r="I126" s="1138"/>
      <c r="J126" s="1138">
        <v>0</v>
      </c>
      <c r="K126" s="1138">
        <v>0</v>
      </c>
      <c r="L126" s="1138">
        <v>0</v>
      </c>
      <c r="M126" s="1139">
        <v>0</v>
      </c>
    </row>
    <row r="127" spans="1:13" ht="18.95" customHeight="1">
      <c r="A127" s="973" t="s">
        <v>400</v>
      </c>
      <c r="B127" s="974" t="s">
        <v>47</v>
      </c>
      <c r="C127" s="975" t="s">
        <v>401</v>
      </c>
      <c r="D127" s="976" t="s">
        <v>41</v>
      </c>
      <c r="E127" s="1141">
        <v>155957000</v>
      </c>
      <c r="F127" s="1140">
        <v>73934000</v>
      </c>
      <c r="G127" s="1140">
        <v>0</v>
      </c>
      <c r="H127" s="1140">
        <v>75477000</v>
      </c>
      <c r="I127" s="1140"/>
      <c r="J127" s="1140">
        <v>4577000</v>
      </c>
      <c r="K127" s="1140">
        <v>0</v>
      </c>
      <c r="L127" s="1140">
        <v>0</v>
      </c>
      <c r="M127" s="1143">
        <v>1969000</v>
      </c>
    </row>
    <row r="128" spans="1:13" ht="18.95" customHeight="1">
      <c r="A128" s="977"/>
      <c r="B128" s="975"/>
      <c r="C128" s="975"/>
      <c r="D128" s="978" t="s">
        <v>42</v>
      </c>
      <c r="E128" s="1142">
        <v>0</v>
      </c>
      <c r="F128" s="1140">
        <v>0</v>
      </c>
      <c r="G128" s="1140">
        <v>0</v>
      </c>
      <c r="H128" s="1140">
        <v>0</v>
      </c>
      <c r="I128" s="1140"/>
      <c r="J128" s="1140">
        <v>0</v>
      </c>
      <c r="K128" s="1140">
        <v>0</v>
      </c>
      <c r="L128" s="1140">
        <v>0</v>
      </c>
      <c r="M128" s="1143">
        <v>0</v>
      </c>
    </row>
    <row r="129" spans="1:13" ht="18.95" customHeight="1">
      <c r="A129" s="977"/>
      <c r="B129" s="975"/>
      <c r="C129" s="975"/>
      <c r="D129" s="978" t="s">
        <v>43</v>
      </c>
      <c r="E129" s="1142">
        <v>216300</v>
      </c>
      <c r="F129" s="1140">
        <v>172960</v>
      </c>
      <c r="G129" s="1140">
        <v>0</v>
      </c>
      <c r="H129" s="1140">
        <v>0</v>
      </c>
      <c r="I129" s="1140"/>
      <c r="J129" s="1140">
        <v>0</v>
      </c>
      <c r="K129" s="1140">
        <v>0</v>
      </c>
      <c r="L129" s="1140">
        <v>0</v>
      </c>
      <c r="M129" s="1143">
        <v>43340</v>
      </c>
    </row>
    <row r="130" spans="1:13" ht="18.95" customHeight="1">
      <c r="A130" s="977"/>
      <c r="B130" s="975"/>
      <c r="C130" s="975"/>
      <c r="D130" s="978" t="s">
        <v>44</v>
      </c>
      <c r="E130" s="1135">
        <v>1.3869207537975212E-3</v>
      </c>
      <c r="F130" s="1134">
        <v>2.3393837747179916E-3</v>
      </c>
      <c r="G130" s="1134">
        <v>0</v>
      </c>
      <c r="H130" s="1134">
        <v>0</v>
      </c>
      <c r="I130" s="1134"/>
      <c r="J130" s="1134">
        <v>0</v>
      </c>
      <c r="K130" s="1134">
        <v>0</v>
      </c>
      <c r="L130" s="1134">
        <v>0</v>
      </c>
      <c r="M130" s="1136">
        <v>2.2011173184357542E-2</v>
      </c>
    </row>
    <row r="131" spans="1:13" ht="18.95" customHeight="1">
      <c r="A131" s="979"/>
      <c r="B131" s="980"/>
      <c r="C131" s="980"/>
      <c r="D131" s="981" t="s">
        <v>45</v>
      </c>
      <c r="E131" s="1137">
        <v>0</v>
      </c>
      <c r="F131" s="1138">
        <v>0</v>
      </c>
      <c r="G131" s="1138">
        <v>0</v>
      </c>
      <c r="H131" s="1138">
        <v>0</v>
      </c>
      <c r="I131" s="1138"/>
      <c r="J131" s="1138">
        <v>0</v>
      </c>
      <c r="K131" s="1138">
        <v>0</v>
      </c>
      <c r="L131" s="1138">
        <v>0</v>
      </c>
      <c r="M131" s="1139">
        <v>0</v>
      </c>
    </row>
    <row r="132" spans="1:13" ht="18.95" customHeight="1">
      <c r="A132" s="990" t="s">
        <v>402</v>
      </c>
      <c r="B132" s="986" t="s">
        <v>47</v>
      </c>
      <c r="C132" s="991" t="s">
        <v>115</v>
      </c>
      <c r="D132" s="988" t="s">
        <v>41</v>
      </c>
      <c r="E132" s="1141">
        <v>296815000</v>
      </c>
      <c r="F132" s="1140">
        <v>76150000</v>
      </c>
      <c r="G132" s="1140">
        <v>6060000</v>
      </c>
      <c r="H132" s="1140">
        <v>214475000</v>
      </c>
      <c r="I132" s="1140"/>
      <c r="J132" s="1140">
        <v>130000</v>
      </c>
      <c r="K132" s="1140">
        <v>0</v>
      </c>
      <c r="L132" s="1140">
        <v>0</v>
      </c>
      <c r="M132" s="1143">
        <v>0</v>
      </c>
    </row>
    <row r="133" spans="1:13" ht="18.95" customHeight="1">
      <c r="A133" s="973"/>
      <c r="B133" s="975"/>
      <c r="C133" s="975"/>
      <c r="D133" s="978" t="s">
        <v>42</v>
      </c>
      <c r="E133" s="1142">
        <v>0</v>
      </c>
      <c r="F133" s="1140">
        <v>0</v>
      </c>
      <c r="G133" s="1140">
        <v>0</v>
      </c>
      <c r="H133" s="1140">
        <v>0</v>
      </c>
      <c r="I133" s="1140"/>
      <c r="J133" s="1140">
        <v>0</v>
      </c>
      <c r="K133" s="1140">
        <v>0</v>
      </c>
      <c r="L133" s="1140">
        <v>0</v>
      </c>
      <c r="M133" s="1143">
        <v>0</v>
      </c>
    </row>
    <row r="134" spans="1:13" ht="18.95" customHeight="1">
      <c r="A134" s="973"/>
      <c r="B134" s="975"/>
      <c r="C134" s="975"/>
      <c r="D134" s="978" t="s">
        <v>43</v>
      </c>
      <c r="E134" s="1142">
        <v>14328666.43</v>
      </c>
      <c r="F134" s="1140">
        <v>1338170.25</v>
      </c>
      <c r="G134" s="1140">
        <v>80807.49000000002</v>
      </c>
      <c r="H134" s="1140">
        <v>12909688.689999999</v>
      </c>
      <c r="I134" s="1140"/>
      <c r="J134" s="1140">
        <v>0</v>
      </c>
      <c r="K134" s="1140">
        <v>0</v>
      </c>
      <c r="L134" s="1140">
        <v>0</v>
      </c>
      <c r="M134" s="1143">
        <v>0</v>
      </c>
    </row>
    <row r="135" spans="1:13" ht="18.95" customHeight="1">
      <c r="A135" s="973"/>
      <c r="B135" s="975"/>
      <c r="C135" s="975"/>
      <c r="D135" s="978" t="s">
        <v>44</v>
      </c>
      <c r="E135" s="675">
        <v>4.8274738237622759E-2</v>
      </c>
      <c r="F135" s="1134">
        <v>1.7572820091923836E-2</v>
      </c>
      <c r="G135" s="1134">
        <v>1.3334569306930697E-2</v>
      </c>
      <c r="H135" s="1134">
        <v>6.0192044247581303E-2</v>
      </c>
      <c r="I135" s="1134"/>
      <c r="J135" s="1134">
        <v>0</v>
      </c>
      <c r="K135" s="1134">
        <v>0</v>
      </c>
      <c r="L135" s="1134">
        <v>0</v>
      </c>
      <c r="M135" s="1136">
        <v>0</v>
      </c>
    </row>
    <row r="136" spans="1:13" ht="18.95" customHeight="1">
      <c r="A136" s="992"/>
      <c r="B136" s="980"/>
      <c r="C136" s="980"/>
      <c r="D136" s="981" t="s">
        <v>45</v>
      </c>
      <c r="E136" s="1137">
        <v>0</v>
      </c>
      <c r="F136" s="1138">
        <v>0</v>
      </c>
      <c r="G136" s="1138">
        <v>0</v>
      </c>
      <c r="H136" s="1138">
        <v>0</v>
      </c>
      <c r="I136" s="1138"/>
      <c r="J136" s="1138">
        <v>0</v>
      </c>
      <c r="K136" s="1138">
        <v>0</v>
      </c>
      <c r="L136" s="1138">
        <v>0</v>
      </c>
      <c r="M136" s="1139">
        <v>0</v>
      </c>
    </row>
    <row r="137" spans="1:13" ht="18.95" customHeight="1">
      <c r="A137" s="973" t="s">
        <v>403</v>
      </c>
      <c r="B137" s="974" t="s">
        <v>47</v>
      </c>
      <c r="C137" s="975" t="s">
        <v>404</v>
      </c>
      <c r="D137" s="989" t="s">
        <v>41</v>
      </c>
      <c r="E137" s="1141">
        <v>4942508000</v>
      </c>
      <c r="F137" s="1140">
        <v>3003381000</v>
      </c>
      <c r="G137" s="1140">
        <v>10676000</v>
      </c>
      <c r="H137" s="1140">
        <v>1910878000</v>
      </c>
      <c r="I137" s="1140"/>
      <c r="J137" s="1140">
        <v>17573000</v>
      </c>
      <c r="K137" s="1140">
        <v>0</v>
      </c>
      <c r="L137" s="1140">
        <v>0</v>
      </c>
      <c r="M137" s="1143">
        <v>0</v>
      </c>
    </row>
    <row r="138" spans="1:13" ht="18.95" customHeight="1">
      <c r="A138" s="973"/>
      <c r="B138" s="974"/>
      <c r="C138" s="975"/>
      <c r="D138" s="978" t="s">
        <v>42</v>
      </c>
      <c r="E138" s="1142">
        <v>0</v>
      </c>
      <c r="F138" s="1140">
        <v>0</v>
      </c>
      <c r="G138" s="1140">
        <v>0</v>
      </c>
      <c r="H138" s="1140">
        <v>0</v>
      </c>
      <c r="I138" s="1140"/>
      <c r="J138" s="1140">
        <v>0</v>
      </c>
      <c r="K138" s="1140">
        <v>0</v>
      </c>
      <c r="L138" s="1140">
        <v>0</v>
      </c>
      <c r="M138" s="1143">
        <v>0</v>
      </c>
    </row>
    <row r="139" spans="1:13" ht="18.95" customHeight="1">
      <c r="A139" s="973"/>
      <c r="B139" s="974"/>
      <c r="C139" s="975"/>
      <c r="D139" s="978" t="s">
        <v>43</v>
      </c>
      <c r="E139" s="1142">
        <v>273519230.19000006</v>
      </c>
      <c r="F139" s="1140">
        <v>165547140.73999998</v>
      </c>
      <c r="G139" s="1140">
        <v>846952.34999999974</v>
      </c>
      <c r="H139" s="1140">
        <v>107125137.10000007</v>
      </c>
      <c r="I139" s="1140"/>
      <c r="J139" s="1140">
        <v>0</v>
      </c>
      <c r="K139" s="1140">
        <v>0</v>
      </c>
      <c r="L139" s="1140">
        <v>0</v>
      </c>
      <c r="M139" s="1143">
        <v>0</v>
      </c>
    </row>
    <row r="140" spans="1:13" ht="18.95" customHeight="1">
      <c r="A140" s="973"/>
      <c r="B140" s="975"/>
      <c r="C140" s="975"/>
      <c r="D140" s="978" t="s">
        <v>44</v>
      </c>
      <c r="E140" s="1135">
        <v>5.5340169442315533E-2</v>
      </c>
      <c r="F140" s="1134">
        <v>5.5120259713969014E-2</v>
      </c>
      <c r="G140" s="1134">
        <v>7.9332366991382519E-2</v>
      </c>
      <c r="H140" s="1134">
        <v>5.6060688908449452E-2</v>
      </c>
      <c r="I140" s="1134"/>
      <c r="J140" s="1062">
        <v>0</v>
      </c>
      <c r="K140" s="1134">
        <v>0</v>
      </c>
      <c r="L140" s="1134">
        <v>0</v>
      </c>
      <c r="M140" s="1136">
        <v>0</v>
      </c>
    </row>
    <row r="141" spans="1:13" ht="18.95" customHeight="1">
      <c r="A141" s="979"/>
      <c r="B141" s="980"/>
      <c r="C141" s="980"/>
      <c r="D141" s="981" t="s">
        <v>45</v>
      </c>
      <c r="E141" s="1137">
        <v>0</v>
      </c>
      <c r="F141" s="1138">
        <v>0</v>
      </c>
      <c r="G141" s="1138">
        <v>0</v>
      </c>
      <c r="H141" s="1138">
        <v>0</v>
      </c>
      <c r="I141" s="1138"/>
      <c r="J141" s="1138">
        <v>0</v>
      </c>
      <c r="K141" s="1138">
        <v>0</v>
      </c>
      <c r="L141" s="1138">
        <v>0</v>
      </c>
      <c r="M141" s="1139">
        <v>0</v>
      </c>
    </row>
    <row r="142" spans="1:13" ht="18.95" customHeight="1">
      <c r="A142" s="973" t="s">
        <v>405</v>
      </c>
      <c r="B142" s="974" t="s">
        <v>47</v>
      </c>
      <c r="C142" s="975" t="s">
        <v>406</v>
      </c>
      <c r="D142" s="988" t="s">
        <v>41</v>
      </c>
      <c r="E142" s="1141">
        <v>4091202000</v>
      </c>
      <c r="F142" s="1140">
        <v>4090928000</v>
      </c>
      <c r="G142" s="1140">
        <v>12000</v>
      </c>
      <c r="H142" s="1140">
        <v>48000</v>
      </c>
      <c r="I142" s="1140"/>
      <c r="J142" s="1140">
        <v>134000</v>
      </c>
      <c r="K142" s="1140">
        <v>0</v>
      </c>
      <c r="L142" s="1140">
        <v>0</v>
      </c>
      <c r="M142" s="1143">
        <v>80000</v>
      </c>
    </row>
    <row r="143" spans="1:13" ht="18.95" customHeight="1">
      <c r="A143" s="973"/>
      <c r="B143" s="974"/>
      <c r="C143" s="975"/>
      <c r="D143" s="978" t="s">
        <v>42</v>
      </c>
      <c r="E143" s="1142">
        <v>0</v>
      </c>
      <c r="F143" s="1140">
        <v>0</v>
      </c>
      <c r="G143" s="1140">
        <v>0</v>
      </c>
      <c r="H143" s="1140">
        <v>0</v>
      </c>
      <c r="I143" s="1140"/>
      <c r="J143" s="1140">
        <v>0</v>
      </c>
      <c r="K143" s="1140">
        <v>0</v>
      </c>
      <c r="L143" s="1140">
        <v>0</v>
      </c>
      <c r="M143" s="1143">
        <v>0</v>
      </c>
    </row>
    <row r="144" spans="1:13" ht="18.95" customHeight="1">
      <c r="A144" s="973"/>
      <c r="B144" s="974"/>
      <c r="C144" s="975"/>
      <c r="D144" s="978" t="s">
        <v>43</v>
      </c>
      <c r="E144" s="1142">
        <v>322769442.17000002</v>
      </c>
      <c r="F144" s="1140">
        <v>322784085.17000002</v>
      </c>
      <c r="G144" s="1140">
        <v>1000</v>
      </c>
      <c r="H144" s="1140">
        <v>-20001.670000000002</v>
      </c>
      <c r="I144" s="1121"/>
      <c r="J144" s="1140">
        <v>0</v>
      </c>
      <c r="K144" s="1140">
        <v>0</v>
      </c>
      <c r="L144" s="1140">
        <v>0</v>
      </c>
      <c r="M144" s="1143">
        <v>4358.67</v>
      </c>
    </row>
    <row r="145" spans="1:13" ht="18.95" customHeight="1">
      <c r="A145" s="973"/>
      <c r="B145" s="975"/>
      <c r="C145" s="975"/>
      <c r="D145" s="978" t="s">
        <v>44</v>
      </c>
      <c r="E145" s="1135">
        <v>7.8893548196837998E-2</v>
      </c>
      <c r="F145" s="1134">
        <v>7.8902411670408276E-2</v>
      </c>
      <c r="G145" s="1134">
        <v>8.3333333333333329E-2</v>
      </c>
      <c r="H145" s="1134">
        <v>-0.41670145833333339</v>
      </c>
      <c r="I145" s="1134"/>
      <c r="J145" s="1134">
        <v>0</v>
      </c>
      <c r="K145" s="1134">
        <v>0</v>
      </c>
      <c r="L145" s="1134">
        <v>0</v>
      </c>
      <c r="M145" s="1136">
        <v>5.4483375000000001E-2</v>
      </c>
    </row>
    <row r="146" spans="1:13" ht="18.95" customHeight="1">
      <c r="A146" s="979"/>
      <c r="B146" s="980"/>
      <c r="C146" s="980"/>
      <c r="D146" s="981" t="s">
        <v>45</v>
      </c>
      <c r="E146" s="1137">
        <v>0</v>
      </c>
      <c r="F146" s="1138">
        <v>0</v>
      </c>
      <c r="G146" s="1138">
        <v>0</v>
      </c>
      <c r="H146" s="1138">
        <v>0</v>
      </c>
      <c r="I146" s="1138"/>
      <c r="J146" s="1138">
        <v>0</v>
      </c>
      <c r="K146" s="1138">
        <v>0</v>
      </c>
      <c r="L146" s="1138">
        <v>0</v>
      </c>
      <c r="M146" s="1139">
        <v>0</v>
      </c>
    </row>
    <row r="147" spans="1:13" ht="18.75" customHeight="1">
      <c r="A147" s="973" t="s">
        <v>407</v>
      </c>
      <c r="B147" s="974" t="s">
        <v>47</v>
      </c>
      <c r="C147" s="975" t="s">
        <v>408</v>
      </c>
      <c r="D147" s="978" t="s">
        <v>41</v>
      </c>
      <c r="E147" s="1142">
        <v>168964000</v>
      </c>
      <c r="F147" s="1140">
        <v>150652000</v>
      </c>
      <c r="G147" s="1140">
        <v>510000</v>
      </c>
      <c r="H147" s="1140">
        <v>17802000</v>
      </c>
      <c r="I147" s="1140"/>
      <c r="J147" s="1140">
        <v>0</v>
      </c>
      <c r="K147" s="1140">
        <v>0</v>
      </c>
      <c r="L147" s="1140">
        <v>0</v>
      </c>
      <c r="M147" s="1143">
        <v>0</v>
      </c>
    </row>
    <row r="148" spans="1:13" ht="18.95" customHeight="1">
      <c r="A148" s="973"/>
      <c r="B148" s="974"/>
      <c r="C148" s="975" t="s">
        <v>409</v>
      </c>
      <c r="D148" s="978" t="s">
        <v>42</v>
      </c>
      <c r="E148" s="1142">
        <v>0</v>
      </c>
      <c r="F148" s="1140">
        <v>0</v>
      </c>
      <c r="G148" s="1140">
        <v>0</v>
      </c>
      <c r="H148" s="1140">
        <v>0</v>
      </c>
      <c r="I148" s="1140"/>
      <c r="J148" s="1140">
        <v>0</v>
      </c>
      <c r="K148" s="1140">
        <v>0</v>
      </c>
      <c r="L148" s="1140">
        <v>0</v>
      </c>
      <c r="M148" s="1143">
        <v>0</v>
      </c>
    </row>
    <row r="149" spans="1:13" ht="18.95" customHeight="1">
      <c r="A149" s="973"/>
      <c r="B149" s="974"/>
      <c r="C149" s="975"/>
      <c r="D149" s="978" t="s">
        <v>43</v>
      </c>
      <c r="E149" s="1142">
        <v>14392613.529999999</v>
      </c>
      <c r="F149" s="1140">
        <v>13764228.25</v>
      </c>
      <c r="G149" s="1140">
        <v>0</v>
      </c>
      <c r="H149" s="1140">
        <v>628385.28000000003</v>
      </c>
      <c r="I149" s="1140"/>
      <c r="J149" s="1140">
        <v>0</v>
      </c>
      <c r="K149" s="1140">
        <v>0</v>
      </c>
      <c r="L149" s="1140">
        <v>0</v>
      </c>
      <c r="M149" s="1143">
        <v>0</v>
      </c>
    </row>
    <row r="150" spans="1:13" ht="18.95" customHeight="1">
      <c r="A150" s="973"/>
      <c r="B150" s="975"/>
      <c r="C150" s="975"/>
      <c r="D150" s="978" t="s">
        <v>44</v>
      </c>
      <c r="E150" s="1135">
        <v>8.5181538848512109E-2</v>
      </c>
      <c r="F150" s="1134">
        <v>9.136439111329421E-2</v>
      </c>
      <c r="G150" s="1134">
        <v>0</v>
      </c>
      <c r="H150" s="1134">
        <v>3.5298577687900234E-2</v>
      </c>
      <c r="I150" s="1134"/>
      <c r="J150" s="1134">
        <v>0</v>
      </c>
      <c r="K150" s="1134">
        <v>0</v>
      </c>
      <c r="L150" s="1134">
        <v>0</v>
      </c>
      <c r="M150" s="1136">
        <v>0</v>
      </c>
    </row>
    <row r="151" spans="1:13" ht="18.95" customHeight="1">
      <c r="A151" s="979"/>
      <c r="B151" s="980"/>
      <c r="C151" s="980"/>
      <c r="D151" s="983" t="s">
        <v>45</v>
      </c>
      <c r="E151" s="1137">
        <v>0</v>
      </c>
      <c r="F151" s="1138">
        <v>0</v>
      </c>
      <c r="G151" s="1138">
        <v>0</v>
      </c>
      <c r="H151" s="1138">
        <v>0</v>
      </c>
      <c r="I151" s="1138"/>
      <c r="J151" s="1138">
        <v>0</v>
      </c>
      <c r="K151" s="1138">
        <v>0</v>
      </c>
      <c r="L151" s="1138">
        <v>0</v>
      </c>
      <c r="M151" s="1139">
        <v>0</v>
      </c>
    </row>
    <row r="152" spans="1:13" ht="18.95" customHeight="1">
      <c r="A152" s="973" t="s">
        <v>410</v>
      </c>
      <c r="B152" s="974" t="s">
        <v>47</v>
      </c>
      <c r="C152" s="975" t="s">
        <v>411</v>
      </c>
      <c r="D152" s="976" t="s">
        <v>41</v>
      </c>
      <c r="E152" s="1141">
        <v>27808000</v>
      </c>
      <c r="F152" s="1140">
        <v>19991000</v>
      </c>
      <c r="G152" s="1140">
        <v>0</v>
      </c>
      <c r="H152" s="1140">
        <v>7817000</v>
      </c>
      <c r="I152" s="1140"/>
      <c r="J152" s="1140">
        <v>0</v>
      </c>
      <c r="K152" s="1140">
        <v>0</v>
      </c>
      <c r="L152" s="1140">
        <v>0</v>
      </c>
      <c r="M152" s="1143">
        <v>0</v>
      </c>
    </row>
    <row r="153" spans="1:13" ht="18.95" customHeight="1">
      <c r="A153" s="973"/>
      <c r="B153" s="974"/>
      <c r="C153" s="975" t="s">
        <v>412</v>
      </c>
      <c r="D153" s="978" t="s">
        <v>42</v>
      </c>
      <c r="E153" s="1142">
        <v>0</v>
      </c>
      <c r="F153" s="1140">
        <v>0</v>
      </c>
      <c r="G153" s="1140">
        <v>0</v>
      </c>
      <c r="H153" s="1140">
        <v>0</v>
      </c>
      <c r="I153" s="1140"/>
      <c r="J153" s="1140">
        <v>0</v>
      </c>
      <c r="K153" s="1140">
        <v>0</v>
      </c>
      <c r="L153" s="1140">
        <v>0</v>
      </c>
      <c r="M153" s="1143">
        <v>0</v>
      </c>
    </row>
    <row r="154" spans="1:13" ht="18.95" customHeight="1">
      <c r="A154" s="973"/>
      <c r="B154" s="974"/>
      <c r="C154" s="975"/>
      <c r="D154" s="978" t="s">
        <v>43</v>
      </c>
      <c r="E154" s="1142">
        <v>1068.51</v>
      </c>
      <c r="F154" s="1140">
        <v>0</v>
      </c>
      <c r="G154" s="1140">
        <v>0</v>
      </c>
      <c r="H154" s="1140">
        <v>1068.51</v>
      </c>
      <c r="I154" s="1140"/>
      <c r="J154" s="1140">
        <v>0</v>
      </c>
      <c r="K154" s="1140">
        <v>0</v>
      </c>
      <c r="L154" s="1140">
        <v>0</v>
      </c>
      <c r="M154" s="1143">
        <v>0</v>
      </c>
    </row>
    <row r="155" spans="1:13" ht="18.95" customHeight="1">
      <c r="A155" s="973"/>
      <c r="B155" s="975"/>
      <c r="C155" s="975"/>
      <c r="D155" s="978" t="s">
        <v>44</v>
      </c>
      <c r="E155" s="1135">
        <v>3.8424554085155352E-5</v>
      </c>
      <c r="F155" s="1134">
        <v>0</v>
      </c>
      <c r="G155" s="1134">
        <v>0</v>
      </c>
      <c r="H155" s="1134">
        <v>1.3669054624536266E-4</v>
      </c>
      <c r="I155" s="1134"/>
      <c r="J155" s="1134">
        <v>0</v>
      </c>
      <c r="K155" s="1134">
        <v>0</v>
      </c>
      <c r="L155" s="1134">
        <v>0</v>
      </c>
      <c r="M155" s="1136">
        <v>0</v>
      </c>
    </row>
    <row r="156" spans="1:13" ht="18.95" customHeight="1">
      <c r="A156" s="979"/>
      <c r="B156" s="980"/>
      <c r="C156" s="980"/>
      <c r="D156" s="983" t="s">
        <v>45</v>
      </c>
      <c r="E156" s="1137">
        <v>0</v>
      </c>
      <c r="F156" s="1138">
        <v>0</v>
      </c>
      <c r="G156" s="1138">
        <v>0</v>
      </c>
      <c r="H156" s="1138">
        <v>0</v>
      </c>
      <c r="I156" s="1138"/>
      <c r="J156" s="1138">
        <v>0</v>
      </c>
      <c r="K156" s="1138">
        <v>0</v>
      </c>
      <c r="L156" s="1138">
        <v>0</v>
      </c>
      <c r="M156" s="1139">
        <v>0</v>
      </c>
    </row>
    <row r="157" spans="1:13" ht="18.95" customHeight="1">
      <c r="A157" s="973" t="s">
        <v>426</v>
      </c>
      <c r="B157" s="974" t="s">
        <v>47</v>
      </c>
      <c r="C157" s="975" t="s">
        <v>178</v>
      </c>
      <c r="D157" s="978" t="s">
        <v>41</v>
      </c>
      <c r="E157" s="1141">
        <v>54902521000</v>
      </c>
      <c r="F157" s="1140">
        <v>54850023000</v>
      </c>
      <c r="G157" s="1140">
        <v>16000</v>
      </c>
      <c r="H157" s="1140">
        <v>52482000</v>
      </c>
      <c r="I157" s="1140"/>
      <c r="J157" s="1140">
        <v>0</v>
      </c>
      <c r="K157" s="1140">
        <v>0</v>
      </c>
      <c r="L157" s="1140">
        <v>0</v>
      </c>
      <c r="M157" s="1143">
        <v>0</v>
      </c>
    </row>
    <row r="158" spans="1:13" ht="18.95" customHeight="1">
      <c r="A158" s="973"/>
      <c r="B158" s="974"/>
      <c r="C158" s="975"/>
      <c r="D158" s="978" t="s">
        <v>42</v>
      </c>
      <c r="E158" s="1142">
        <v>0</v>
      </c>
      <c r="F158" s="1140">
        <v>0</v>
      </c>
      <c r="G158" s="1140">
        <v>0</v>
      </c>
      <c r="H158" s="1140">
        <v>0</v>
      </c>
      <c r="I158" s="1140"/>
      <c r="J158" s="1140">
        <v>0</v>
      </c>
      <c r="K158" s="1140">
        <v>0</v>
      </c>
      <c r="L158" s="1140">
        <v>0</v>
      </c>
      <c r="M158" s="1143">
        <v>0</v>
      </c>
    </row>
    <row r="159" spans="1:13" ht="18.95" customHeight="1">
      <c r="A159" s="973"/>
      <c r="B159" s="974"/>
      <c r="C159" s="975"/>
      <c r="D159" s="978" t="s">
        <v>43</v>
      </c>
      <c r="E159" s="1142">
        <v>4637765177.9800014</v>
      </c>
      <c r="F159" s="1140">
        <v>4634519807.000001</v>
      </c>
      <c r="G159" s="1140">
        <v>367.84000000000003</v>
      </c>
      <c r="H159" s="1140">
        <v>3231351.140000002</v>
      </c>
      <c r="I159" s="1140"/>
      <c r="J159" s="1140">
        <v>13652</v>
      </c>
      <c r="K159" s="1140">
        <v>0</v>
      </c>
      <c r="L159" s="1140">
        <v>0</v>
      </c>
      <c r="M159" s="1143">
        <v>0</v>
      </c>
    </row>
    <row r="160" spans="1:13" ht="18.95" customHeight="1">
      <c r="A160" s="977"/>
      <c r="B160" s="975"/>
      <c r="C160" s="975"/>
      <c r="D160" s="978" t="s">
        <v>44</v>
      </c>
      <c r="E160" s="1135">
        <v>8.4472718073911421E-2</v>
      </c>
      <c r="F160" s="1134">
        <v>8.4494400430789263E-2</v>
      </c>
      <c r="G160" s="1134">
        <v>2.2990000000000003E-2</v>
      </c>
      <c r="H160" s="1134">
        <v>6.1570655462825391E-2</v>
      </c>
      <c r="I160" s="1134"/>
      <c r="J160" s="1134">
        <v>0</v>
      </c>
      <c r="K160" s="1134">
        <v>0</v>
      </c>
      <c r="L160" s="1134">
        <v>0</v>
      </c>
      <c r="M160" s="1136">
        <v>0</v>
      </c>
    </row>
    <row r="161" spans="1:13" ht="18.75" customHeight="1">
      <c r="A161" s="979"/>
      <c r="B161" s="980"/>
      <c r="C161" s="980"/>
      <c r="D161" s="984" t="s">
        <v>45</v>
      </c>
      <c r="E161" s="1137">
        <v>0</v>
      </c>
      <c r="F161" s="1138">
        <v>0</v>
      </c>
      <c r="G161" s="1138">
        <v>0</v>
      </c>
      <c r="H161" s="1138">
        <v>0</v>
      </c>
      <c r="I161" s="1138"/>
      <c r="J161" s="1138">
        <v>0</v>
      </c>
      <c r="K161" s="1138">
        <v>0</v>
      </c>
      <c r="L161" s="1138">
        <v>0</v>
      </c>
      <c r="M161" s="1139">
        <v>0</v>
      </c>
    </row>
    <row r="162" spans="1:13" ht="18.95" customHeight="1">
      <c r="A162" s="990" t="s">
        <v>413</v>
      </c>
      <c r="B162" s="986" t="s">
        <v>47</v>
      </c>
      <c r="C162" s="991" t="s">
        <v>414</v>
      </c>
      <c r="D162" s="988" t="s">
        <v>41</v>
      </c>
      <c r="E162" s="1141">
        <v>176372000</v>
      </c>
      <c r="F162" s="1140">
        <v>5058000</v>
      </c>
      <c r="G162" s="1140">
        <v>280000</v>
      </c>
      <c r="H162" s="1140">
        <v>169022000</v>
      </c>
      <c r="I162" s="1140"/>
      <c r="J162" s="1140">
        <v>1691000</v>
      </c>
      <c r="K162" s="1140">
        <v>0</v>
      </c>
      <c r="L162" s="1140">
        <v>0</v>
      </c>
      <c r="M162" s="1143">
        <v>321000</v>
      </c>
    </row>
    <row r="163" spans="1:13" ht="18.95" customHeight="1">
      <c r="A163" s="973"/>
      <c r="B163" s="974"/>
      <c r="C163" s="975" t="s">
        <v>415</v>
      </c>
      <c r="D163" s="978" t="s">
        <v>42</v>
      </c>
      <c r="E163" s="1142">
        <v>0</v>
      </c>
      <c r="F163" s="1140">
        <v>0</v>
      </c>
      <c r="G163" s="1140">
        <v>0</v>
      </c>
      <c r="H163" s="1140">
        <v>0</v>
      </c>
      <c r="I163" s="1140"/>
      <c r="J163" s="1140">
        <v>0</v>
      </c>
      <c r="K163" s="1140">
        <v>0</v>
      </c>
      <c r="L163" s="1140">
        <v>0</v>
      </c>
      <c r="M163" s="1143">
        <v>0</v>
      </c>
    </row>
    <row r="164" spans="1:13" ht="18.95" customHeight="1">
      <c r="A164" s="973"/>
      <c r="B164" s="974"/>
      <c r="C164" s="975"/>
      <c r="D164" s="978" t="s">
        <v>43</v>
      </c>
      <c r="E164" s="1142">
        <v>11867494.309999989</v>
      </c>
      <c r="F164" s="1140">
        <v>315019</v>
      </c>
      <c r="G164" s="1140">
        <v>3987.8999999999996</v>
      </c>
      <c r="H164" s="1140">
        <v>11548487.409999989</v>
      </c>
      <c r="I164" s="1140"/>
      <c r="J164" s="1140">
        <v>0</v>
      </c>
      <c r="K164" s="1140">
        <v>0</v>
      </c>
      <c r="L164" s="1140">
        <v>0</v>
      </c>
      <c r="M164" s="1143">
        <v>0</v>
      </c>
    </row>
    <row r="165" spans="1:13" ht="18.95" customHeight="1">
      <c r="A165" s="973"/>
      <c r="B165" s="975"/>
      <c r="C165" s="975"/>
      <c r="D165" s="978" t="s">
        <v>44</v>
      </c>
      <c r="E165" s="1135">
        <v>6.7286725273852932E-2</v>
      </c>
      <c r="F165" s="1134">
        <v>6.2281336496638987E-2</v>
      </c>
      <c r="G165" s="1134">
        <v>1.4242499999999998E-2</v>
      </c>
      <c r="H165" s="1134">
        <v>6.8325350605246596E-2</v>
      </c>
      <c r="I165" s="1134"/>
      <c r="J165" s="1134">
        <v>0</v>
      </c>
      <c r="K165" s="1134">
        <v>0</v>
      </c>
      <c r="L165" s="1134">
        <v>0</v>
      </c>
      <c r="M165" s="1136">
        <v>0</v>
      </c>
    </row>
    <row r="166" spans="1:13" ht="18.95" customHeight="1">
      <c r="A166" s="979"/>
      <c r="B166" s="980"/>
      <c r="C166" s="980"/>
      <c r="D166" s="983" t="s">
        <v>45</v>
      </c>
      <c r="E166" s="1137">
        <v>0</v>
      </c>
      <c r="F166" s="1138">
        <v>0</v>
      </c>
      <c r="G166" s="1138">
        <v>0</v>
      </c>
      <c r="H166" s="1138">
        <v>0</v>
      </c>
      <c r="I166" s="1138"/>
      <c r="J166" s="1138">
        <v>0</v>
      </c>
      <c r="K166" s="1138">
        <v>0</v>
      </c>
      <c r="L166" s="1138">
        <v>0</v>
      </c>
      <c r="M166" s="1139">
        <v>0</v>
      </c>
    </row>
    <row r="167" spans="1:13" ht="18.95" customHeight="1">
      <c r="A167" s="973" t="s">
        <v>416</v>
      </c>
      <c r="B167" s="974" t="s">
        <v>47</v>
      </c>
      <c r="C167" s="975" t="s">
        <v>417</v>
      </c>
      <c r="D167" s="978" t="s">
        <v>41</v>
      </c>
      <c r="E167" s="1141">
        <v>151322000</v>
      </c>
      <c r="F167" s="1140">
        <v>51114000</v>
      </c>
      <c r="G167" s="1140">
        <v>214000</v>
      </c>
      <c r="H167" s="1140">
        <v>94129000</v>
      </c>
      <c r="I167" s="1140"/>
      <c r="J167" s="1140">
        <v>3111000</v>
      </c>
      <c r="K167" s="1140">
        <v>0</v>
      </c>
      <c r="L167" s="1140">
        <v>0</v>
      </c>
      <c r="M167" s="1143">
        <v>2754000</v>
      </c>
    </row>
    <row r="168" spans="1:13" ht="18.95" customHeight="1">
      <c r="A168" s="973"/>
      <c r="B168" s="974"/>
      <c r="C168" s="975" t="s">
        <v>418</v>
      </c>
      <c r="D168" s="978" t="s">
        <v>42</v>
      </c>
      <c r="E168" s="1142">
        <v>0</v>
      </c>
      <c r="F168" s="1140">
        <v>0</v>
      </c>
      <c r="G168" s="1140">
        <v>0</v>
      </c>
      <c r="H168" s="1140">
        <v>0</v>
      </c>
      <c r="I168" s="1140"/>
      <c r="J168" s="1140">
        <v>0</v>
      </c>
      <c r="K168" s="1140">
        <v>0</v>
      </c>
      <c r="L168" s="1140">
        <v>0</v>
      </c>
      <c r="M168" s="1143">
        <v>0</v>
      </c>
    </row>
    <row r="169" spans="1:13" ht="18.95" customHeight="1">
      <c r="A169" s="973"/>
      <c r="B169" s="974"/>
      <c r="C169" s="975"/>
      <c r="D169" s="978" t="s">
        <v>43</v>
      </c>
      <c r="E169" s="1142">
        <v>5515169.1599999983</v>
      </c>
      <c r="F169" s="1140">
        <v>13833</v>
      </c>
      <c r="G169" s="1140">
        <v>2376.6799999999998</v>
      </c>
      <c r="H169" s="1140">
        <v>5498959.4799999986</v>
      </c>
      <c r="I169" s="1140"/>
      <c r="J169" s="1140">
        <v>0</v>
      </c>
      <c r="K169" s="1140">
        <v>0</v>
      </c>
      <c r="L169" s="1140">
        <v>0</v>
      </c>
      <c r="M169" s="1143">
        <v>0</v>
      </c>
    </row>
    <row r="170" spans="1:13" ht="18.95" customHeight="1">
      <c r="A170" s="977"/>
      <c r="B170" s="975"/>
      <c r="C170" s="975"/>
      <c r="D170" s="978" t="s">
        <v>44</v>
      </c>
      <c r="E170" s="1135">
        <v>3.6446578554341059E-2</v>
      </c>
      <c r="F170" s="1134">
        <v>2.7063035567554875E-4</v>
      </c>
      <c r="G170" s="1134">
        <v>1.1105981308411214E-2</v>
      </c>
      <c r="H170" s="1134">
        <v>5.8419397635160242E-2</v>
      </c>
      <c r="I170" s="1134"/>
      <c r="J170" s="1134">
        <v>0</v>
      </c>
      <c r="K170" s="1134">
        <v>0</v>
      </c>
      <c r="L170" s="1134">
        <v>0</v>
      </c>
      <c r="M170" s="1136">
        <v>0</v>
      </c>
    </row>
    <row r="171" spans="1:13" ht="18.95" customHeight="1">
      <c r="A171" s="979"/>
      <c r="B171" s="980"/>
      <c r="C171" s="980"/>
      <c r="D171" s="984" t="s">
        <v>45</v>
      </c>
      <c r="E171" s="1137">
        <v>0</v>
      </c>
      <c r="F171" s="1138">
        <v>0</v>
      </c>
      <c r="G171" s="1138">
        <v>0</v>
      </c>
      <c r="H171" s="1138">
        <v>0</v>
      </c>
      <c r="I171" s="1138"/>
      <c r="J171" s="1138">
        <v>0</v>
      </c>
      <c r="K171" s="1138">
        <v>0</v>
      </c>
      <c r="L171" s="1138">
        <v>0</v>
      </c>
      <c r="M171" s="1139">
        <v>0</v>
      </c>
    </row>
    <row r="172" spans="1:13" ht="18.95" customHeight="1">
      <c r="A172" s="973" t="s">
        <v>419</v>
      </c>
      <c r="B172" s="974" t="s">
        <v>47</v>
      </c>
      <c r="C172" s="975" t="s">
        <v>420</v>
      </c>
      <c r="D172" s="989" t="s">
        <v>41</v>
      </c>
      <c r="E172" s="1141">
        <v>19815000</v>
      </c>
      <c r="F172" s="1140">
        <v>19655000</v>
      </c>
      <c r="G172" s="1140">
        <v>10000</v>
      </c>
      <c r="H172" s="1140">
        <v>0</v>
      </c>
      <c r="I172" s="1140"/>
      <c r="J172" s="1140">
        <v>150000</v>
      </c>
      <c r="K172" s="1140">
        <v>0</v>
      </c>
      <c r="L172" s="1140">
        <v>0</v>
      </c>
      <c r="M172" s="1143">
        <v>0</v>
      </c>
    </row>
    <row r="173" spans="1:13" ht="18.95" customHeight="1">
      <c r="A173" s="977"/>
      <c r="B173" s="975"/>
      <c r="C173" s="975" t="s">
        <v>421</v>
      </c>
      <c r="D173" s="978" t="s">
        <v>42</v>
      </c>
      <c r="E173" s="1142">
        <v>0</v>
      </c>
      <c r="F173" s="1140">
        <v>0</v>
      </c>
      <c r="G173" s="1140">
        <v>0</v>
      </c>
      <c r="H173" s="1140">
        <v>0</v>
      </c>
      <c r="I173" s="1140"/>
      <c r="J173" s="1140">
        <v>0</v>
      </c>
      <c r="K173" s="1140">
        <v>0</v>
      </c>
      <c r="L173" s="1140">
        <v>0</v>
      </c>
      <c r="M173" s="1143">
        <v>0</v>
      </c>
    </row>
    <row r="174" spans="1:13" ht="18.95" customHeight="1">
      <c r="A174" s="977"/>
      <c r="B174" s="975"/>
      <c r="C174" s="975" t="s">
        <v>422</v>
      </c>
      <c r="D174" s="978" t="s">
        <v>43</v>
      </c>
      <c r="E174" s="1142">
        <v>1622718</v>
      </c>
      <c r="F174" s="1140">
        <v>1621918</v>
      </c>
      <c r="G174" s="1140">
        <v>800</v>
      </c>
      <c r="H174" s="1140">
        <v>0</v>
      </c>
      <c r="I174" s="1140"/>
      <c r="J174" s="1140">
        <v>0</v>
      </c>
      <c r="K174" s="1140">
        <v>0</v>
      </c>
      <c r="L174" s="1140">
        <v>0</v>
      </c>
      <c r="M174" s="1143">
        <v>0</v>
      </c>
    </row>
    <row r="175" spans="1:13" ht="18.95" customHeight="1">
      <c r="A175" s="977"/>
      <c r="B175" s="975"/>
      <c r="C175" s="975" t="s">
        <v>423</v>
      </c>
      <c r="D175" s="978" t="s">
        <v>44</v>
      </c>
      <c r="E175" s="1135">
        <v>8.1893414080242241E-2</v>
      </c>
      <c r="F175" s="1134">
        <v>8.25193589417451E-2</v>
      </c>
      <c r="G175" s="1134">
        <v>0.08</v>
      </c>
      <c r="H175" s="1134">
        <v>0</v>
      </c>
      <c r="I175" s="1134"/>
      <c r="J175" s="1134">
        <v>0</v>
      </c>
      <c r="K175" s="1134">
        <v>0</v>
      </c>
      <c r="L175" s="1134">
        <v>0</v>
      </c>
      <c r="M175" s="1136">
        <v>0</v>
      </c>
    </row>
    <row r="176" spans="1:13" ht="18.75" customHeight="1">
      <c r="A176" s="979"/>
      <c r="B176" s="980"/>
      <c r="C176" s="980"/>
      <c r="D176" s="983" t="s">
        <v>45</v>
      </c>
      <c r="E176" s="1137">
        <v>0</v>
      </c>
      <c r="F176" s="1138">
        <v>0</v>
      </c>
      <c r="G176" s="1138">
        <v>0</v>
      </c>
      <c r="H176" s="1138">
        <v>0</v>
      </c>
      <c r="I176" s="1138"/>
      <c r="J176" s="1138">
        <v>0</v>
      </c>
      <c r="K176" s="1138">
        <v>0</v>
      </c>
      <c r="L176" s="1138">
        <v>0</v>
      </c>
      <c r="M176" s="1139">
        <v>0</v>
      </c>
    </row>
    <row r="177" spans="1:13" ht="18.95" hidden="1" customHeight="1">
      <c r="A177" s="973" t="s">
        <v>424</v>
      </c>
      <c r="B177" s="974" t="s">
        <v>47</v>
      </c>
      <c r="C177" s="975" t="s">
        <v>425</v>
      </c>
      <c r="D177" s="976" t="s">
        <v>41</v>
      </c>
      <c r="E177" s="1069" t="e">
        <f>SUM(F177:M177)</f>
        <v>#REF!</v>
      </c>
      <c r="F177" s="1064" t="e">
        <f>(SUMIFS(#REF!,#REF!,"2",#REF!,A177,#REF!,"85"))</f>
        <v>#REF!</v>
      </c>
      <c r="G177" s="1064" t="e">
        <f>(SUMIFS(#REF!,#REF!,"3",#REF!,A177,#REF!,"85"))</f>
        <v>#REF!</v>
      </c>
      <c r="H177" s="1064" t="e">
        <f>(SUMIFS(#REF!,#REF!,"4",#REF!,A177,#REF!,"85"))</f>
        <v>#REF!</v>
      </c>
      <c r="I177" s="1140"/>
      <c r="J177" s="1064" t="e">
        <f>(SUMIFS(#REF!,#REF!,"6",#REF!,A177,#REF!,"85"))</f>
        <v>#REF!</v>
      </c>
      <c r="K177" s="1064" t="e">
        <f>(SUMIFS(#REF!,#REF!,"8",#REF!,A177,#REF!,"85"))</f>
        <v>#REF!</v>
      </c>
      <c r="L177" s="1064" t="e">
        <f>(SUMIFS(#REF!,#REF!,"9",#REF!,A177,#REF!,"85"))</f>
        <v>#REF!</v>
      </c>
      <c r="M177" s="1072" t="e">
        <f>(SUMIFS(#REF!,#REF!,"1",#REF!,A177,#REF!,"85"))</f>
        <v>#REF!</v>
      </c>
    </row>
    <row r="178" spans="1:13" ht="18.95" hidden="1" customHeight="1">
      <c r="A178" s="977"/>
      <c r="B178" s="975"/>
      <c r="C178" s="975"/>
      <c r="D178" s="978" t="s">
        <v>42</v>
      </c>
      <c r="E178" s="1071" t="e">
        <f>SUM(F178:M178)</f>
        <v>#REF!</v>
      </c>
      <c r="F178" s="1064" t="e">
        <f>(SUMIFS(#REF!,#REF!,"2",#REF!,A177,#REF!,"85"))</f>
        <v>#REF!</v>
      </c>
      <c r="G178" s="1064" t="e">
        <f>(SUMIFS(#REF!,#REF!,"3",#REF!,A177,#REF!,"85"))</f>
        <v>#REF!</v>
      </c>
      <c r="H178" s="1064" t="e">
        <f>(SUMIFS(#REF!,#REF!,"4",#REF!,A177,#REF!,"85"))</f>
        <v>#REF!</v>
      </c>
      <c r="I178" s="1140"/>
      <c r="J178" s="1064" t="e">
        <f>(SUMIFS(#REF!,#REF!,"6",#REF!,A177,#REF!,"85"))</f>
        <v>#REF!</v>
      </c>
      <c r="K178" s="1064" t="e">
        <f>(SUMIFS(#REF!,#REF!,"8",#REF!,A177,#REF!,"85"))</f>
        <v>#REF!</v>
      </c>
      <c r="L178" s="1064" t="e">
        <f>(SUMIFS(#REF!,#REF!,"9",#REF!,A177,#REF!,"85"))</f>
        <v>#REF!</v>
      </c>
      <c r="M178" s="1072" t="e">
        <f>(SUMIFS(#REF!,#REF!,"1",#REF!,A177,#REF!,"85"))</f>
        <v>#REF!</v>
      </c>
    </row>
    <row r="179" spans="1:13" ht="18.95" hidden="1" customHeight="1">
      <c r="A179" s="977"/>
      <c r="B179" s="975"/>
      <c r="C179" s="975"/>
      <c r="D179" s="978" t="s">
        <v>43</v>
      </c>
      <c r="E179" s="1071" t="e">
        <f>SUM(F179:M179)</f>
        <v>#REF!</v>
      </c>
      <c r="F179" s="1064" t="e">
        <f>(SUMIFS(#REF!,#REF!,"2",#REF!,A177,#REF!,"85"))</f>
        <v>#REF!</v>
      </c>
      <c r="G179" s="1064" t="e">
        <f>(SUMIFS(#REF!,#REF!,"3",#REF!,A177,#REF!,"85"))</f>
        <v>#REF!</v>
      </c>
      <c r="H179" s="1064" t="e">
        <f>(SUMIFS(#REF!,#REF!,"4",#REF!,A177,#REF!,"85"))</f>
        <v>#REF!</v>
      </c>
      <c r="I179" s="1140"/>
      <c r="J179" s="1064" t="e">
        <f>(SUMIFS(#REF!,#REF!,"6",#REF!,A177,#REF!,"85"))</f>
        <v>#REF!</v>
      </c>
      <c r="K179" s="1064" t="e">
        <f>(SUMIFS(#REF!,#REF!,"8",#REF!,A177,#REF!,"85"))</f>
        <v>#REF!</v>
      </c>
      <c r="L179" s="1064" t="e">
        <f>(SUMIFS(#REF!,#REF!,"9",#REF!,A177,#REF!,"85"))</f>
        <v>#REF!</v>
      </c>
      <c r="M179" s="1072" t="e">
        <f>(SUMIFS(#REF!,#REF!,"1",#REF!,A177,#REF!,"85"))</f>
        <v>#REF!</v>
      </c>
    </row>
    <row r="180" spans="1:13" ht="18.95" hidden="1" customHeight="1">
      <c r="A180" s="977"/>
      <c r="B180" s="975"/>
      <c r="C180" s="975"/>
      <c r="D180" s="978" t="s">
        <v>44</v>
      </c>
      <c r="E180" s="1001" t="e">
        <f t="shared" ref="E180:M180" si="0">IF(E177=0,0,(IF(E179/E177&gt;1000%,"*)",E179/E177)))</f>
        <v>#REF!</v>
      </c>
      <c r="F180" s="935" t="e">
        <f t="shared" si="0"/>
        <v>#REF!</v>
      </c>
      <c r="G180" s="935" t="e">
        <f t="shared" si="0"/>
        <v>#REF!</v>
      </c>
      <c r="H180" s="935" t="e">
        <f t="shared" si="0"/>
        <v>#REF!</v>
      </c>
      <c r="I180" s="1134"/>
      <c r="J180" s="935" t="e">
        <f t="shared" si="0"/>
        <v>#REF!</v>
      </c>
      <c r="K180" s="935" t="e">
        <f t="shared" si="0"/>
        <v>#REF!</v>
      </c>
      <c r="L180" s="935" t="e">
        <f t="shared" si="0"/>
        <v>#REF!</v>
      </c>
      <c r="M180" s="1002" t="e">
        <f t="shared" si="0"/>
        <v>#REF!</v>
      </c>
    </row>
    <row r="181" spans="1:13" ht="32.25" hidden="1" customHeight="1">
      <c r="A181" s="979"/>
      <c r="B181" s="980"/>
      <c r="C181" s="980"/>
      <c r="D181" s="983" t="s">
        <v>45</v>
      </c>
      <c r="E181" s="1003" t="e">
        <f t="shared" ref="E181:M181" si="1">IF(E178=0,0,(IF(E179/E178&gt;1000%,"*)",E179/E178)))</f>
        <v>#REF!</v>
      </c>
      <c r="F181" s="1004" t="e">
        <f t="shared" si="1"/>
        <v>#REF!</v>
      </c>
      <c r="G181" s="1004" t="e">
        <f t="shared" si="1"/>
        <v>#REF!</v>
      </c>
      <c r="H181" s="1004" t="e">
        <f t="shared" si="1"/>
        <v>#REF!</v>
      </c>
      <c r="I181" s="1138"/>
      <c r="J181" s="1004" t="e">
        <f t="shared" si="1"/>
        <v>#REF!</v>
      </c>
      <c r="K181" s="1004" t="e">
        <f t="shared" si="1"/>
        <v>#REF!</v>
      </c>
      <c r="L181" s="1004" t="e">
        <f t="shared" si="1"/>
        <v>#REF!</v>
      </c>
      <c r="M181" s="1005" t="e">
        <f t="shared" si="1"/>
        <v>#REF!</v>
      </c>
    </row>
    <row r="182" spans="1:13" s="928" customFormat="1" ht="23.25" customHeight="1">
      <c r="A182" s="655"/>
      <c r="B182" s="659"/>
      <c r="C182" s="659"/>
      <c r="F182" s="75"/>
      <c r="G182" s="75"/>
      <c r="H182" s="75"/>
      <c r="I182" s="75"/>
      <c r="J182" s="75"/>
      <c r="K182" s="75"/>
    </row>
    <row r="183" spans="1:13" ht="18" customHeight="1">
      <c r="A183" s="1597"/>
      <c r="B183" s="1597"/>
      <c r="C183" s="1597"/>
      <c r="D183" s="1597"/>
      <c r="E183" s="1597"/>
      <c r="F183" s="1597"/>
      <c r="G183" s="1597"/>
      <c r="H183" s="1597"/>
      <c r="I183" s="1597"/>
      <c r="J183" s="1597"/>
      <c r="K183" s="1597"/>
      <c r="L183" s="1597"/>
      <c r="M183" s="1597"/>
    </row>
    <row r="184" spans="1:13">
      <c r="E184" s="993"/>
      <c r="F184" s="993"/>
      <c r="G184" s="993"/>
      <c r="H184" s="993"/>
      <c r="I184" s="993"/>
      <c r="J184" s="993"/>
      <c r="K184" s="993"/>
      <c r="L184" s="993"/>
      <c r="M184" s="993"/>
    </row>
    <row r="185" spans="1:13">
      <c r="E185" s="993"/>
      <c r="F185" s="993"/>
      <c r="G185" s="993"/>
      <c r="H185" s="993"/>
      <c r="I185" s="993"/>
      <c r="J185" s="993"/>
      <c r="K185" s="993"/>
      <c r="L185" s="993"/>
      <c r="M185" s="993"/>
    </row>
    <row r="186" spans="1:13">
      <c r="G186" s="982"/>
      <c r="H186" s="1006"/>
      <c r="I186" s="1006"/>
      <c r="J186" s="1007"/>
      <c r="K186" s="982"/>
    </row>
  </sheetData>
  <mergeCells count="1">
    <mergeCell ref="A183:M183"/>
  </mergeCells>
  <printOptions horizontalCentered="1"/>
  <pageMargins left="0.70866141732283472" right="0.70866141732283472" top="0.62992125984251968" bottom="0.19685039370078741" header="0.43307086614173229" footer="0"/>
  <pageSetup paperSize="9" scale="66" firstPageNumber="39" fitToHeight="0" orientation="landscape" useFirstPageNumber="1" r:id="rId1"/>
  <headerFooter alignWithMargins="0">
    <oddHeader>&amp;C&amp;12 - &amp;P -</oddHeader>
  </headerFooter>
  <rowBreaks count="3" manualBreakCount="3">
    <brk id="51" max="11" man="1"/>
    <brk id="101" max="11" man="1"/>
    <brk id="14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R28" sqref="R28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4" width="16.28515625" style="120"/>
    <col min="15" max="15" width="16.28515625" style="120" customWidth="1"/>
    <col min="16" max="16384" width="16.28515625" style="120"/>
  </cols>
  <sheetData>
    <row r="1" spans="1:15" ht="15.75" customHeight="1">
      <c r="A1" s="929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917" t="s">
        <v>4</v>
      </c>
      <c r="F5" s="930" t="s">
        <v>4</v>
      </c>
      <c r="G5" s="915" t="s">
        <v>4</v>
      </c>
      <c r="H5" s="916" t="s">
        <v>4</v>
      </c>
      <c r="I5" s="917" t="s">
        <v>4</v>
      </c>
      <c r="J5" s="916" t="s">
        <v>4</v>
      </c>
      <c r="K5" s="917" t="s">
        <v>4</v>
      </c>
      <c r="L5" s="917" t="s">
        <v>4</v>
      </c>
    </row>
    <row r="6" spans="1:15" ht="15.95" customHeight="1">
      <c r="A6" s="129"/>
      <c r="B6" s="130"/>
      <c r="C6" s="131" t="s">
        <v>734</v>
      </c>
      <c r="D6" s="130"/>
      <c r="E6" s="931"/>
      <c r="F6" s="932" t="s">
        <v>5</v>
      </c>
      <c r="G6" s="920" t="s">
        <v>6</v>
      </c>
      <c r="H6" s="921" t="s">
        <v>7</v>
      </c>
      <c r="I6" s="922" t="s">
        <v>7</v>
      </c>
      <c r="J6" s="921" t="s">
        <v>8</v>
      </c>
      <c r="K6" s="923" t="s">
        <v>9</v>
      </c>
      <c r="L6" s="922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923" t="s">
        <v>12</v>
      </c>
      <c r="F7" s="932" t="s">
        <v>13</v>
      </c>
      <c r="G7" s="925" t="s">
        <v>14</v>
      </c>
      <c r="H7" s="921" t="s">
        <v>15</v>
      </c>
      <c r="I7" s="922" t="s">
        <v>16</v>
      </c>
      <c r="J7" s="921" t="s">
        <v>17</v>
      </c>
      <c r="K7" s="922" t="s">
        <v>18</v>
      </c>
      <c r="L7" s="926" t="s">
        <v>19</v>
      </c>
    </row>
    <row r="8" spans="1:15" ht="15.95" customHeight="1">
      <c r="A8" s="132" t="s">
        <v>4</v>
      </c>
      <c r="B8" s="133"/>
      <c r="C8" s="131" t="s">
        <v>717</v>
      </c>
      <c r="D8" s="130"/>
      <c r="E8" s="923" t="s">
        <v>4</v>
      </c>
      <c r="F8" s="932" t="s">
        <v>20</v>
      </c>
      <c r="G8" s="925" t="s">
        <v>21</v>
      </c>
      <c r="H8" s="921" t="s">
        <v>22</v>
      </c>
      <c r="I8" s="922" t="s">
        <v>4</v>
      </c>
      <c r="J8" s="921" t="s">
        <v>23</v>
      </c>
      <c r="K8" s="922" t="s">
        <v>24</v>
      </c>
      <c r="L8" s="922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33" t="s">
        <v>4</v>
      </c>
      <c r="F9" s="932" t="s">
        <v>4</v>
      </c>
      <c r="G9" s="925" t="s">
        <v>4</v>
      </c>
      <c r="H9" s="921" t="s">
        <v>27</v>
      </c>
      <c r="I9" s="922"/>
      <c r="J9" s="921" t="s">
        <v>28</v>
      </c>
      <c r="K9" s="922" t="s">
        <v>4</v>
      </c>
      <c r="L9" s="922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927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85">
        <v>72619814000</v>
      </c>
      <c r="F12" s="685">
        <v>66890857000</v>
      </c>
      <c r="G12" s="685">
        <v>30200000</v>
      </c>
      <c r="H12" s="685">
        <v>5244407000</v>
      </c>
      <c r="I12" s="685">
        <v>169732000</v>
      </c>
      <c r="J12" s="685">
        <v>0</v>
      </c>
      <c r="K12" s="685">
        <v>0</v>
      </c>
      <c r="L12" s="686">
        <v>284618000</v>
      </c>
      <c r="M12" s="144"/>
      <c r="N12" s="144"/>
      <c r="O12" s="1131"/>
    </row>
    <row r="13" spans="1:15" ht="18.95" customHeight="1">
      <c r="A13" s="145"/>
      <c r="B13" s="146"/>
      <c r="C13" s="142"/>
      <c r="D13" s="143" t="s">
        <v>42</v>
      </c>
      <c r="E13" s="685">
        <v>0</v>
      </c>
      <c r="F13" s="685">
        <v>0</v>
      </c>
      <c r="G13" s="685">
        <v>0</v>
      </c>
      <c r="H13" s="685">
        <v>0</v>
      </c>
      <c r="I13" s="685">
        <v>0</v>
      </c>
      <c r="J13" s="685">
        <v>0</v>
      </c>
      <c r="K13" s="685">
        <v>0</v>
      </c>
      <c r="L13" s="687">
        <v>0</v>
      </c>
      <c r="M13" s="144"/>
      <c r="N13" s="144"/>
    </row>
    <row r="14" spans="1:15" ht="18.95" customHeight="1">
      <c r="A14" s="145"/>
      <c r="B14" s="146"/>
      <c r="C14" s="934" t="s">
        <v>4</v>
      </c>
      <c r="D14" s="143" t="s">
        <v>43</v>
      </c>
      <c r="E14" s="685">
        <v>5977328440.71</v>
      </c>
      <c r="F14" s="685">
        <v>5644738180.9200001</v>
      </c>
      <c r="G14" s="685">
        <v>1447779.35</v>
      </c>
      <c r="H14" s="685">
        <v>323610551.58000004</v>
      </c>
      <c r="I14" s="685">
        <v>30532.82</v>
      </c>
      <c r="J14" s="685">
        <v>0</v>
      </c>
      <c r="K14" s="685">
        <v>0</v>
      </c>
      <c r="L14" s="687">
        <v>7501396.0399999982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88">
        <v>8.2309883645667284E-2</v>
      </c>
      <c r="F15" s="688">
        <v>8.4387290492032418E-2</v>
      </c>
      <c r="G15" s="676">
        <v>4.7939713576158942E-2</v>
      </c>
      <c r="H15" s="676">
        <v>6.1705842353577831E-2</v>
      </c>
      <c r="I15" s="676">
        <v>1.7988841232059952E-4</v>
      </c>
      <c r="J15" s="676">
        <v>0</v>
      </c>
      <c r="K15" s="676">
        <v>0</v>
      </c>
      <c r="L15" s="677">
        <v>2.6356014166356304E-2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78">
        <v>0</v>
      </c>
      <c r="F16" s="678">
        <v>0</v>
      </c>
      <c r="G16" s="678">
        <v>0</v>
      </c>
      <c r="H16" s="678">
        <v>0</v>
      </c>
      <c r="I16" s="678">
        <v>0</v>
      </c>
      <c r="J16" s="678">
        <v>0</v>
      </c>
      <c r="K16" s="678">
        <v>0</v>
      </c>
      <c r="L16" s="679">
        <v>0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89">
        <v>5040647000</v>
      </c>
      <c r="F17" s="1124">
        <v>4648375000</v>
      </c>
      <c r="G17" s="1124">
        <v>2642000</v>
      </c>
      <c r="H17" s="1124">
        <v>364887000</v>
      </c>
      <c r="I17" s="1124">
        <v>4384000</v>
      </c>
      <c r="J17" s="1124">
        <v>0</v>
      </c>
      <c r="K17" s="1124">
        <v>0</v>
      </c>
      <c r="L17" s="1125">
        <v>20359000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689">
        <v>0</v>
      </c>
      <c r="F18" s="1124">
        <v>0</v>
      </c>
      <c r="G18" s="1124">
        <v>0</v>
      </c>
      <c r="H18" s="1124">
        <v>0</v>
      </c>
      <c r="I18" s="1124">
        <v>0</v>
      </c>
      <c r="J18" s="1124">
        <v>0</v>
      </c>
      <c r="K18" s="1124">
        <v>0</v>
      </c>
      <c r="L18" s="1125">
        <v>0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689">
        <v>411986387.38000005</v>
      </c>
      <c r="F19" s="1124">
        <v>393748616.23000002</v>
      </c>
      <c r="G19" s="1124">
        <v>144914.54999999999</v>
      </c>
      <c r="H19" s="1124">
        <v>17503663.169999998</v>
      </c>
      <c r="I19" s="1124">
        <v>0</v>
      </c>
      <c r="J19" s="1124">
        <v>0</v>
      </c>
      <c r="K19" s="1124">
        <v>0</v>
      </c>
      <c r="L19" s="1125">
        <v>589193.43000000005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690">
        <v>8.173283853838606E-2</v>
      </c>
      <c r="F20" s="690">
        <v>8.4706723581896903E-2</v>
      </c>
      <c r="G20" s="680">
        <v>5.485032172596517E-2</v>
      </c>
      <c r="H20" s="680">
        <v>4.7970092576605901E-2</v>
      </c>
      <c r="I20" s="681">
        <v>0</v>
      </c>
      <c r="J20" s="680">
        <v>0</v>
      </c>
      <c r="K20" s="680">
        <v>0</v>
      </c>
      <c r="L20" s="682">
        <v>2.894019499975441E-2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83">
        <v>0</v>
      </c>
      <c r="F21" s="683">
        <v>0</v>
      </c>
      <c r="G21" s="683">
        <v>0</v>
      </c>
      <c r="H21" s="683">
        <v>0</v>
      </c>
      <c r="I21" s="683">
        <v>0</v>
      </c>
      <c r="J21" s="683">
        <v>0</v>
      </c>
      <c r="K21" s="683">
        <v>0</v>
      </c>
      <c r="L21" s="684">
        <v>0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89">
        <v>4052052000</v>
      </c>
      <c r="F22" s="1124">
        <v>3767190000</v>
      </c>
      <c r="G22" s="1124">
        <v>1475000</v>
      </c>
      <c r="H22" s="1124">
        <v>271716000</v>
      </c>
      <c r="I22" s="1124">
        <v>4860000</v>
      </c>
      <c r="J22" s="1124">
        <v>0</v>
      </c>
      <c r="K22" s="1124">
        <v>0</v>
      </c>
      <c r="L22" s="1125">
        <v>6811000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689">
        <v>0</v>
      </c>
      <c r="F23" s="1124">
        <v>0</v>
      </c>
      <c r="G23" s="1124">
        <v>0</v>
      </c>
      <c r="H23" s="1124">
        <v>0</v>
      </c>
      <c r="I23" s="1124">
        <v>0</v>
      </c>
      <c r="J23" s="1124">
        <v>0</v>
      </c>
      <c r="K23" s="1124">
        <v>0</v>
      </c>
      <c r="L23" s="1125">
        <v>0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689">
        <v>335423742.83000004</v>
      </c>
      <c r="F24" s="1124">
        <v>322233426.96000004</v>
      </c>
      <c r="G24" s="1124">
        <v>32381.78</v>
      </c>
      <c r="H24" s="1124">
        <v>12687906.290000001</v>
      </c>
      <c r="I24" s="1124">
        <v>0</v>
      </c>
      <c r="J24" s="1124">
        <v>0</v>
      </c>
      <c r="K24" s="1124">
        <v>0</v>
      </c>
      <c r="L24" s="1125">
        <v>470027.80000000005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690">
        <v>8.2778736015727356E-2</v>
      </c>
      <c r="F25" s="690">
        <v>8.5536813104727938E-2</v>
      </c>
      <c r="G25" s="680">
        <v>2.1953749152542373E-2</v>
      </c>
      <c r="H25" s="680">
        <v>4.669546986559496E-2</v>
      </c>
      <c r="I25" s="681">
        <v>0</v>
      </c>
      <c r="J25" s="680">
        <v>0</v>
      </c>
      <c r="K25" s="680">
        <v>0</v>
      </c>
      <c r="L25" s="682">
        <v>6.9010101306709745E-2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83">
        <v>0</v>
      </c>
      <c r="F26" s="683">
        <v>0</v>
      </c>
      <c r="G26" s="683">
        <v>0</v>
      </c>
      <c r="H26" s="683">
        <v>0</v>
      </c>
      <c r="I26" s="683">
        <v>0</v>
      </c>
      <c r="J26" s="683">
        <v>0</v>
      </c>
      <c r="K26" s="683">
        <v>0</v>
      </c>
      <c r="L26" s="684">
        <v>0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89">
        <v>4155055000</v>
      </c>
      <c r="F27" s="1124">
        <v>3739219000</v>
      </c>
      <c r="G27" s="1124">
        <v>2340000</v>
      </c>
      <c r="H27" s="1124">
        <v>350216000</v>
      </c>
      <c r="I27" s="1124">
        <v>25393000</v>
      </c>
      <c r="J27" s="1124">
        <v>0</v>
      </c>
      <c r="K27" s="1124">
        <v>0</v>
      </c>
      <c r="L27" s="1125">
        <v>37887000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689">
        <v>0</v>
      </c>
      <c r="F28" s="1124">
        <v>0</v>
      </c>
      <c r="G28" s="1124">
        <v>0</v>
      </c>
      <c r="H28" s="1124">
        <v>0</v>
      </c>
      <c r="I28" s="1124">
        <v>0</v>
      </c>
      <c r="J28" s="1124">
        <v>0</v>
      </c>
      <c r="K28" s="1124">
        <v>0</v>
      </c>
      <c r="L28" s="1125">
        <v>0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689">
        <v>329261457.47999996</v>
      </c>
      <c r="F29" s="1124">
        <v>307405675.94</v>
      </c>
      <c r="G29" s="1124">
        <v>58964.020000000004</v>
      </c>
      <c r="H29" s="1124">
        <v>21796817.520000003</v>
      </c>
      <c r="I29" s="1124">
        <v>0</v>
      </c>
      <c r="J29" s="1124">
        <v>0</v>
      </c>
      <c r="K29" s="1124">
        <v>0</v>
      </c>
      <c r="L29" s="1125">
        <v>0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690">
        <v>7.9243585820163623E-2</v>
      </c>
      <c r="F30" s="690">
        <v>8.2211198632655635E-2</v>
      </c>
      <c r="G30" s="680">
        <v>2.5198299145299148E-2</v>
      </c>
      <c r="H30" s="680">
        <v>6.2238211617972918E-2</v>
      </c>
      <c r="I30" s="681">
        <v>0</v>
      </c>
      <c r="J30" s="680">
        <v>0</v>
      </c>
      <c r="K30" s="680">
        <v>0</v>
      </c>
      <c r="L30" s="682">
        <v>0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83">
        <v>0</v>
      </c>
      <c r="F31" s="683">
        <v>0</v>
      </c>
      <c r="G31" s="683">
        <v>0</v>
      </c>
      <c r="H31" s="683">
        <v>0</v>
      </c>
      <c r="I31" s="683">
        <v>0</v>
      </c>
      <c r="J31" s="683">
        <v>0</v>
      </c>
      <c r="K31" s="683">
        <v>0</v>
      </c>
      <c r="L31" s="684">
        <v>0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89">
        <v>2072140000</v>
      </c>
      <c r="F32" s="1124">
        <v>1876615000</v>
      </c>
      <c r="G32" s="1124">
        <v>1412000</v>
      </c>
      <c r="H32" s="1124">
        <v>181579000</v>
      </c>
      <c r="I32" s="1124">
        <v>2616000</v>
      </c>
      <c r="J32" s="1124">
        <v>0</v>
      </c>
      <c r="K32" s="1124">
        <v>0</v>
      </c>
      <c r="L32" s="1125">
        <v>9918000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89">
        <v>0</v>
      </c>
      <c r="F33" s="1124">
        <v>0</v>
      </c>
      <c r="G33" s="1124">
        <v>0</v>
      </c>
      <c r="H33" s="1124">
        <v>0</v>
      </c>
      <c r="I33" s="1124">
        <v>0</v>
      </c>
      <c r="J33" s="1124">
        <v>0</v>
      </c>
      <c r="K33" s="1124">
        <v>0</v>
      </c>
      <c r="L33" s="1125">
        <v>0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89">
        <v>169729683.42000005</v>
      </c>
      <c r="F34" s="1124">
        <v>157602257.17000002</v>
      </c>
      <c r="G34" s="1124">
        <v>76339.59</v>
      </c>
      <c r="H34" s="1124">
        <v>11948481.249999996</v>
      </c>
      <c r="I34" s="1124">
        <v>25995.3</v>
      </c>
      <c r="J34" s="1124">
        <v>0</v>
      </c>
      <c r="K34" s="1124">
        <v>0</v>
      </c>
      <c r="L34" s="1125">
        <v>76610.11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0">
        <v>8.1910335894292877E-2</v>
      </c>
      <c r="F35" s="690">
        <v>8.3982200488645783E-2</v>
      </c>
      <c r="G35" s="680">
        <v>5.406486543909348E-2</v>
      </c>
      <c r="H35" s="680">
        <v>6.5803210999069259E-2</v>
      </c>
      <c r="I35" s="680">
        <v>9.9370412844036696E-3</v>
      </c>
      <c r="J35" s="680">
        <v>0</v>
      </c>
      <c r="K35" s="680">
        <v>0</v>
      </c>
      <c r="L35" s="682">
        <v>7.7243506755394235E-3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83">
        <v>0</v>
      </c>
      <c r="F36" s="683">
        <v>0</v>
      </c>
      <c r="G36" s="683">
        <v>0</v>
      </c>
      <c r="H36" s="683">
        <v>0</v>
      </c>
      <c r="I36" s="683">
        <v>0</v>
      </c>
      <c r="J36" s="683">
        <v>0</v>
      </c>
      <c r="K36" s="683">
        <v>0</v>
      </c>
      <c r="L36" s="684">
        <v>0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89">
        <v>4471226000</v>
      </c>
      <c r="F37" s="1124">
        <v>4088660000</v>
      </c>
      <c r="G37" s="1124">
        <v>2440000</v>
      </c>
      <c r="H37" s="1124">
        <v>360724000</v>
      </c>
      <c r="I37" s="1124">
        <v>9955000</v>
      </c>
      <c r="J37" s="1124">
        <v>0</v>
      </c>
      <c r="K37" s="1124">
        <v>0</v>
      </c>
      <c r="L37" s="1125">
        <v>9447000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89">
        <v>0</v>
      </c>
      <c r="F38" s="1124">
        <v>0</v>
      </c>
      <c r="G38" s="1124">
        <v>0</v>
      </c>
      <c r="H38" s="1124">
        <v>0</v>
      </c>
      <c r="I38" s="1124">
        <v>0</v>
      </c>
      <c r="J38" s="1124">
        <v>0</v>
      </c>
      <c r="K38" s="1124">
        <v>0</v>
      </c>
      <c r="L38" s="1125">
        <v>0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89">
        <v>376939363.38</v>
      </c>
      <c r="F39" s="1124">
        <v>345803272.26000005</v>
      </c>
      <c r="G39" s="1124">
        <v>144160.53</v>
      </c>
      <c r="H39" s="1124">
        <v>30694894.419999983</v>
      </c>
      <c r="I39" s="1124">
        <v>0</v>
      </c>
      <c r="J39" s="1124">
        <v>0</v>
      </c>
      <c r="K39" s="1124">
        <v>0</v>
      </c>
      <c r="L39" s="1125">
        <v>297036.17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0">
        <v>8.4303357374465079E-2</v>
      </c>
      <c r="F40" s="690">
        <v>8.4576186882743987E-2</v>
      </c>
      <c r="G40" s="680">
        <v>5.9082184426229506E-2</v>
      </c>
      <c r="H40" s="680">
        <v>8.5092465208857701E-2</v>
      </c>
      <c r="I40" s="680">
        <v>0</v>
      </c>
      <c r="J40" s="680">
        <v>0</v>
      </c>
      <c r="K40" s="680">
        <v>0</v>
      </c>
      <c r="L40" s="682">
        <v>3.144238064994178E-2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83">
        <v>0</v>
      </c>
      <c r="F41" s="683">
        <v>0</v>
      </c>
      <c r="G41" s="683">
        <v>0</v>
      </c>
      <c r="H41" s="683">
        <v>0</v>
      </c>
      <c r="I41" s="683">
        <v>0</v>
      </c>
      <c r="J41" s="683">
        <v>0</v>
      </c>
      <c r="K41" s="683">
        <v>0</v>
      </c>
      <c r="L41" s="684">
        <v>0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89">
        <v>6363723000</v>
      </c>
      <c r="F42" s="1124">
        <v>5958409000</v>
      </c>
      <c r="G42" s="1124">
        <v>1714000</v>
      </c>
      <c r="H42" s="1124">
        <v>364011000</v>
      </c>
      <c r="I42" s="1124">
        <v>13276000</v>
      </c>
      <c r="J42" s="1124">
        <v>0</v>
      </c>
      <c r="K42" s="1124">
        <v>0</v>
      </c>
      <c r="L42" s="1125">
        <v>26313000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89">
        <v>0</v>
      </c>
      <c r="F43" s="1124">
        <v>0</v>
      </c>
      <c r="G43" s="1124">
        <v>0</v>
      </c>
      <c r="H43" s="1124">
        <v>0</v>
      </c>
      <c r="I43" s="1124">
        <v>0</v>
      </c>
      <c r="J43" s="1124">
        <v>0</v>
      </c>
      <c r="K43" s="1124">
        <v>0</v>
      </c>
      <c r="L43" s="1125">
        <v>0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89">
        <v>505767979.42000002</v>
      </c>
      <c r="F44" s="1124">
        <v>488488432.83999997</v>
      </c>
      <c r="G44" s="1124">
        <v>124519.8</v>
      </c>
      <c r="H44" s="1124">
        <v>16168928.68</v>
      </c>
      <c r="I44" s="1124">
        <v>0</v>
      </c>
      <c r="J44" s="1124">
        <v>0</v>
      </c>
      <c r="K44" s="1124">
        <v>0</v>
      </c>
      <c r="L44" s="1125">
        <v>986098.09999999974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0">
        <v>7.9476743318337401E-2</v>
      </c>
      <c r="F45" s="690">
        <v>8.1983031517306043E-2</v>
      </c>
      <c r="G45" s="680">
        <v>7.2648658109684947E-2</v>
      </c>
      <c r="H45" s="680">
        <v>4.4418791410149691E-2</v>
      </c>
      <c r="I45" s="680">
        <v>0</v>
      </c>
      <c r="J45" s="680">
        <v>0</v>
      </c>
      <c r="K45" s="680">
        <v>0</v>
      </c>
      <c r="L45" s="682">
        <v>3.7475700224223758E-2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83">
        <v>0</v>
      </c>
      <c r="F46" s="683">
        <v>0</v>
      </c>
      <c r="G46" s="683">
        <v>0</v>
      </c>
      <c r="H46" s="683">
        <v>0</v>
      </c>
      <c r="I46" s="683">
        <v>0</v>
      </c>
      <c r="J46" s="683">
        <v>0</v>
      </c>
      <c r="K46" s="683">
        <v>0</v>
      </c>
      <c r="L46" s="684">
        <v>0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89">
        <v>10133274000</v>
      </c>
      <c r="F47" s="1124">
        <v>9452211000</v>
      </c>
      <c r="G47" s="1124">
        <v>3178000</v>
      </c>
      <c r="H47" s="1124">
        <v>641123000</v>
      </c>
      <c r="I47" s="1124">
        <v>14807000</v>
      </c>
      <c r="J47" s="1124">
        <v>0</v>
      </c>
      <c r="K47" s="1124">
        <v>0</v>
      </c>
      <c r="L47" s="1125">
        <v>21955000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89">
        <v>0</v>
      </c>
      <c r="F48" s="1124">
        <v>0</v>
      </c>
      <c r="G48" s="1124">
        <v>0</v>
      </c>
      <c r="H48" s="1124">
        <v>0</v>
      </c>
      <c r="I48" s="1124">
        <v>0</v>
      </c>
      <c r="J48" s="1124">
        <v>0</v>
      </c>
      <c r="K48" s="1124">
        <v>0</v>
      </c>
      <c r="L48" s="1125">
        <v>0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89">
        <v>841786277.76000011</v>
      </c>
      <c r="F49" s="1124">
        <v>797611212.71000004</v>
      </c>
      <c r="G49" s="1124">
        <v>123909.77</v>
      </c>
      <c r="H49" s="1124">
        <v>43980328.710000023</v>
      </c>
      <c r="I49" s="1124">
        <v>0</v>
      </c>
      <c r="J49" s="1124">
        <v>0</v>
      </c>
      <c r="K49" s="1124">
        <v>0</v>
      </c>
      <c r="L49" s="1125">
        <v>70826.570000000007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0">
        <v>8.3071500658128863E-2</v>
      </c>
      <c r="F50" s="690">
        <v>8.4383559858111509E-2</v>
      </c>
      <c r="G50" s="680">
        <v>3.8989858401510383E-2</v>
      </c>
      <c r="H50" s="680">
        <v>6.8598893987581205E-2</v>
      </c>
      <c r="I50" s="680">
        <v>0</v>
      </c>
      <c r="J50" s="680">
        <v>0</v>
      </c>
      <c r="K50" s="680">
        <v>0</v>
      </c>
      <c r="L50" s="682">
        <v>3.225988157595081E-3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83">
        <v>0</v>
      </c>
      <c r="F51" s="683">
        <v>0</v>
      </c>
      <c r="G51" s="683">
        <v>0</v>
      </c>
      <c r="H51" s="683">
        <v>0</v>
      </c>
      <c r="I51" s="683">
        <v>0</v>
      </c>
      <c r="J51" s="683">
        <v>0</v>
      </c>
      <c r="K51" s="683">
        <v>0</v>
      </c>
      <c r="L51" s="684">
        <v>0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89">
        <v>1701174000</v>
      </c>
      <c r="F52" s="1124">
        <v>1522747000</v>
      </c>
      <c r="G52" s="1124">
        <v>1132000</v>
      </c>
      <c r="H52" s="1124">
        <v>162171000</v>
      </c>
      <c r="I52" s="1124">
        <v>5112000</v>
      </c>
      <c r="J52" s="1124">
        <v>0</v>
      </c>
      <c r="K52" s="1124">
        <v>0</v>
      </c>
      <c r="L52" s="1125">
        <v>10012000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89">
        <v>0</v>
      </c>
      <c r="F53" s="1124">
        <v>0</v>
      </c>
      <c r="G53" s="1124">
        <v>0</v>
      </c>
      <c r="H53" s="1124">
        <v>0</v>
      </c>
      <c r="I53" s="1124">
        <v>0</v>
      </c>
      <c r="J53" s="1124">
        <v>0</v>
      </c>
      <c r="K53" s="1124">
        <v>0</v>
      </c>
      <c r="L53" s="1125">
        <v>0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89">
        <v>129566461.89999999</v>
      </c>
      <c r="F54" s="1124">
        <v>122639098</v>
      </c>
      <c r="G54" s="1124">
        <v>59045.520000000004</v>
      </c>
      <c r="H54" s="1124">
        <v>6807974.9099999918</v>
      </c>
      <c r="I54" s="1124">
        <v>0</v>
      </c>
      <c r="J54" s="1124">
        <v>0</v>
      </c>
      <c r="K54" s="1124">
        <v>0</v>
      </c>
      <c r="L54" s="1125">
        <v>60343.47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0">
        <v>7.6162968573467493E-2</v>
      </c>
      <c r="F55" s="690">
        <v>8.053806574565571E-2</v>
      </c>
      <c r="G55" s="680">
        <v>5.2160353356890461E-2</v>
      </c>
      <c r="H55" s="680">
        <v>4.198022402279071E-2</v>
      </c>
      <c r="I55" s="681">
        <v>0</v>
      </c>
      <c r="J55" s="680">
        <v>0</v>
      </c>
      <c r="K55" s="680">
        <v>0</v>
      </c>
      <c r="L55" s="682">
        <v>6.0271144626448262E-3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83">
        <v>0</v>
      </c>
      <c r="F56" s="683">
        <v>0</v>
      </c>
      <c r="G56" s="683">
        <v>0</v>
      </c>
      <c r="H56" s="683">
        <v>0</v>
      </c>
      <c r="I56" s="683">
        <v>0</v>
      </c>
      <c r="J56" s="683">
        <v>0</v>
      </c>
      <c r="K56" s="683">
        <v>0</v>
      </c>
      <c r="L56" s="684">
        <v>0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89">
        <v>4354891000</v>
      </c>
      <c r="F57" s="1124">
        <v>3981477000</v>
      </c>
      <c r="G57" s="1124">
        <v>1551000</v>
      </c>
      <c r="H57" s="1124">
        <v>319943000</v>
      </c>
      <c r="I57" s="1124">
        <v>10803000</v>
      </c>
      <c r="J57" s="1124">
        <v>0</v>
      </c>
      <c r="K57" s="1124">
        <v>0</v>
      </c>
      <c r="L57" s="1125">
        <v>41117000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89">
        <v>0</v>
      </c>
      <c r="F58" s="1124">
        <v>0</v>
      </c>
      <c r="G58" s="1124">
        <v>0</v>
      </c>
      <c r="H58" s="1124">
        <v>0</v>
      </c>
      <c r="I58" s="1124">
        <v>0</v>
      </c>
      <c r="J58" s="1124">
        <v>0</v>
      </c>
      <c r="K58" s="1124">
        <v>0</v>
      </c>
      <c r="L58" s="1125">
        <v>0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89">
        <v>345179085.44000006</v>
      </c>
      <c r="F59" s="1124">
        <v>329949921.67000002</v>
      </c>
      <c r="G59" s="1124">
        <v>46932.22</v>
      </c>
      <c r="H59" s="1124">
        <v>15081835.189999996</v>
      </c>
      <c r="I59" s="1124">
        <v>0</v>
      </c>
      <c r="J59" s="1124">
        <v>0</v>
      </c>
      <c r="K59" s="1124">
        <v>0</v>
      </c>
      <c r="L59" s="1125">
        <v>100396.36000000002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0">
        <v>7.9262393809626935E-2</v>
      </c>
      <c r="F60" s="690">
        <v>8.2871236395438183E-2</v>
      </c>
      <c r="G60" s="680">
        <v>3.025932946486138E-2</v>
      </c>
      <c r="H60" s="680">
        <v>4.713913162657097E-2</v>
      </c>
      <c r="I60" s="681">
        <v>0</v>
      </c>
      <c r="J60" s="680">
        <v>0</v>
      </c>
      <c r="K60" s="680">
        <v>0</v>
      </c>
      <c r="L60" s="682">
        <v>2.4417238611766428E-3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83">
        <v>0</v>
      </c>
      <c r="F61" s="683">
        <v>0</v>
      </c>
      <c r="G61" s="683">
        <v>0</v>
      </c>
      <c r="H61" s="683">
        <v>0</v>
      </c>
      <c r="I61" s="683">
        <v>0</v>
      </c>
      <c r="J61" s="683">
        <v>0</v>
      </c>
      <c r="K61" s="683">
        <v>0</v>
      </c>
      <c r="L61" s="684">
        <v>0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89">
        <v>2339036000</v>
      </c>
      <c r="F62" s="1124">
        <v>2055999000</v>
      </c>
      <c r="G62" s="1124">
        <v>1075000</v>
      </c>
      <c r="H62" s="1124">
        <v>243614000</v>
      </c>
      <c r="I62" s="1124">
        <v>11698000</v>
      </c>
      <c r="J62" s="1124">
        <v>0</v>
      </c>
      <c r="K62" s="1124">
        <v>0</v>
      </c>
      <c r="L62" s="1125">
        <v>26650000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89">
        <v>0</v>
      </c>
      <c r="F63" s="1124">
        <v>0</v>
      </c>
      <c r="G63" s="1124">
        <v>0</v>
      </c>
      <c r="H63" s="1124">
        <v>0</v>
      </c>
      <c r="I63" s="1124">
        <v>0</v>
      </c>
      <c r="J63" s="1124">
        <v>0</v>
      </c>
      <c r="K63" s="1124">
        <v>0</v>
      </c>
      <c r="L63" s="1125">
        <v>0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89">
        <v>196214060.59</v>
      </c>
      <c r="F64" s="1124">
        <v>175591032.35999998</v>
      </c>
      <c r="G64" s="1124">
        <v>56348.27</v>
      </c>
      <c r="H64" s="1124">
        <v>19859974.75</v>
      </c>
      <c r="I64" s="1124">
        <v>0</v>
      </c>
      <c r="J64" s="1124">
        <v>0</v>
      </c>
      <c r="K64" s="1124">
        <v>0</v>
      </c>
      <c r="L64" s="1125">
        <v>706705.21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0">
        <v>8.3886721106472925E-2</v>
      </c>
      <c r="F65" s="690">
        <v>8.5404240157704356E-2</v>
      </c>
      <c r="G65" s="680">
        <v>5.2416995348837203E-2</v>
      </c>
      <c r="H65" s="680">
        <v>8.152230475260043E-2</v>
      </c>
      <c r="I65" s="680">
        <v>0</v>
      </c>
      <c r="J65" s="680">
        <v>0</v>
      </c>
      <c r="K65" s="680">
        <v>0</v>
      </c>
      <c r="L65" s="682">
        <v>2.6518019136960599E-2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83">
        <v>0</v>
      </c>
      <c r="F66" s="683">
        <v>0</v>
      </c>
      <c r="G66" s="683">
        <v>0</v>
      </c>
      <c r="H66" s="683">
        <v>0</v>
      </c>
      <c r="I66" s="683">
        <v>0</v>
      </c>
      <c r="J66" s="683">
        <v>0</v>
      </c>
      <c r="K66" s="683">
        <v>0</v>
      </c>
      <c r="L66" s="684">
        <v>0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89">
        <v>4819484000</v>
      </c>
      <c r="F67" s="1124">
        <v>4489852000</v>
      </c>
      <c r="G67" s="1124">
        <v>1775000</v>
      </c>
      <c r="H67" s="1124">
        <v>298639000</v>
      </c>
      <c r="I67" s="1124">
        <v>20130000</v>
      </c>
      <c r="J67" s="1124">
        <v>0</v>
      </c>
      <c r="K67" s="1124">
        <v>0</v>
      </c>
      <c r="L67" s="1125">
        <v>9088000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89">
        <v>0</v>
      </c>
      <c r="F68" s="1124">
        <v>0</v>
      </c>
      <c r="G68" s="1124">
        <v>0</v>
      </c>
      <c r="H68" s="1124">
        <v>0</v>
      </c>
      <c r="I68" s="1124">
        <v>0</v>
      </c>
      <c r="J68" s="1124">
        <v>0</v>
      </c>
      <c r="K68" s="1124">
        <v>0</v>
      </c>
      <c r="L68" s="1125">
        <v>0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89">
        <v>406030208.62</v>
      </c>
      <c r="F69" s="1124">
        <v>388414210.02999997</v>
      </c>
      <c r="G69" s="1124">
        <v>193815.76</v>
      </c>
      <c r="H69" s="1124">
        <v>17296144.780000009</v>
      </c>
      <c r="I69" s="1124">
        <v>0</v>
      </c>
      <c r="J69" s="1124">
        <v>0</v>
      </c>
      <c r="K69" s="1124">
        <v>0</v>
      </c>
      <c r="L69" s="1125">
        <v>126038.05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0">
        <v>8.4247651536969517E-2</v>
      </c>
      <c r="F70" s="690">
        <v>8.6509357107984838E-2</v>
      </c>
      <c r="G70" s="680">
        <v>0.10919197746478873</v>
      </c>
      <c r="H70" s="680">
        <v>5.7916564079038599E-2</v>
      </c>
      <c r="I70" s="681">
        <v>0</v>
      </c>
      <c r="J70" s="680">
        <v>0</v>
      </c>
      <c r="K70" s="680">
        <v>0</v>
      </c>
      <c r="L70" s="682">
        <v>1.3868623459507042E-2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83">
        <v>0</v>
      </c>
      <c r="F71" s="683">
        <v>0</v>
      </c>
      <c r="G71" s="683">
        <v>0</v>
      </c>
      <c r="H71" s="683">
        <v>0</v>
      </c>
      <c r="I71" s="683">
        <v>0</v>
      </c>
      <c r="J71" s="683">
        <v>0</v>
      </c>
      <c r="K71" s="683">
        <v>0</v>
      </c>
      <c r="L71" s="684">
        <v>0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1">
        <v>7623438000</v>
      </c>
      <c r="F72" s="1124">
        <v>7129458000</v>
      </c>
      <c r="G72" s="1124">
        <v>2548000</v>
      </c>
      <c r="H72" s="1124">
        <v>457428000</v>
      </c>
      <c r="I72" s="1124">
        <v>12236000</v>
      </c>
      <c r="J72" s="1124">
        <v>0</v>
      </c>
      <c r="K72" s="1124">
        <v>0</v>
      </c>
      <c r="L72" s="1125">
        <v>21768000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2">
        <v>0</v>
      </c>
      <c r="F73" s="1124">
        <v>0</v>
      </c>
      <c r="G73" s="1124">
        <v>0</v>
      </c>
      <c r="H73" s="1124">
        <v>0</v>
      </c>
      <c r="I73" s="1124">
        <v>0</v>
      </c>
      <c r="J73" s="1124">
        <v>0</v>
      </c>
      <c r="K73" s="1124">
        <v>0</v>
      </c>
      <c r="L73" s="1125">
        <v>0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2">
        <v>632107083.7700001</v>
      </c>
      <c r="F74" s="1124">
        <v>604704169.10000002</v>
      </c>
      <c r="G74" s="1124">
        <v>97772.26999999999</v>
      </c>
      <c r="H74" s="1124">
        <v>26795882.819999997</v>
      </c>
      <c r="I74" s="1124">
        <v>0</v>
      </c>
      <c r="J74" s="1124">
        <v>0</v>
      </c>
      <c r="K74" s="1124">
        <v>0</v>
      </c>
      <c r="L74" s="1125">
        <v>509259.5799999999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0">
        <v>8.2916275277637216E-2</v>
      </c>
      <c r="F75" s="690">
        <v>8.4817691485103083E-2</v>
      </c>
      <c r="G75" s="680">
        <v>3.8372162480376761E-2</v>
      </c>
      <c r="H75" s="680">
        <v>5.8579454733859747E-2</v>
      </c>
      <c r="I75" s="680">
        <v>0</v>
      </c>
      <c r="J75" s="680">
        <v>0</v>
      </c>
      <c r="K75" s="680">
        <v>0</v>
      </c>
      <c r="L75" s="682">
        <v>2.3394872289599408E-2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83">
        <v>0</v>
      </c>
      <c r="F76" s="683">
        <v>0</v>
      </c>
      <c r="G76" s="683">
        <v>0</v>
      </c>
      <c r="H76" s="683">
        <v>0</v>
      </c>
      <c r="I76" s="683">
        <v>0</v>
      </c>
      <c r="J76" s="683">
        <v>0</v>
      </c>
      <c r="K76" s="683">
        <v>0</v>
      </c>
      <c r="L76" s="684">
        <v>0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1">
        <v>2382061000</v>
      </c>
      <c r="F77" s="1124">
        <v>2154526000</v>
      </c>
      <c r="G77" s="1124">
        <v>1091000</v>
      </c>
      <c r="H77" s="1124">
        <v>206191000</v>
      </c>
      <c r="I77" s="1124">
        <v>6866000</v>
      </c>
      <c r="J77" s="1124">
        <v>0</v>
      </c>
      <c r="K77" s="1124">
        <v>0</v>
      </c>
      <c r="L77" s="1125">
        <v>13387000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2">
        <v>0</v>
      </c>
      <c r="F78" s="1124">
        <v>0</v>
      </c>
      <c r="G78" s="1124">
        <v>0</v>
      </c>
      <c r="H78" s="1124">
        <v>0</v>
      </c>
      <c r="I78" s="1124">
        <v>0</v>
      </c>
      <c r="J78" s="1124">
        <v>0</v>
      </c>
      <c r="K78" s="1124">
        <v>0</v>
      </c>
      <c r="L78" s="1125">
        <v>0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2">
        <v>198623054.28999999</v>
      </c>
      <c r="F79" s="1124">
        <v>186307547.81999999</v>
      </c>
      <c r="G79" s="1124">
        <v>41862.699999999997</v>
      </c>
      <c r="H79" s="1124">
        <v>10765784.250000002</v>
      </c>
      <c r="I79" s="1124">
        <v>0</v>
      </c>
      <c r="J79" s="1124">
        <v>0</v>
      </c>
      <c r="K79" s="1124">
        <v>0</v>
      </c>
      <c r="L79" s="1125">
        <v>1507859.5199999998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0">
        <v>8.3382858075422922E-2</v>
      </c>
      <c r="F80" s="690">
        <v>8.647263844576486E-2</v>
      </c>
      <c r="G80" s="680">
        <v>3.8370944087992666E-2</v>
      </c>
      <c r="H80" s="680">
        <v>5.2212677808439759E-2</v>
      </c>
      <c r="I80" s="681">
        <v>0</v>
      </c>
      <c r="J80" s="680">
        <v>0</v>
      </c>
      <c r="K80" s="680">
        <v>0</v>
      </c>
      <c r="L80" s="682">
        <v>0.11263610368267721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83">
        <v>0</v>
      </c>
      <c r="F81" s="683">
        <v>0</v>
      </c>
      <c r="G81" s="683">
        <v>0</v>
      </c>
      <c r="H81" s="683">
        <v>0</v>
      </c>
      <c r="I81" s="683">
        <v>0</v>
      </c>
      <c r="J81" s="683">
        <v>0</v>
      </c>
      <c r="K81" s="683">
        <v>0</v>
      </c>
      <c r="L81" s="684">
        <v>0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693">
        <v>3074791000</v>
      </c>
      <c r="F82" s="1124">
        <v>2789471000</v>
      </c>
      <c r="G82" s="1124">
        <v>1400000</v>
      </c>
      <c r="H82" s="1124">
        <v>269142000</v>
      </c>
      <c r="I82" s="1124">
        <v>3541000</v>
      </c>
      <c r="J82" s="1124">
        <v>0</v>
      </c>
      <c r="K82" s="1124">
        <v>0</v>
      </c>
      <c r="L82" s="1125">
        <v>11237000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693">
        <v>0</v>
      </c>
      <c r="F83" s="1124">
        <v>0</v>
      </c>
      <c r="G83" s="1124">
        <v>0</v>
      </c>
      <c r="H83" s="1124">
        <v>0</v>
      </c>
      <c r="I83" s="1124">
        <v>0</v>
      </c>
      <c r="J83" s="1124">
        <v>0</v>
      </c>
      <c r="K83" s="1124">
        <v>0</v>
      </c>
      <c r="L83" s="1125">
        <v>0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693">
        <v>251000314.15000001</v>
      </c>
      <c r="F84" s="1124">
        <v>234587527.81</v>
      </c>
      <c r="G84" s="1124">
        <v>42624.259999999995</v>
      </c>
      <c r="H84" s="1124">
        <v>15416367.560000001</v>
      </c>
      <c r="I84" s="1124">
        <v>0</v>
      </c>
      <c r="J84" s="1124">
        <v>0</v>
      </c>
      <c r="K84" s="1124">
        <v>0</v>
      </c>
      <c r="L84" s="1125">
        <v>953794.52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0">
        <v>8.1631666721412935E-2</v>
      </c>
      <c r="F85" s="690">
        <v>8.4097496554006113E-2</v>
      </c>
      <c r="G85" s="680">
        <v>3.0445899999999998E-2</v>
      </c>
      <c r="H85" s="680">
        <v>5.7279679722971516E-2</v>
      </c>
      <c r="I85" s="680">
        <v>0</v>
      </c>
      <c r="J85" s="680">
        <v>0</v>
      </c>
      <c r="K85" s="680">
        <v>0</v>
      </c>
      <c r="L85" s="682">
        <v>8.4879818456883513E-2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83">
        <v>0</v>
      </c>
      <c r="F86" s="683">
        <v>0</v>
      </c>
      <c r="G86" s="683">
        <v>0</v>
      </c>
      <c r="H86" s="683">
        <v>0</v>
      </c>
      <c r="I86" s="683">
        <v>0</v>
      </c>
      <c r="J86" s="683">
        <v>0</v>
      </c>
      <c r="K86" s="683">
        <v>0</v>
      </c>
      <c r="L86" s="684">
        <v>0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1">
        <v>6830114000</v>
      </c>
      <c r="F87" s="1124">
        <v>6311126000</v>
      </c>
      <c r="G87" s="1124">
        <v>3246000</v>
      </c>
      <c r="H87" s="1124">
        <v>494238000</v>
      </c>
      <c r="I87" s="1124">
        <v>10865000</v>
      </c>
      <c r="J87" s="1124">
        <v>0</v>
      </c>
      <c r="K87" s="1124">
        <v>0</v>
      </c>
      <c r="L87" s="1125">
        <v>10639000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2">
        <v>0</v>
      </c>
      <c r="F88" s="1124">
        <v>0</v>
      </c>
      <c r="G88" s="1124">
        <v>0</v>
      </c>
      <c r="H88" s="1124">
        <v>0</v>
      </c>
      <c r="I88" s="1124">
        <v>0</v>
      </c>
      <c r="J88" s="1124">
        <v>0</v>
      </c>
      <c r="K88" s="1124">
        <v>0</v>
      </c>
      <c r="L88" s="1125">
        <v>0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2">
        <v>593023748.11000001</v>
      </c>
      <c r="F89" s="1124">
        <v>551284869.06999993</v>
      </c>
      <c r="G89" s="1124">
        <v>121009.25</v>
      </c>
      <c r="H89" s="1124">
        <v>40706588.160000034</v>
      </c>
      <c r="I89" s="1124">
        <v>0</v>
      </c>
      <c r="J89" s="1124">
        <v>0</v>
      </c>
      <c r="K89" s="1124">
        <v>0</v>
      </c>
      <c r="L89" s="1125">
        <v>911281.63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0">
        <v>8.6824868239388106E-2</v>
      </c>
      <c r="F90" s="690">
        <v>8.7351269657744104E-2</v>
      </c>
      <c r="G90" s="680">
        <v>3.7279497843499688E-2</v>
      </c>
      <c r="H90" s="680">
        <v>8.2362319692132202E-2</v>
      </c>
      <c r="I90" s="680">
        <v>0</v>
      </c>
      <c r="J90" s="680">
        <v>0</v>
      </c>
      <c r="K90" s="680">
        <v>0</v>
      </c>
      <c r="L90" s="682">
        <v>8.5654820001879878E-2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83">
        <v>0</v>
      </c>
      <c r="F91" s="683">
        <v>0</v>
      </c>
      <c r="G91" s="683">
        <v>0</v>
      </c>
      <c r="H91" s="683">
        <v>0</v>
      </c>
      <c r="I91" s="683">
        <v>0</v>
      </c>
      <c r="J91" s="683">
        <v>0</v>
      </c>
      <c r="K91" s="683">
        <v>0</v>
      </c>
      <c r="L91" s="684">
        <v>0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693">
        <v>3206708000</v>
      </c>
      <c r="F92" s="1124">
        <v>2925522000</v>
      </c>
      <c r="G92" s="1124">
        <v>1181000</v>
      </c>
      <c r="H92" s="1124">
        <v>258785000</v>
      </c>
      <c r="I92" s="1124">
        <v>13190000</v>
      </c>
      <c r="J92" s="1124">
        <v>0</v>
      </c>
      <c r="K92" s="1124">
        <v>0</v>
      </c>
      <c r="L92" s="1125">
        <v>8030000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693">
        <v>0</v>
      </c>
      <c r="F93" s="1124">
        <v>0</v>
      </c>
      <c r="G93" s="1124">
        <v>0</v>
      </c>
      <c r="H93" s="1124">
        <v>0</v>
      </c>
      <c r="I93" s="1124">
        <v>0</v>
      </c>
      <c r="J93" s="1124">
        <v>0</v>
      </c>
      <c r="K93" s="1124">
        <v>0</v>
      </c>
      <c r="L93" s="1125">
        <v>0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693">
        <v>254689532.17000002</v>
      </c>
      <c r="F94" s="1124">
        <v>238366910.94999999</v>
      </c>
      <c r="G94" s="1124">
        <v>83179.06</v>
      </c>
      <c r="H94" s="1124">
        <v>16098979.120000001</v>
      </c>
      <c r="I94" s="1124">
        <v>4537.5200000000004</v>
      </c>
      <c r="J94" s="1124">
        <v>0</v>
      </c>
      <c r="K94" s="1124">
        <v>0</v>
      </c>
      <c r="L94" s="1125">
        <v>135925.51999999999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0">
        <v>7.942398627190253E-2</v>
      </c>
      <c r="F95" s="690">
        <v>8.1478420244318783E-2</v>
      </c>
      <c r="G95" s="680">
        <v>7.0431041490262483E-2</v>
      </c>
      <c r="H95" s="680">
        <v>6.2209861931719387E-2</v>
      </c>
      <c r="I95" s="680">
        <v>3.4401213040181959E-4</v>
      </c>
      <c r="J95" s="680">
        <v>0</v>
      </c>
      <c r="K95" s="680">
        <v>0</v>
      </c>
      <c r="L95" s="682">
        <v>1.6927212951432128E-2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83">
        <v>0</v>
      </c>
      <c r="F96" s="683">
        <v>0</v>
      </c>
      <c r="G96" s="683">
        <v>0</v>
      </c>
      <c r="H96" s="683">
        <v>0</v>
      </c>
      <c r="I96" s="683">
        <v>0</v>
      </c>
      <c r="J96" s="683">
        <v>0</v>
      </c>
      <c r="K96" s="683">
        <v>0</v>
      </c>
      <c r="L96" s="684">
        <v>0</v>
      </c>
      <c r="M96" s="144"/>
      <c r="N96" s="144"/>
    </row>
    <row r="97" spans="1:12" ht="27" customHeight="1">
      <c r="A97" s="660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597"/>
      <c r="B98" s="1597"/>
      <c r="C98" s="1597"/>
      <c r="D98" s="1597"/>
      <c r="E98" s="1597"/>
      <c r="F98" s="1597"/>
      <c r="G98" s="1597"/>
      <c r="H98" s="1597"/>
      <c r="I98" s="1597"/>
      <c r="J98" s="1597"/>
      <c r="K98" s="1597"/>
      <c r="L98" s="1597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06"/>
      <c r="I100" s="1007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O15" sqref="O15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3" width="12.5703125" style="332" customWidth="1"/>
    <col min="14" max="14" width="15.5703125" style="332" bestFit="1" customWidth="1"/>
    <col min="15" max="15" width="12.5703125" style="332" customWidth="1"/>
    <col min="16" max="16" width="15.5703125" style="332" bestFit="1" customWidth="1"/>
    <col min="17" max="17" width="12.5703125" style="332" customWidth="1"/>
    <col min="18" max="18" width="22.85546875" style="332" customWidth="1"/>
    <col min="19" max="247" width="12.5703125" style="332" customWidth="1"/>
    <col min="248" max="256" width="5.140625" style="332"/>
    <col min="257" max="257" width="5.140625" style="332" customWidth="1"/>
    <col min="258" max="258" width="2.5703125" style="332" customWidth="1"/>
    <col min="259" max="259" width="58.5703125" style="332" customWidth="1"/>
    <col min="260" max="260" width="19.85546875" style="332" customWidth="1"/>
    <col min="261" max="261" width="2.28515625" style="332" customWidth="1"/>
    <col min="262" max="263" width="20.85546875" style="332" customWidth="1"/>
    <col min="264" max="265" width="20.7109375" style="332" customWidth="1"/>
    <col min="266" max="266" width="5.85546875" style="332" customWidth="1"/>
    <col min="267" max="503" width="12.5703125" style="332" customWidth="1"/>
    <col min="504" max="512" width="5.140625" style="332"/>
    <col min="513" max="513" width="5.140625" style="332" customWidth="1"/>
    <col min="514" max="514" width="2.5703125" style="332" customWidth="1"/>
    <col min="515" max="515" width="58.5703125" style="332" customWidth="1"/>
    <col min="516" max="516" width="19.85546875" style="332" customWidth="1"/>
    <col min="517" max="517" width="2.28515625" style="332" customWidth="1"/>
    <col min="518" max="519" width="20.85546875" style="332" customWidth="1"/>
    <col min="520" max="521" width="20.7109375" style="332" customWidth="1"/>
    <col min="522" max="522" width="5.85546875" style="332" customWidth="1"/>
    <col min="523" max="759" width="12.5703125" style="332" customWidth="1"/>
    <col min="760" max="768" width="5.140625" style="332"/>
    <col min="769" max="769" width="5.140625" style="332" customWidth="1"/>
    <col min="770" max="770" width="2.5703125" style="332" customWidth="1"/>
    <col min="771" max="771" width="58.5703125" style="332" customWidth="1"/>
    <col min="772" max="772" width="19.85546875" style="332" customWidth="1"/>
    <col min="773" max="773" width="2.28515625" style="332" customWidth="1"/>
    <col min="774" max="775" width="20.85546875" style="332" customWidth="1"/>
    <col min="776" max="777" width="20.7109375" style="332" customWidth="1"/>
    <col min="778" max="778" width="5.85546875" style="332" customWidth="1"/>
    <col min="779" max="1015" width="12.5703125" style="332" customWidth="1"/>
    <col min="1016" max="1024" width="5.140625" style="332"/>
    <col min="1025" max="1025" width="5.140625" style="332" customWidth="1"/>
    <col min="1026" max="1026" width="2.5703125" style="332" customWidth="1"/>
    <col min="1027" max="1027" width="58.5703125" style="332" customWidth="1"/>
    <col min="1028" max="1028" width="19.85546875" style="332" customWidth="1"/>
    <col min="1029" max="1029" width="2.28515625" style="332" customWidth="1"/>
    <col min="1030" max="1031" width="20.85546875" style="332" customWidth="1"/>
    <col min="1032" max="1033" width="20.7109375" style="332" customWidth="1"/>
    <col min="1034" max="1034" width="5.85546875" style="332" customWidth="1"/>
    <col min="1035" max="1271" width="12.5703125" style="332" customWidth="1"/>
    <col min="1272" max="1280" width="5.140625" style="332"/>
    <col min="1281" max="1281" width="5.140625" style="332" customWidth="1"/>
    <col min="1282" max="1282" width="2.5703125" style="332" customWidth="1"/>
    <col min="1283" max="1283" width="58.5703125" style="332" customWidth="1"/>
    <col min="1284" max="1284" width="19.85546875" style="332" customWidth="1"/>
    <col min="1285" max="1285" width="2.28515625" style="332" customWidth="1"/>
    <col min="1286" max="1287" width="20.85546875" style="332" customWidth="1"/>
    <col min="1288" max="1289" width="20.7109375" style="332" customWidth="1"/>
    <col min="1290" max="1290" width="5.85546875" style="332" customWidth="1"/>
    <col min="1291" max="1527" width="12.5703125" style="332" customWidth="1"/>
    <col min="1528" max="1536" width="5.140625" style="332"/>
    <col min="1537" max="1537" width="5.140625" style="332" customWidth="1"/>
    <col min="1538" max="1538" width="2.5703125" style="332" customWidth="1"/>
    <col min="1539" max="1539" width="58.5703125" style="332" customWidth="1"/>
    <col min="1540" max="1540" width="19.85546875" style="332" customWidth="1"/>
    <col min="1541" max="1541" width="2.28515625" style="332" customWidth="1"/>
    <col min="1542" max="1543" width="20.85546875" style="332" customWidth="1"/>
    <col min="1544" max="1545" width="20.7109375" style="332" customWidth="1"/>
    <col min="1546" max="1546" width="5.85546875" style="332" customWidth="1"/>
    <col min="1547" max="1783" width="12.5703125" style="332" customWidth="1"/>
    <col min="1784" max="1792" width="5.140625" style="332"/>
    <col min="1793" max="1793" width="5.140625" style="332" customWidth="1"/>
    <col min="1794" max="1794" width="2.5703125" style="332" customWidth="1"/>
    <col min="1795" max="1795" width="58.5703125" style="332" customWidth="1"/>
    <col min="1796" max="1796" width="19.85546875" style="332" customWidth="1"/>
    <col min="1797" max="1797" width="2.28515625" style="332" customWidth="1"/>
    <col min="1798" max="1799" width="20.85546875" style="332" customWidth="1"/>
    <col min="1800" max="1801" width="20.7109375" style="332" customWidth="1"/>
    <col min="1802" max="1802" width="5.85546875" style="332" customWidth="1"/>
    <col min="1803" max="2039" width="12.5703125" style="332" customWidth="1"/>
    <col min="2040" max="2048" width="5.140625" style="332"/>
    <col min="2049" max="2049" width="5.140625" style="332" customWidth="1"/>
    <col min="2050" max="2050" width="2.5703125" style="332" customWidth="1"/>
    <col min="2051" max="2051" width="58.5703125" style="332" customWidth="1"/>
    <col min="2052" max="2052" width="19.85546875" style="332" customWidth="1"/>
    <col min="2053" max="2053" width="2.28515625" style="332" customWidth="1"/>
    <col min="2054" max="2055" width="20.85546875" style="332" customWidth="1"/>
    <col min="2056" max="2057" width="20.7109375" style="332" customWidth="1"/>
    <col min="2058" max="2058" width="5.85546875" style="332" customWidth="1"/>
    <col min="2059" max="2295" width="12.5703125" style="332" customWidth="1"/>
    <col min="2296" max="2304" width="5.140625" style="332"/>
    <col min="2305" max="2305" width="5.140625" style="332" customWidth="1"/>
    <col min="2306" max="2306" width="2.5703125" style="332" customWidth="1"/>
    <col min="2307" max="2307" width="58.5703125" style="332" customWidth="1"/>
    <col min="2308" max="2308" width="19.85546875" style="332" customWidth="1"/>
    <col min="2309" max="2309" width="2.28515625" style="332" customWidth="1"/>
    <col min="2310" max="2311" width="20.85546875" style="332" customWidth="1"/>
    <col min="2312" max="2313" width="20.7109375" style="332" customWidth="1"/>
    <col min="2314" max="2314" width="5.85546875" style="332" customWidth="1"/>
    <col min="2315" max="2551" width="12.5703125" style="332" customWidth="1"/>
    <col min="2552" max="2560" width="5.140625" style="332"/>
    <col min="2561" max="2561" width="5.140625" style="332" customWidth="1"/>
    <col min="2562" max="2562" width="2.5703125" style="332" customWidth="1"/>
    <col min="2563" max="2563" width="58.5703125" style="332" customWidth="1"/>
    <col min="2564" max="2564" width="19.85546875" style="332" customWidth="1"/>
    <col min="2565" max="2565" width="2.28515625" style="332" customWidth="1"/>
    <col min="2566" max="2567" width="20.85546875" style="332" customWidth="1"/>
    <col min="2568" max="2569" width="20.7109375" style="332" customWidth="1"/>
    <col min="2570" max="2570" width="5.85546875" style="332" customWidth="1"/>
    <col min="2571" max="2807" width="12.5703125" style="332" customWidth="1"/>
    <col min="2808" max="2816" width="5.140625" style="332"/>
    <col min="2817" max="2817" width="5.140625" style="332" customWidth="1"/>
    <col min="2818" max="2818" width="2.5703125" style="332" customWidth="1"/>
    <col min="2819" max="2819" width="58.5703125" style="332" customWidth="1"/>
    <col min="2820" max="2820" width="19.85546875" style="332" customWidth="1"/>
    <col min="2821" max="2821" width="2.28515625" style="332" customWidth="1"/>
    <col min="2822" max="2823" width="20.85546875" style="332" customWidth="1"/>
    <col min="2824" max="2825" width="20.7109375" style="332" customWidth="1"/>
    <col min="2826" max="2826" width="5.85546875" style="332" customWidth="1"/>
    <col min="2827" max="3063" width="12.5703125" style="332" customWidth="1"/>
    <col min="3064" max="3072" width="5.140625" style="332"/>
    <col min="3073" max="3073" width="5.140625" style="332" customWidth="1"/>
    <col min="3074" max="3074" width="2.5703125" style="332" customWidth="1"/>
    <col min="3075" max="3075" width="58.5703125" style="332" customWidth="1"/>
    <col min="3076" max="3076" width="19.85546875" style="332" customWidth="1"/>
    <col min="3077" max="3077" width="2.28515625" style="332" customWidth="1"/>
    <col min="3078" max="3079" width="20.85546875" style="332" customWidth="1"/>
    <col min="3080" max="3081" width="20.7109375" style="332" customWidth="1"/>
    <col min="3082" max="3082" width="5.85546875" style="332" customWidth="1"/>
    <col min="3083" max="3319" width="12.5703125" style="332" customWidth="1"/>
    <col min="3320" max="3328" width="5.140625" style="332"/>
    <col min="3329" max="3329" width="5.140625" style="332" customWidth="1"/>
    <col min="3330" max="3330" width="2.5703125" style="332" customWidth="1"/>
    <col min="3331" max="3331" width="58.5703125" style="332" customWidth="1"/>
    <col min="3332" max="3332" width="19.85546875" style="332" customWidth="1"/>
    <col min="3333" max="3333" width="2.28515625" style="332" customWidth="1"/>
    <col min="3334" max="3335" width="20.85546875" style="332" customWidth="1"/>
    <col min="3336" max="3337" width="20.7109375" style="332" customWidth="1"/>
    <col min="3338" max="3338" width="5.85546875" style="332" customWidth="1"/>
    <col min="3339" max="3575" width="12.5703125" style="332" customWidth="1"/>
    <col min="3576" max="3584" width="5.140625" style="332"/>
    <col min="3585" max="3585" width="5.140625" style="332" customWidth="1"/>
    <col min="3586" max="3586" width="2.5703125" style="332" customWidth="1"/>
    <col min="3587" max="3587" width="58.5703125" style="332" customWidth="1"/>
    <col min="3588" max="3588" width="19.85546875" style="332" customWidth="1"/>
    <col min="3589" max="3589" width="2.28515625" style="332" customWidth="1"/>
    <col min="3590" max="3591" width="20.85546875" style="332" customWidth="1"/>
    <col min="3592" max="3593" width="20.7109375" style="332" customWidth="1"/>
    <col min="3594" max="3594" width="5.85546875" style="332" customWidth="1"/>
    <col min="3595" max="3831" width="12.5703125" style="332" customWidth="1"/>
    <col min="3832" max="3840" width="5.140625" style="332"/>
    <col min="3841" max="3841" width="5.140625" style="332" customWidth="1"/>
    <col min="3842" max="3842" width="2.5703125" style="332" customWidth="1"/>
    <col min="3843" max="3843" width="58.5703125" style="332" customWidth="1"/>
    <col min="3844" max="3844" width="19.85546875" style="332" customWidth="1"/>
    <col min="3845" max="3845" width="2.28515625" style="332" customWidth="1"/>
    <col min="3846" max="3847" width="20.85546875" style="332" customWidth="1"/>
    <col min="3848" max="3849" width="20.7109375" style="332" customWidth="1"/>
    <col min="3850" max="3850" width="5.85546875" style="332" customWidth="1"/>
    <col min="3851" max="4087" width="12.5703125" style="332" customWidth="1"/>
    <col min="4088" max="4096" width="5.140625" style="332"/>
    <col min="4097" max="4097" width="5.140625" style="332" customWidth="1"/>
    <col min="4098" max="4098" width="2.5703125" style="332" customWidth="1"/>
    <col min="4099" max="4099" width="58.5703125" style="332" customWidth="1"/>
    <col min="4100" max="4100" width="19.85546875" style="332" customWidth="1"/>
    <col min="4101" max="4101" width="2.28515625" style="332" customWidth="1"/>
    <col min="4102" max="4103" width="20.85546875" style="332" customWidth="1"/>
    <col min="4104" max="4105" width="20.7109375" style="332" customWidth="1"/>
    <col min="4106" max="4106" width="5.85546875" style="332" customWidth="1"/>
    <col min="4107" max="4343" width="12.5703125" style="332" customWidth="1"/>
    <col min="4344" max="4352" width="5.140625" style="332"/>
    <col min="4353" max="4353" width="5.140625" style="332" customWidth="1"/>
    <col min="4354" max="4354" width="2.5703125" style="332" customWidth="1"/>
    <col min="4355" max="4355" width="58.5703125" style="332" customWidth="1"/>
    <col min="4356" max="4356" width="19.85546875" style="332" customWidth="1"/>
    <col min="4357" max="4357" width="2.28515625" style="332" customWidth="1"/>
    <col min="4358" max="4359" width="20.85546875" style="332" customWidth="1"/>
    <col min="4360" max="4361" width="20.7109375" style="332" customWidth="1"/>
    <col min="4362" max="4362" width="5.85546875" style="332" customWidth="1"/>
    <col min="4363" max="4599" width="12.5703125" style="332" customWidth="1"/>
    <col min="4600" max="4608" width="5.140625" style="332"/>
    <col min="4609" max="4609" width="5.140625" style="332" customWidth="1"/>
    <col min="4610" max="4610" width="2.5703125" style="332" customWidth="1"/>
    <col min="4611" max="4611" width="58.5703125" style="332" customWidth="1"/>
    <col min="4612" max="4612" width="19.85546875" style="332" customWidth="1"/>
    <col min="4613" max="4613" width="2.28515625" style="332" customWidth="1"/>
    <col min="4614" max="4615" width="20.85546875" style="332" customWidth="1"/>
    <col min="4616" max="4617" width="20.7109375" style="332" customWidth="1"/>
    <col min="4618" max="4618" width="5.85546875" style="332" customWidth="1"/>
    <col min="4619" max="4855" width="12.5703125" style="332" customWidth="1"/>
    <col min="4856" max="4864" width="5.140625" style="332"/>
    <col min="4865" max="4865" width="5.140625" style="332" customWidth="1"/>
    <col min="4866" max="4866" width="2.5703125" style="332" customWidth="1"/>
    <col min="4867" max="4867" width="58.5703125" style="332" customWidth="1"/>
    <col min="4868" max="4868" width="19.85546875" style="332" customWidth="1"/>
    <col min="4869" max="4869" width="2.28515625" style="332" customWidth="1"/>
    <col min="4870" max="4871" width="20.85546875" style="332" customWidth="1"/>
    <col min="4872" max="4873" width="20.7109375" style="332" customWidth="1"/>
    <col min="4874" max="4874" width="5.85546875" style="332" customWidth="1"/>
    <col min="4875" max="5111" width="12.5703125" style="332" customWidth="1"/>
    <col min="5112" max="5120" width="5.140625" style="332"/>
    <col min="5121" max="5121" width="5.140625" style="332" customWidth="1"/>
    <col min="5122" max="5122" width="2.5703125" style="332" customWidth="1"/>
    <col min="5123" max="5123" width="58.5703125" style="332" customWidth="1"/>
    <col min="5124" max="5124" width="19.85546875" style="332" customWidth="1"/>
    <col min="5125" max="5125" width="2.28515625" style="332" customWidth="1"/>
    <col min="5126" max="5127" width="20.85546875" style="332" customWidth="1"/>
    <col min="5128" max="5129" width="20.7109375" style="332" customWidth="1"/>
    <col min="5130" max="5130" width="5.85546875" style="332" customWidth="1"/>
    <col min="5131" max="5367" width="12.5703125" style="332" customWidth="1"/>
    <col min="5368" max="5376" width="5.140625" style="332"/>
    <col min="5377" max="5377" width="5.140625" style="332" customWidth="1"/>
    <col min="5378" max="5378" width="2.5703125" style="332" customWidth="1"/>
    <col min="5379" max="5379" width="58.5703125" style="332" customWidth="1"/>
    <col min="5380" max="5380" width="19.85546875" style="332" customWidth="1"/>
    <col min="5381" max="5381" width="2.28515625" style="332" customWidth="1"/>
    <col min="5382" max="5383" width="20.85546875" style="332" customWidth="1"/>
    <col min="5384" max="5385" width="20.7109375" style="332" customWidth="1"/>
    <col min="5386" max="5386" width="5.85546875" style="332" customWidth="1"/>
    <col min="5387" max="5623" width="12.5703125" style="332" customWidth="1"/>
    <col min="5624" max="5632" width="5.140625" style="332"/>
    <col min="5633" max="5633" width="5.140625" style="332" customWidth="1"/>
    <col min="5634" max="5634" width="2.5703125" style="332" customWidth="1"/>
    <col min="5635" max="5635" width="58.5703125" style="332" customWidth="1"/>
    <col min="5636" max="5636" width="19.85546875" style="332" customWidth="1"/>
    <col min="5637" max="5637" width="2.28515625" style="332" customWidth="1"/>
    <col min="5638" max="5639" width="20.85546875" style="332" customWidth="1"/>
    <col min="5640" max="5641" width="20.7109375" style="332" customWidth="1"/>
    <col min="5642" max="5642" width="5.85546875" style="332" customWidth="1"/>
    <col min="5643" max="5879" width="12.5703125" style="332" customWidth="1"/>
    <col min="5880" max="5888" width="5.140625" style="332"/>
    <col min="5889" max="5889" width="5.140625" style="332" customWidth="1"/>
    <col min="5890" max="5890" width="2.5703125" style="332" customWidth="1"/>
    <col min="5891" max="5891" width="58.5703125" style="332" customWidth="1"/>
    <col min="5892" max="5892" width="19.85546875" style="332" customWidth="1"/>
    <col min="5893" max="5893" width="2.28515625" style="332" customWidth="1"/>
    <col min="5894" max="5895" width="20.85546875" style="332" customWidth="1"/>
    <col min="5896" max="5897" width="20.7109375" style="332" customWidth="1"/>
    <col min="5898" max="5898" width="5.85546875" style="332" customWidth="1"/>
    <col min="5899" max="6135" width="12.5703125" style="332" customWidth="1"/>
    <col min="6136" max="6144" width="5.140625" style="332"/>
    <col min="6145" max="6145" width="5.140625" style="332" customWidth="1"/>
    <col min="6146" max="6146" width="2.5703125" style="332" customWidth="1"/>
    <col min="6147" max="6147" width="58.5703125" style="332" customWidth="1"/>
    <col min="6148" max="6148" width="19.85546875" style="332" customWidth="1"/>
    <col min="6149" max="6149" width="2.28515625" style="332" customWidth="1"/>
    <col min="6150" max="6151" width="20.85546875" style="332" customWidth="1"/>
    <col min="6152" max="6153" width="20.7109375" style="332" customWidth="1"/>
    <col min="6154" max="6154" width="5.85546875" style="332" customWidth="1"/>
    <col min="6155" max="6391" width="12.5703125" style="332" customWidth="1"/>
    <col min="6392" max="6400" width="5.140625" style="332"/>
    <col min="6401" max="6401" width="5.140625" style="332" customWidth="1"/>
    <col min="6402" max="6402" width="2.5703125" style="332" customWidth="1"/>
    <col min="6403" max="6403" width="58.5703125" style="332" customWidth="1"/>
    <col min="6404" max="6404" width="19.85546875" style="332" customWidth="1"/>
    <col min="6405" max="6405" width="2.28515625" style="332" customWidth="1"/>
    <col min="6406" max="6407" width="20.85546875" style="332" customWidth="1"/>
    <col min="6408" max="6409" width="20.7109375" style="332" customWidth="1"/>
    <col min="6410" max="6410" width="5.85546875" style="332" customWidth="1"/>
    <col min="6411" max="6647" width="12.5703125" style="332" customWidth="1"/>
    <col min="6648" max="6656" width="5.140625" style="332"/>
    <col min="6657" max="6657" width="5.140625" style="332" customWidth="1"/>
    <col min="6658" max="6658" width="2.5703125" style="332" customWidth="1"/>
    <col min="6659" max="6659" width="58.5703125" style="332" customWidth="1"/>
    <col min="6660" max="6660" width="19.85546875" style="332" customWidth="1"/>
    <col min="6661" max="6661" width="2.28515625" style="332" customWidth="1"/>
    <col min="6662" max="6663" width="20.85546875" style="332" customWidth="1"/>
    <col min="6664" max="6665" width="20.7109375" style="332" customWidth="1"/>
    <col min="6666" max="6666" width="5.85546875" style="332" customWidth="1"/>
    <col min="6667" max="6903" width="12.5703125" style="332" customWidth="1"/>
    <col min="6904" max="6912" width="5.140625" style="332"/>
    <col min="6913" max="6913" width="5.140625" style="332" customWidth="1"/>
    <col min="6914" max="6914" width="2.5703125" style="332" customWidth="1"/>
    <col min="6915" max="6915" width="58.5703125" style="332" customWidth="1"/>
    <col min="6916" max="6916" width="19.85546875" style="332" customWidth="1"/>
    <col min="6917" max="6917" width="2.28515625" style="332" customWidth="1"/>
    <col min="6918" max="6919" width="20.85546875" style="332" customWidth="1"/>
    <col min="6920" max="6921" width="20.7109375" style="332" customWidth="1"/>
    <col min="6922" max="6922" width="5.85546875" style="332" customWidth="1"/>
    <col min="6923" max="7159" width="12.5703125" style="332" customWidth="1"/>
    <col min="7160" max="7168" width="5.140625" style="332"/>
    <col min="7169" max="7169" width="5.140625" style="332" customWidth="1"/>
    <col min="7170" max="7170" width="2.5703125" style="332" customWidth="1"/>
    <col min="7171" max="7171" width="58.5703125" style="332" customWidth="1"/>
    <col min="7172" max="7172" width="19.85546875" style="332" customWidth="1"/>
    <col min="7173" max="7173" width="2.28515625" style="332" customWidth="1"/>
    <col min="7174" max="7175" width="20.85546875" style="332" customWidth="1"/>
    <col min="7176" max="7177" width="20.7109375" style="332" customWidth="1"/>
    <col min="7178" max="7178" width="5.85546875" style="332" customWidth="1"/>
    <col min="7179" max="7415" width="12.5703125" style="332" customWidth="1"/>
    <col min="7416" max="7424" width="5.140625" style="332"/>
    <col min="7425" max="7425" width="5.140625" style="332" customWidth="1"/>
    <col min="7426" max="7426" width="2.5703125" style="332" customWidth="1"/>
    <col min="7427" max="7427" width="58.5703125" style="332" customWidth="1"/>
    <col min="7428" max="7428" width="19.85546875" style="332" customWidth="1"/>
    <col min="7429" max="7429" width="2.28515625" style="332" customWidth="1"/>
    <col min="7430" max="7431" width="20.85546875" style="332" customWidth="1"/>
    <col min="7432" max="7433" width="20.7109375" style="332" customWidth="1"/>
    <col min="7434" max="7434" width="5.85546875" style="332" customWidth="1"/>
    <col min="7435" max="7671" width="12.5703125" style="332" customWidth="1"/>
    <col min="7672" max="7680" width="5.140625" style="332"/>
    <col min="7681" max="7681" width="5.140625" style="332" customWidth="1"/>
    <col min="7682" max="7682" width="2.5703125" style="332" customWidth="1"/>
    <col min="7683" max="7683" width="58.5703125" style="332" customWidth="1"/>
    <col min="7684" max="7684" width="19.85546875" style="332" customWidth="1"/>
    <col min="7685" max="7685" width="2.28515625" style="332" customWidth="1"/>
    <col min="7686" max="7687" width="20.85546875" style="332" customWidth="1"/>
    <col min="7688" max="7689" width="20.7109375" style="332" customWidth="1"/>
    <col min="7690" max="7690" width="5.85546875" style="332" customWidth="1"/>
    <col min="7691" max="7927" width="12.5703125" style="332" customWidth="1"/>
    <col min="7928" max="7936" width="5.140625" style="332"/>
    <col min="7937" max="7937" width="5.140625" style="332" customWidth="1"/>
    <col min="7938" max="7938" width="2.5703125" style="332" customWidth="1"/>
    <col min="7939" max="7939" width="58.5703125" style="332" customWidth="1"/>
    <col min="7940" max="7940" width="19.85546875" style="332" customWidth="1"/>
    <col min="7941" max="7941" width="2.28515625" style="332" customWidth="1"/>
    <col min="7942" max="7943" width="20.85546875" style="332" customWidth="1"/>
    <col min="7944" max="7945" width="20.7109375" style="332" customWidth="1"/>
    <col min="7946" max="7946" width="5.85546875" style="332" customWidth="1"/>
    <col min="7947" max="8183" width="12.5703125" style="332" customWidth="1"/>
    <col min="8184" max="8192" width="5.140625" style="332"/>
    <col min="8193" max="8193" width="5.140625" style="332" customWidth="1"/>
    <col min="8194" max="8194" width="2.5703125" style="332" customWidth="1"/>
    <col min="8195" max="8195" width="58.5703125" style="332" customWidth="1"/>
    <col min="8196" max="8196" width="19.85546875" style="332" customWidth="1"/>
    <col min="8197" max="8197" width="2.28515625" style="332" customWidth="1"/>
    <col min="8198" max="8199" width="20.85546875" style="332" customWidth="1"/>
    <col min="8200" max="8201" width="20.7109375" style="332" customWidth="1"/>
    <col min="8202" max="8202" width="5.85546875" style="332" customWidth="1"/>
    <col min="8203" max="8439" width="12.5703125" style="332" customWidth="1"/>
    <col min="8440" max="8448" width="5.140625" style="332"/>
    <col min="8449" max="8449" width="5.140625" style="332" customWidth="1"/>
    <col min="8450" max="8450" width="2.5703125" style="332" customWidth="1"/>
    <col min="8451" max="8451" width="58.5703125" style="332" customWidth="1"/>
    <col min="8452" max="8452" width="19.85546875" style="332" customWidth="1"/>
    <col min="8453" max="8453" width="2.28515625" style="332" customWidth="1"/>
    <col min="8454" max="8455" width="20.85546875" style="332" customWidth="1"/>
    <col min="8456" max="8457" width="20.7109375" style="332" customWidth="1"/>
    <col min="8458" max="8458" width="5.85546875" style="332" customWidth="1"/>
    <col min="8459" max="8695" width="12.5703125" style="332" customWidth="1"/>
    <col min="8696" max="8704" width="5.140625" style="332"/>
    <col min="8705" max="8705" width="5.140625" style="332" customWidth="1"/>
    <col min="8706" max="8706" width="2.5703125" style="332" customWidth="1"/>
    <col min="8707" max="8707" width="58.5703125" style="332" customWidth="1"/>
    <col min="8708" max="8708" width="19.85546875" style="332" customWidth="1"/>
    <col min="8709" max="8709" width="2.28515625" style="332" customWidth="1"/>
    <col min="8710" max="8711" width="20.85546875" style="332" customWidth="1"/>
    <col min="8712" max="8713" width="20.7109375" style="332" customWidth="1"/>
    <col min="8714" max="8714" width="5.85546875" style="332" customWidth="1"/>
    <col min="8715" max="8951" width="12.5703125" style="332" customWidth="1"/>
    <col min="8952" max="8960" width="5.140625" style="332"/>
    <col min="8961" max="8961" width="5.140625" style="332" customWidth="1"/>
    <col min="8962" max="8962" width="2.5703125" style="332" customWidth="1"/>
    <col min="8963" max="8963" width="58.5703125" style="332" customWidth="1"/>
    <col min="8964" max="8964" width="19.85546875" style="332" customWidth="1"/>
    <col min="8965" max="8965" width="2.28515625" style="332" customWidth="1"/>
    <col min="8966" max="8967" width="20.85546875" style="332" customWidth="1"/>
    <col min="8968" max="8969" width="20.7109375" style="332" customWidth="1"/>
    <col min="8970" max="8970" width="5.85546875" style="332" customWidth="1"/>
    <col min="8971" max="9207" width="12.5703125" style="332" customWidth="1"/>
    <col min="9208" max="9216" width="5.140625" style="332"/>
    <col min="9217" max="9217" width="5.140625" style="332" customWidth="1"/>
    <col min="9218" max="9218" width="2.5703125" style="332" customWidth="1"/>
    <col min="9219" max="9219" width="58.5703125" style="332" customWidth="1"/>
    <col min="9220" max="9220" width="19.85546875" style="332" customWidth="1"/>
    <col min="9221" max="9221" width="2.28515625" style="332" customWidth="1"/>
    <col min="9222" max="9223" width="20.85546875" style="332" customWidth="1"/>
    <col min="9224" max="9225" width="20.7109375" style="332" customWidth="1"/>
    <col min="9226" max="9226" width="5.85546875" style="332" customWidth="1"/>
    <col min="9227" max="9463" width="12.5703125" style="332" customWidth="1"/>
    <col min="9464" max="9472" width="5.140625" style="332"/>
    <col min="9473" max="9473" width="5.140625" style="332" customWidth="1"/>
    <col min="9474" max="9474" width="2.5703125" style="332" customWidth="1"/>
    <col min="9475" max="9475" width="58.5703125" style="332" customWidth="1"/>
    <col min="9476" max="9476" width="19.85546875" style="332" customWidth="1"/>
    <col min="9477" max="9477" width="2.28515625" style="332" customWidth="1"/>
    <col min="9478" max="9479" width="20.85546875" style="332" customWidth="1"/>
    <col min="9480" max="9481" width="20.7109375" style="332" customWidth="1"/>
    <col min="9482" max="9482" width="5.85546875" style="332" customWidth="1"/>
    <col min="9483" max="9719" width="12.5703125" style="332" customWidth="1"/>
    <col min="9720" max="9728" width="5.140625" style="332"/>
    <col min="9729" max="9729" width="5.140625" style="332" customWidth="1"/>
    <col min="9730" max="9730" width="2.5703125" style="332" customWidth="1"/>
    <col min="9731" max="9731" width="58.5703125" style="332" customWidth="1"/>
    <col min="9732" max="9732" width="19.85546875" style="332" customWidth="1"/>
    <col min="9733" max="9733" width="2.28515625" style="332" customWidth="1"/>
    <col min="9734" max="9735" width="20.85546875" style="332" customWidth="1"/>
    <col min="9736" max="9737" width="20.7109375" style="332" customWidth="1"/>
    <col min="9738" max="9738" width="5.85546875" style="332" customWidth="1"/>
    <col min="9739" max="9975" width="12.5703125" style="332" customWidth="1"/>
    <col min="9976" max="9984" width="5.140625" style="332"/>
    <col min="9985" max="9985" width="5.140625" style="332" customWidth="1"/>
    <col min="9986" max="9986" width="2.5703125" style="332" customWidth="1"/>
    <col min="9987" max="9987" width="58.5703125" style="332" customWidth="1"/>
    <col min="9988" max="9988" width="19.85546875" style="332" customWidth="1"/>
    <col min="9989" max="9989" width="2.28515625" style="332" customWidth="1"/>
    <col min="9990" max="9991" width="20.85546875" style="332" customWidth="1"/>
    <col min="9992" max="9993" width="20.7109375" style="332" customWidth="1"/>
    <col min="9994" max="9994" width="5.85546875" style="332" customWidth="1"/>
    <col min="9995" max="10231" width="12.5703125" style="332" customWidth="1"/>
    <col min="10232" max="10240" width="5.140625" style="332"/>
    <col min="10241" max="10241" width="5.140625" style="332" customWidth="1"/>
    <col min="10242" max="10242" width="2.5703125" style="332" customWidth="1"/>
    <col min="10243" max="10243" width="58.5703125" style="332" customWidth="1"/>
    <col min="10244" max="10244" width="19.85546875" style="332" customWidth="1"/>
    <col min="10245" max="10245" width="2.28515625" style="332" customWidth="1"/>
    <col min="10246" max="10247" width="20.85546875" style="332" customWidth="1"/>
    <col min="10248" max="10249" width="20.7109375" style="332" customWidth="1"/>
    <col min="10250" max="10250" width="5.85546875" style="332" customWidth="1"/>
    <col min="10251" max="10487" width="12.5703125" style="332" customWidth="1"/>
    <col min="10488" max="10496" width="5.140625" style="332"/>
    <col min="10497" max="10497" width="5.140625" style="332" customWidth="1"/>
    <col min="10498" max="10498" width="2.5703125" style="332" customWidth="1"/>
    <col min="10499" max="10499" width="58.5703125" style="332" customWidth="1"/>
    <col min="10500" max="10500" width="19.85546875" style="332" customWidth="1"/>
    <col min="10501" max="10501" width="2.28515625" style="332" customWidth="1"/>
    <col min="10502" max="10503" width="20.85546875" style="332" customWidth="1"/>
    <col min="10504" max="10505" width="20.7109375" style="332" customWidth="1"/>
    <col min="10506" max="10506" width="5.85546875" style="332" customWidth="1"/>
    <col min="10507" max="10743" width="12.5703125" style="332" customWidth="1"/>
    <col min="10744" max="10752" width="5.140625" style="332"/>
    <col min="10753" max="10753" width="5.140625" style="332" customWidth="1"/>
    <col min="10754" max="10754" width="2.5703125" style="332" customWidth="1"/>
    <col min="10755" max="10755" width="58.5703125" style="332" customWidth="1"/>
    <col min="10756" max="10756" width="19.85546875" style="332" customWidth="1"/>
    <col min="10757" max="10757" width="2.28515625" style="332" customWidth="1"/>
    <col min="10758" max="10759" width="20.85546875" style="332" customWidth="1"/>
    <col min="10760" max="10761" width="20.7109375" style="332" customWidth="1"/>
    <col min="10762" max="10762" width="5.85546875" style="332" customWidth="1"/>
    <col min="10763" max="10999" width="12.5703125" style="332" customWidth="1"/>
    <col min="11000" max="11008" width="5.140625" style="332"/>
    <col min="11009" max="11009" width="5.140625" style="332" customWidth="1"/>
    <col min="11010" max="11010" width="2.5703125" style="332" customWidth="1"/>
    <col min="11011" max="11011" width="58.5703125" style="332" customWidth="1"/>
    <col min="11012" max="11012" width="19.85546875" style="332" customWidth="1"/>
    <col min="11013" max="11013" width="2.28515625" style="332" customWidth="1"/>
    <col min="11014" max="11015" width="20.85546875" style="332" customWidth="1"/>
    <col min="11016" max="11017" width="20.7109375" style="332" customWidth="1"/>
    <col min="11018" max="11018" width="5.85546875" style="332" customWidth="1"/>
    <col min="11019" max="11255" width="12.5703125" style="332" customWidth="1"/>
    <col min="11256" max="11264" width="5.140625" style="332"/>
    <col min="11265" max="11265" width="5.140625" style="332" customWidth="1"/>
    <col min="11266" max="11266" width="2.5703125" style="332" customWidth="1"/>
    <col min="11267" max="11267" width="58.5703125" style="332" customWidth="1"/>
    <col min="11268" max="11268" width="19.85546875" style="332" customWidth="1"/>
    <col min="11269" max="11269" width="2.28515625" style="332" customWidth="1"/>
    <col min="11270" max="11271" width="20.85546875" style="332" customWidth="1"/>
    <col min="11272" max="11273" width="20.7109375" style="332" customWidth="1"/>
    <col min="11274" max="11274" width="5.85546875" style="332" customWidth="1"/>
    <col min="11275" max="11511" width="12.5703125" style="332" customWidth="1"/>
    <col min="11512" max="11520" width="5.140625" style="332"/>
    <col min="11521" max="11521" width="5.140625" style="332" customWidth="1"/>
    <col min="11522" max="11522" width="2.5703125" style="332" customWidth="1"/>
    <col min="11523" max="11523" width="58.5703125" style="332" customWidth="1"/>
    <col min="11524" max="11524" width="19.85546875" style="332" customWidth="1"/>
    <col min="11525" max="11525" width="2.28515625" style="332" customWidth="1"/>
    <col min="11526" max="11527" width="20.85546875" style="332" customWidth="1"/>
    <col min="11528" max="11529" width="20.7109375" style="332" customWidth="1"/>
    <col min="11530" max="11530" width="5.85546875" style="332" customWidth="1"/>
    <col min="11531" max="11767" width="12.5703125" style="332" customWidth="1"/>
    <col min="11768" max="11776" width="5.140625" style="332"/>
    <col min="11777" max="11777" width="5.140625" style="332" customWidth="1"/>
    <col min="11778" max="11778" width="2.5703125" style="332" customWidth="1"/>
    <col min="11779" max="11779" width="58.5703125" style="332" customWidth="1"/>
    <col min="11780" max="11780" width="19.85546875" style="332" customWidth="1"/>
    <col min="11781" max="11781" width="2.28515625" style="332" customWidth="1"/>
    <col min="11782" max="11783" width="20.85546875" style="332" customWidth="1"/>
    <col min="11784" max="11785" width="20.7109375" style="332" customWidth="1"/>
    <col min="11786" max="11786" width="5.85546875" style="332" customWidth="1"/>
    <col min="11787" max="12023" width="12.5703125" style="332" customWidth="1"/>
    <col min="12024" max="12032" width="5.140625" style="332"/>
    <col min="12033" max="12033" width="5.140625" style="332" customWidth="1"/>
    <col min="12034" max="12034" width="2.5703125" style="332" customWidth="1"/>
    <col min="12035" max="12035" width="58.5703125" style="332" customWidth="1"/>
    <col min="12036" max="12036" width="19.85546875" style="332" customWidth="1"/>
    <col min="12037" max="12037" width="2.28515625" style="332" customWidth="1"/>
    <col min="12038" max="12039" width="20.85546875" style="332" customWidth="1"/>
    <col min="12040" max="12041" width="20.7109375" style="332" customWidth="1"/>
    <col min="12042" max="12042" width="5.85546875" style="332" customWidth="1"/>
    <col min="12043" max="12279" width="12.5703125" style="332" customWidth="1"/>
    <col min="12280" max="12288" width="5.140625" style="332"/>
    <col min="12289" max="12289" width="5.140625" style="332" customWidth="1"/>
    <col min="12290" max="12290" width="2.5703125" style="332" customWidth="1"/>
    <col min="12291" max="12291" width="58.5703125" style="332" customWidth="1"/>
    <col min="12292" max="12292" width="19.85546875" style="332" customWidth="1"/>
    <col min="12293" max="12293" width="2.28515625" style="332" customWidth="1"/>
    <col min="12294" max="12295" width="20.85546875" style="332" customWidth="1"/>
    <col min="12296" max="12297" width="20.7109375" style="332" customWidth="1"/>
    <col min="12298" max="12298" width="5.85546875" style="332" customWidth="1"/>
    <col min="12299" max="12535" width="12.5703125" style="332" customWidth="1"/>
    <col min="12536" max="12544" width="5.140625" style="332"/>
    <col min="12545" max="12545" width="5.140625" style="332" customWidth="1"/>
    <col min="12546" max="12546" width="2.5703125" style="332" customWidth="1"/>
    <col min="12547" max="12547" width="58.5703125" style="332" customWidth="1"/>
    <col min="12548" max="12548" width="19.85546875" style="332" customWidth="1"/>
    <col min="12549" max="12549" width="2.28515625" style="332" customWidth="1"/>
    <col min="12550" max="12551" width="20.85546875" style="332" customWidth="1"/>
    <col min="12552" max="12553" width="20.7109375" style="332" customWidth="1"/>
    <col min="12554" max="12554" width="5.85546875" style="332" customWidth="1"/>
    <col min="12555" max="12791" width="12.5703125" style="332" customWidth="1"/>
    <col min="12792" max="12800" width="5.140625" style="332"/>
    <col min="12801" max="12801" width="5.140625" style="332" customWidth="1"/>
    <col min="12802" max="12802" width="2.5703125" style="332" customWidth="1"/>
    <col min="12803" max="12803" width="58.5703125" style="332" customWidth="1"/>
    <col min="12804" max="12804" width="19.85546875" style="332" customWidth="1"/>
    <col min="12805" max="12805" width="2.28515625" style="332" customWidth="1"/>
    <col min="12806" max="12807" width="20.85546875" style="332" customWidth="1"/>
    <col min="12808" max="12809" width="20.7109375" style="332" customWidth="1"/>
    <col min="12810" max="12810" width="5.85546875" style="332" customWidth="1"/>
    <col min="12811" max="13047" width="12.5703125" style="332" customWidth="1"/>
    <col min="13048" max="13056" width="5.140625" style="332"/>
    <col min="13057" max="13057" width="5.140625" style="332" customWidth="1"/>
    <col min="13058" max="13058" width="2.5703125" style="332" customWidth="1"/>
    <col min="13059" max="13059" width="58.5703125" style="332" customWidth="1"/>
    <col min="13060" max="13060" width="19.85546875" style="332" customWidth="1"/>
    <col min="13061" max="13061" width="2.28515625" style="332" customWidth="1"/>
    <col min="13062" max="13063" width="20.85546875" style="332" customWidth="1"/>
    <col min="13064" max="13065" width="20.7109375" style="332" customWidth="1"/>
    <col min="13066" max="13066" width="5.85546875" style="332" customWidth="1"/>
    <col min="13067" max="13303" width="12.5703125" style="332" customWidth="1"/>
    <col min="13304" max="13312" width="5.140625" style="332"/>
    <col min="13313" max="13313" width="5.140625" style="332" customWidth="1"/>
    <col min="13314" max="13314" width="2.5703125" style="332" customWidth="1"/>
    <col min="13315" max="13315" width="58.5703125" style="332" customWidth="1"/>
    <col min="13316" max="13316" width="19.85546875" style="332" customWidth="1"/>
    <col min="13317" max="13317" width="2.28515625" style="332" customWidth="1"/>
    <col min="13318" max="13319" width="20.85546875" style="332" customWidth="1"/>
    <col min="13320" max="13321" width="20.7109375" style="332" customWidth="1"/>
    <col min="13322" max="13322" width="5.85546875" style="332" customWidth="1"/>
    <col min="13323" max="13559" width="12.5703125" style="332" customWidth="1"/>
    <col min="13560" max="13568" width="5.140625" style="332"/>
    <col min="13569" max="13569" width="5.140625" style="332" customWidth="1"/>
    <col min="13570" max="13570" width="2.5703125" style="332" customWidth="1"/>
    <col min="13571" max="13571" width="58.5703125" style="332" customWidth="1"/>
    <col min="13572" max="13572" width="19.85546875" style="332" customWidth="1"/>
    <col min="13573" max="13573" width="2.28515625" style="332" customWidth="1"/>
    <col min="13574" max="13575" width="20.85546875" style="332" customWidth="1"/>
    <col min="13576" max="13577" width="20.7109375" style="332" customWidth="1"/>
    <col min="13578" max="13578" width="5.85546875" style="332" customWidth="1"/>
    <col min="13579" max="13815" width="12.5703125" style="332" customWidth="1"/>
    <col min="13816" max="13824" width="5.140625" style="332"/>
    <col min="13825" max="13825" width="5.140625" style="332" customWidth="1"/>
    <col min="13826" max="13826" width="2.5703125" style="332" customWidth="1"/>
    <col min="13827" max="13827" width="58.5703125" style="332" customWidth="1"/>
    <col min="13828" max="13828" width="19.85546875" style="332" customWidth="1"/>
    <col min="13829" max="13829" width="2.28515625" style="332" customWidth="1"/>
    <col min="13830" max="13831" width="20.85546875" style="332" customWidth="1"/>
    <col min="13832" max="13833" width="20.7109375" style="332" customWidth="1"/>
    <col min="13834" max="13834" width="5.85546875" style="332" customWidth="1"/>
    <col min="13835" max="14071" width="12.5703125" style="332" customWidth="1"/>
    <col min="14072" max="14080" width="5.140625" style="332"/>
    <col min="14081" max="14081" width="5.140625" style="332" customWidth="1"/>
    <col min="14082" max="14082" width="2.5703125" style="332" customWidth="1"/>
    <col min="14083" max="14083" width="58.5703125" style="332" customWidth="1"/>
    <col min="14084" max="14084" width="19.85546875" style="332" customWidth="1"/>
    <col min="14085" max="14085" width="2.28515625" style="332" customWidth="1"/>
    <col min="14086" max="14087" width="20.85546875" style="332" customWidth="1"/>
    <col min="14088" max="14089" width="20.7109375" style="332" customWidth="1"/>
    <col min="14090" max="14090" width="5.85546875" style="332" customWidth="1"/>
    <col min="14091" max="14327" width="12.5703125" style="332" customWidth="1"/>
    <col min="14328" max="14336" width="5.140625" style="332"/>
    <col min="14337" max="14337" width="5.140625" style="332" customWidth="1"/>
    <col min="14338" max="14338" width="2.5703125" style="332" customWidth="1"/>
    <col min="14339" max="14339" width="58.5703125" style="332" customWidth="1"/>
    <col min="14340" max="14340" width="19.85546875" style="332" customWidth="1"/>
    <col min="14341" max="14341" width="2.28515625" style="332" customWidth="1"/>
    <col min="14342" max="14343" width="20.85546875" style="332" customWidth="1"/>
    <col min="14344" max="14345" width="20.7109375" style="332" customWidth="1"/>
    <col min="14346" max="14346" width="5.85546875" style="332" customWidth="1"/>
    <col min="14347" max="14583" width="12.5703125" style="332" customWidth="1"/>
    <col min="14584" max="14592" width="5.140625" style="332"/>
    <col min="14593" max="14593" width="5.140625" style="332" customWidth="1"/>
    <col min="14594" max="14594" width="2.5703125" style="332" customWidth="1"/>
    <col min="14595" max="14595" width="58.5703125" style="332" customWidth="1"/>
    <col min="14596" max="14596" width="19.85546875" style="332" customWidth="1"/>
    <col min="14597" max="14597" width="2.28515625" style="332" customWidth="1"/>
    <col min="14598" max="14599" width="20.85546875" style="332" customWidth="1"/>
    <col min="14600" max="14601" width="20.7109375" style="332" customWidth="1"/>
    <col min="14602" max="14602" width="5.85546875" style="332" customWidth="1"/>
    <col min="14603" max="14839" width="12.5703125" style="332" customWidth="1"/>
    <col min="14840" max="14848" width="5.140625" style="332"/>
    <col min="14849" max="14849" width="5.140625" style="332" customWidth="1"/>
    <col min="14850" max="14850" width="2.5703125" style="332" customWidth="1"/>
    <col min="14851" max="14851" width="58.5703125" style="332" customWidth="1"/>
    <col min="14852" max="14852" width="19.85546875" style="332" customWidth="1"/>
    <col min="14853" max="14853" width="2.28515625" style="332" customWidth="1"/>
    <col min="14854" max="14855" width="20.85546875" style="332" customWidth="1"/>
    <col min="14856" max="14857" width="20.7109375" style="332" customWidth="1"/>
    <col min="14858" max="14858" width="5.85546875" style="332" customWidth="1"/>
    <col min="14859" max="15095" width="12.5703125" style="332" customWidth="1"/>
    <col min="15096" max="15104" width="5.140625" style="332"/>
    <col min="15105" max="15105" width="5.140625" style="332" customWidth="1"/>
    <col min="15106" max="15106" width="2.5703125" style="332" customWidth="1"/>
    <col min="15107" max="15107" width="58.5703125" style="332" customWidth="1"/>
    <col min="15108" max="15108" width="19.85546875" style="332" customWidth="1"/>
    <col min="15109" max="15109" width="2.28515625" style="332" customWidth="1"/>
    <col min="15110" max="15111" width="20.85546875" style="332" customWidth="1"/>
    <col min="15112" max="15113" width="20.7109375" style="332" customWidth="1"/>
    <col min="15114" max="15114" width="5.85546875" style="332" customWidth="1"/>
    <col min="15115" max="15351" width="12.5703125" style="332" customWidth="1"/>
    <col min="15352" max="15360" width="5.140625" style="332"/>
    <col min="15361" max="15361" width="5.140625" style="332" customWidth="1"/>
    <col min="15362" max="15362" width="2.5703125" style="332" customWidth="1"/>
    <col min="15363" max="15363" width="58.5703125" style="332" customWidth="1"/>
    <col min="15364" max="15364" width="19.85546875" style="332" customWidth="1"/>
    <col min="15365" max="15365" width="2.28515625" style="332" customWidth="1"/>
    <col min="15366" max="15367" width="20.85546875" style="332" customWidth="1"/>
    <col min="15368" max="15369" width="20.7109375" style="332" customWidth="1"/>
    <col min="15370" max="15370" width="5.85546875" style="332" customWidth="1"/>
    <col min="15371" max="15607" width="12.5703125" style="332" customWidth="1"/>
    <col min="15608" max="15616" width="5.140625" style="332"/>
    <col min="15617" max="15617" width="5.140625" style="332" customWidth="1"/>
    <col min="15618" max="15618" width="2.5703125" style="332" customWidth="1"/>
    <col min="15619" max="15619" width="58.5703125" style="332" customWidth="1"/>
    <col min="15620" max="15620" width="19.85546875" style="332" customWidth="1"/>
    <col min="15621" max="15621" width="2.28515625" style="332" customWidth="1"/>
    <col min="15622" max="15623" width="20.85546875" style="332" customWidth="1"/>
    <col min="15624" max="15625" width="20.7109375" style="332" customWidth="1"/>
    <col min="15626" max="15626" width="5.85546875" style="332" customWidth="1"/>
    <col min="15627" max="15863" width="12.5703125" style="332" customWidth="1"/>
    <col min="15864" max="15872" width="5.140625" style="332"/>
    <col min="15873" max="15873" width="5.140625" style="332" customWidth="1"/>
    <col min="15874" max="15874" width="2.5703125" style="332" customWidth="1"/>
    <col min="15875" max="15875" width="58.5703125" style="332" customWidth="1"/>
    <col min="15876" max="15876" width="19.85546875" style="332" customWidth="1"/>
    <col min="15877" max="15877" width="2.28515625" style="332" customWidth="1"/>
    <col min="15878" max="15879" width="20.85546875" style="332" customWidth="1"/>
    <col min="15880" max="15881" width="20.7109375" style="332" customWidth="1"/>
    <col min="15882" max="15882" width="5.85546875" style="332" customWidth="1"/>
    <col min="15883" max="16119" width="12.5703125" style="332" customWidth="1"/>
    <col min="16120" max="16128" width="5.140625" style="332"/>
    <col min="16129" max="16129" width="5.140625" style="332" customWidth="1"/>
    <col min="16130" max="16130" width="2.5703125" style="332" customWidth="1"/>
    <col min="16131" max="16131" width="58.5703125" style="332" customWidth="1"/>
    <col min="16132" max="16132" width="19.85546875" style="332" customWidth="1"/>
    <col min="16133" max="16133" width="2.28515625" style="332" customWidth="1"/>
    <col min="16134" max="16135" width="20.85546875" style="332" customWidth="1"/>
    <col min="16136" max="16137" width="20.7109375" style="332" customWidth="1"/>
    <col min="16138" max="16138" width="5.85546875" style="332" customWidth="1"/>
    <col min="16139" max="16375" width="12.5703125" style="332" customWidth="1"/>
    <col min="16376" max="16384" width="5.140625" style="332"/>
  </cols>
  <sheetData>
    <row r="1" spans="1:14" ht="16.5" customHeight="1">
      <c r="A1" s="1601" t="s">
        <v>560</v>
      </c>
      <c r="B1" s="1601"/>
      <c r="C1" s="1601"/>
      <c r="D1" s="330"/>
      <c r="E1" s="330"/>
      <c r="F1" s="330"/>
      <c r="G1" s="330"/>
      <c r="H1" s="331"/>
      <c r="I1" s="331"/>
    </row>
    <row r="2" spans="1:14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4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4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4" ht="16.5" customHeight="1">
      <c r="A5" s="338"/>
      <c r="B5" s="331"/>
      <c r="C5" s="339"/>
      <c r="D5" s="1602" t="s">
        <v>562</v>
      </c>
      <c r="E5" s="1603"/>
      <c r="F5" s="1603"/>
      <c r="G5" s="1604"/>
      <c r="H5" s="1605" t="s">
        <v>563</v>
      </c>
      <c r="I5" s="1606"/>
    </row>
    <row r="6" spans="1:14" ht="15" customHeight="1">
      <c r="A6" s="340"/>
      <c r="B6" s="331"/>
      <c r="C6" s="341"/>
      <c r="D6" s="1607" t="s">
        <v>752</v>
      </c>
      <c r="E6" s="1608"/>
      <c r="F6" s="1608"/>
      <c r="G6" s="1609"/>
      <c r="H6" s="1607" t="s">
        <v>752</v>
      </c>
      <c r="I6" s="1609"/>
      <c r="J6" s="342" t="s">
        <v>4</v>
      </c>
    </row>
    <row r="7" spans="1:14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4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4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4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4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4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4" ht="21.75" customHeight="1">
      <c r="A13" s="1598" t="s">
        <v>574</v>
      </c>
      <c r="B13" s="1599"/>
      <c r="C13" s="1600"/>
      <c r="D13" s="799">
        <v>6138853262.4800005</v>
      </c>
      <c r="E13" s="799"/>
      <c r="F13" s="799">
        <v>819665043.61999989</v>
      </c>
      <c r="G13" s="800">
        <v>818671562.90999997</v>
      </c>
      <c r="H13" s="799">
        <v>673894091.4799999</v>
      </c>
      <c r="I13" s="801">
        <v>145770952.13999999</v>
      </c>
      <c r="J13" s="342"/>
      <c r="K13" s="342"/>
      <c r="L13" s="342"/>
      <c r="N13" s="1130"/>
    </row>
    <row r="14" spans="1:14" s="382" customFormat="1" ht="21.75" customHeight="1">
      <c r="A14" s="724" t="s">
        <v>350</v>
      </c>
      <c r="B14" s="725" t="s">
        <v>47</v>
      </c>
      <c r="C14" s="726" t="s">
        <v>351</v>
      </c>
      <c r="D14" s="788">
        <v>88230476.469999984</v>
      </c>
      <c r="E14" s="788"/>
      <c r="F14" s="793">
        <v>193087.62</v>
      </c>
      <c r="G14" s="791">
        <v>179637.62</v>
      </c>
      <c r="H14" s="792">
        <v>193087.62</v>
      </c>
      <c r="I14" s="793">
        <v>0</v>
      </c>
      <c r="J14" s="342"/>
      <c r="K14" s="727"/>
      <c r="L14" s="342"/>
    </row>
    <row r="15" spans="1:14" s="382" customFormat="1" ht="21.75" customHeight="1">
      <c r="A15" s="724" t="s">
        <v>352</v>
      </c>
      <c r="B15" s="725" t="s">
        <v>47</v>
      </c>
      <c r="C15" s="726" t="s">
        <v>353</v>
      </c>
      <c r="D15" s="788">
        <v>6233.7</v>
      </c>
      <c r="E15" s="788"/>
      <c r="F15" s="793">
        <v>0</v>
      </c>
      <c r="G15" s="791">
        <v>0</v>
      </c>
      <c r="H15" s="792">
        <v>0</v>
      </c>
      <c r="I15" s="793">
        <v>0</v>
      </c>
      <c r="J15" s="342"/>
      <c r="K15" s="728"/>
      <c r="L15" s="342"/>
      <c r="N15" s="908"/>
    </row>
    <row r="16" spans="1:14" s="382" customFormat="1" ht="21.75" customHeight="1">
      <c r="A16" s="729" t="s">
        <v>354</v>
      </c>
      <c r="B16" s="725" t="s">
        <v>47</v>
      </c>
      <c r="C16" s="730" t="s">
        <v>355</v>
      </c>
      <c r="D16" s="788">
        <v>1935016.73</v>
      </c>
      <c r="E16" s="788"/>
      <c r="F16" s="793">
        <v>0</v>
      </c>
      <c r="G16" s="791">
        <v>0</v>
      </c>
      <c r="H16" s="792">
        <v>0</v>
      </c>
      <c r="I16" s="793">
        <v>0</v>
      </c>
      <c r="J16" s="342"/>
      <c r="K16" s="728"/>
      <c r="L16" s="342"/>
      <c r="N16" s="908"/>
    </row>
    <row r="17" spans="1:14" s="382" customFormat="1" ht="21.75" hidden="1" customHeight="1">
      <c r="A17" s="731" t="s">
        <v>356</v>
      </c>
      <c r="B17" s="725" t="s">
        <v>47</v>
      </c>
      <c r="C17" s="730" t="s">
        <v>357</v>
      </c>
      <c r="D17" s="788">
        <v>0</v>
      </c>
      <c r="E17" s="788"/>
      <c r="F17" s="793">
        <v>0</v>
      </c>
      <c r="G17" s="791">
        <v>0</v>
      </c>
      <c r="H17" s="792">
        <v>0</v>
      </c>
      <c r="I17" s="793">
        <v>0</v>
      </c>
      <c r="J17" s="342"/>
      <c r="K17" s="728"/>
      <c r="L17" s="342"/>
      <c r="N17" s="908"/>
    </row>
    <row r="18" spans="1:14" s="382" customFormat="1" ht="21.75" customHeight="1">
      <c r="A18" s="729" t="s">
        <v>358</v>
      </c>
      <c r="B18" s="725" t="s">
        <v>47</v>
      </c>
      <c r="C18" s="730" t="s">
        <v>359</v>
      </c>
      <c r="D18" s="788">
        <v>7842778.2499999991</v>
      </c>
      <c r="E18" s="788"/>
      <c r="F18" s="793">
        <v>0</v>
      </c>
      <c r="G18" s="791">
        <v>0</v>
      </c>
      <c r="H18" s="792">
        <v>0</v>
      </c>
      <c r="I18" s="793">
        <v>0</v>
      </c>
      <c r="J18" s="342"/>
      <c r="K18" s="728"/>
      <c r="L18" s="342"/>
      <c r="N18" s="908"/>
    </row>
    <row r="19" spans="1:14" s="908" customFormat="1" ht="36.75" hidden="1" customHeight="1">
      <c r="A19" s="898" t="s">
        <v>360</v>
      </c>
      <c r="B19" s="896" t="s">
        <v>47</v>
      </c>
      <c r="C19" s="909" t="s">
        <v>726</v>
      </c>
      <c r="D19" s="788">
        <v>0</v>
      </c>
      <c r="E19" s="788"/>
      <c r="F19" s="793">
        <v>0</v>
      </c>
      <c r="G19" s="791">
        <v>0</v>
      </c>
      <c r="H19" s="792">
        <v>0</v>
      </c>
      <c r="I19" s="793">
        <v>0</v>
      </c>
      <c r="J19" s="906"/>
      <c r="K19" s="907"/>
      <c r="L19" s="906"/>
    </row>
    <row r="20" spans="1:14" s="908" customFormat="1" ht="21.75" customHeight="1">
      <c r="A20" s="729" t="s">
        <v>363</v>
      </c>
      <c r="B20" s="725" t="s">
        <v>47</v>
      </c>
      <c r="C20" s="726" t="s">
        <v>364</v>
      </c>
      <c r="D20" s="788">
        <v>4835837.5199999986</v>
      </c>
      <c r="E20" s="788"/>
      <c r="F20" s="793">
        <v>0</v>
      </c>
      <c r="G20" s="791">
        <v>0</v>
      </c>
      <c r="H20" s="792">
        <v>0</v>
      </c>
      <c r="I20" s="793">
        <v>0</v>
      </c>
      <c r="J20" s="906"/>
      <c r="K20" s="907"/>
      <c r="L20" s="906"/>
    </row>
    <row r="21" spans="1:14" s="382" customFormat="1" ht="21.75" hidden="1" customHeight="1">
      <c r="A21" s="729" t="s">
        <v>365</v>
      </c>
      <c r="B21" s="725" t="s">
        <v>47</v>
      </c>
      <c r="C21" s="726" t="s">
        <v>366</v>
      </c>
      <c r="D21" s="788">
        <v>0</v>
      </c>
      <c r="E21" s="788"/>
      <c r="F21" s="793">
        <v>0</v>
      </c>
      <c r="G21" s="791">
        <v>0</v>
      </c>
      <c r="H21" s="792">
        <v>0</v>
      </c>
      <c r="I21" s="793">
        <v>0</v>
      </c>
      <c r="J21" s="342"/>
      <c r="K21" s="728"/>
      <c r="L21" s="342"/>
      <c r="N21" s="908"/>
    </row>
    <row r="22" spans="1:14" s="382" customFormat="1" ht="21.75" customHeight="1">
      <c r="A22" s="729" t="s">
        <v>367</v>
      </c>
      <c r="B22" s="725" t="s">
        <v>47</v>
      </c>
      <c r="C22" s="726" t="s">
        <v>368</v>
      </c>
      <c r="D22" s="788">
        <v>153485613.52000007</v>
      </c>
      <c r="E22" s="788"/>
      <c r="F22" s="793">
        <v>2942.1499999999996</v>
      </c>
      <c r="G22" s="791">
        <v>906</v>
      </c>
      <c r="H22" s="792">
        <v>2942.1499999999996</v>
      </c>
      <c r="I22" s="793">
        <v>0</v>
      </c>
      <c r="J22" s="342"/>
      <c r="K22" s="728"/>
      <c r="L22" s="342"/>
      <c r="N22" s="908"/>
    </row>
    <row r="23" spans="1:14" s="382" customFormat="1" ht="21.75" customHeight="1">
      <c r="A23" s="729" t="s">
        <v>369</v>
      </c>
      <c r="B23" s="725" t="s">
        <v>47</v>
      </c>
      <c r="C23" s="726" t="s">
        <v>132</v>
      </c>
      <c r="D23" s="788">
        <v>835744.89</v>
      </c>
      <c r="E23" s="788"/>
      <c r="F23" s="793">
        <v>0</v>
      </c>
      <c r="G23" s="791">
        <v>0</v>
      </c>
      <c r="H23" s="792">
        <v>0</v>
      </c>
      <c r="I23" s="793">
        <v>0</v>
      </c>
      <c r="J23" s="342"/>
      <c r="K23" s="728"/>
      <c r="L23" s="342"/>
      <c r="N23" s="908"/>
    </row>
    <row r="24" spans="1:14" s="382" customFormat="1" ht="21.75" customHeight="1">
      <c r="A24" s="729" t="s">
        <v>370</v>
      </c>
      <c r="B24" s="725" t="s">
        <v>47</v>
      </c>
      <c r="C24" s="726" t="s">
        <v>575</v>
      </c>
      <c r="D24" s="788">
        <v>4548528.3</v>
      </c>
      <c r="E24" s="788"/>
      <c r="F24" s="793">
        <v>48229.62</v>
      </c>
      <c r="G24" s="791">
        <v>0</v>
      </c>
      <c r="H24" s="792">
        <v>46086.12</v>
      </c>
      <c r="I24" s="793">
        <v>2143.5</v>
      </c>
      <c r="J24" s="342"/>
      <c r="K24" s="728"/>
      <c r="L24" s="342"/>
      <c r="N24" s="908"/>
    </row>
    <row r="25" spans="1:14" s="382" customFormat="1" ht="21.75" customHeight="1">
      <c r="A25" s="729" t="s">
        <v>372</v>
      </c>
      <c r="B25" s="725" t="s">
        <v>47</v>
      </c>
      <c r="C25" s="730" t="s">
        <v>373</v>
      </c>
      <c r="D25" s="788">
        <v>5840095.6899999995</v>
      </c>
      <c r="E25" s="788"/>
      <c r="F25" s="793">
        <v>0</v>
      </c>
      <c r="G25" s="791">
        <v>0</v>
      </c>
      <c r="H25" s="792">
        <v>0</v>
      </c>
      <c r="I25" s="793">
        <v>0</v>
      </c>
      <c r="J25" s="342"/>
      <c r="K25" s="728"/>
      <c r="L25" s="342"/>
      <c r="N25" s="908"/>
    </row>
    <row r="26" spans="1:14" ht="21.75" customHeight="1">
      <c r="A26" s="729" t="s">
        <v>374</v>
      </c>
      <c r="B26" s="725" t="s">
        <v>47</v>
      </c>
      <c r="C26" s="730" t="s">
        <v>375</v>
      </c>
      <c r="D26" s="788">
        <v>1436368.2899999998</v>
      </c>
      <c r="E26" s="788"/>
      <c r="F26" s="793">
        <v>0</v>
      </c>
      <c r="G26" s="791">
        <v>0</v>
      </c>
      <c r="H26" s="792">
        <v>0</v>
      </c>
      <c r="I26" s="793">
        <v>0</v>
      </c>
      <c r="J26" s="342"/>
      <c r="K26" s="728"/>
      <c r="L26" s="342"/>
      <c r="N26" s="908"/>
    </row>
    <row r="27" spans="1:14" s="382" customFormat="1" ht="21.75" customHeight="1">
      <c r="A27" s="729" t="s">
        <v>376</v>
      </c>
      <c r="B27" s="725" t="s">
        <v>47</v>
      </c>
      <c r="C27" s="730" t="s">
        <v>711</v>
      </c>
      <c r="D27" s="788">
        <v>15853154</v>
      </c>
      <c r="E27" s="788"/>
      <c r="F27" s="793">
        <v>0</v>
      </c>
      <c r="G27" s="791">
        <v>0</v>
      </c>
      <c r="H27" s="792">
        <v>0</v>
      </c>
      <c r="I27" s="793">
        <v>0</v>
      </c>
      <c r="J27" s="342"/>
      <c r="K27" s="728"/>
      <c r="L27" s="342"/>
      <c r="N27" s="908"/>
    </row>
    <row r="28" spans="1:14" s="383" customFormat="1" ht="21.75" customHeight="1">
      <c r="A28" s="729" t="s">
        <v>377</v>
      </c>
      <c r="B28" s="725" t="s">
        <v>47</v>
      </c>
      <c r="C28" s="726" t="s">
        <v>576</v>
      </c>
      <c r="D28" s="788">
        <v>1802434665.2200005</v>
      </c>
      <c r="E28" s="788"/>
      <c r="F28" s="793">
        <v>818609831.89999998</v>
      </c>
      <c r="G28" s="791">
        <v>818466433.49000001</v>
      </c>
      <c r="H28" s="792">
        <v>672849943.51999998</v>
      </c>
      <c r="I28" s="793">
        <v>145759888.38</v>
      </c>
      <c r="J28" s="342"/>
      <c r="K28" s="728"/>
      <c r="L28" s="342"/>
      <c r="N28" s="908"/>
    </row>
    <row r="29" spans="1:14" s="387" customFormat="1" ht="30" customHeight="1">
      <c r="A29" s="384" t="s">
        <v>378</v>
      </c>
      <c r="B29" s="385" t="s">
        <v>47</v>
      </c>
      <c r="C29" s="386" t="s">
        <v>577</v>
      </c>
      <c r="D29" s="788">
        <v>124827341.28999995</v>
      </c>
      <c r="E29" s="788"/>
      <c r="F29" s="793">
        <v>0</v>
      </c>
      <c r="G29" s="791">
        <v>0</v>
      </c>
      <c r="H29" s="792">
        <v>0</v>
      </c>
      <c r="I29" s="793">
        <v>0</v>
      </c>
      <c r="J29" s="342"/>
      <c r="K29" s="732"/>
      <c r="L29" s="342"/>
      <c r="N29" s="908"/>
    </row>
    <row r="30" spans="1:14" s="387" customFormat="1" ht="21.75" customHeight="1">
      <c r="A30" s="729" t="s">
        <v>383</v>
      </c>
      <c r="B30" s="725" t="s">
        <v>47</v>
      </c>
      <c r="C30" s="726" t="s">
        <v>113</v>
      </c>
      <c r="D30" s="788">
        <v>1474671977.77</v>
      </c>
      <c r="E30" s="788"/>
      <c r="F30" s="793">
        <v>0</v>
      </c>
      <c r="G30" s="791">
        <v>0</v>
      </c>
      <c r="H30" s="792">
        <v>0</v>
      </c>
      <c r="I30" s="793">
        <v>0</v>
      </c>
      <c r="J30" s="342"/>
      <c r="K30" s="728"/>
      <c r="L30" s="342"/>
      <c r="N30" s="908"/>
    </row>
    <row r="31" spans="1:14" s="387" customFormat="1" ht="21.75" customHeight="1">
      <c r="A31" s="729" t="s">
        <v>384</v>
      </c>
      <c r="B31" s="725" t="s">
        <v>47</v>
      </c>
      <c r="C31" s="726" t="s">
        <v>578</v>
      </c>
      <c r="D31" s="788">
        <v>220405429.18000004</v>
      </c>
      <c r="E31" s="788"/>
      <c r="F31" s="793">
        <v>0</v>
      </c>
      <c r="G31" s="791">
        <v>0</v>
      </c>
      <c r="H31" s="792">
        <v>0</v>
      </c>
      <c r="I31" s="793">
        <v>0</v>
      </c>
      <c r="J31" s="342"/>
      <c r="K31" s="728"/>
      <c r="L31" s="342"/>
      <c r="N31" s="908"/>
    </row>
    <row r="32" spans="1:14" s="387" customFormat="1" ht="21.75" customHeight="1">
      <c r="A32" s="729" t="s">
        <v>387</v>
      </c>
      <c r="B32" s="725" t="s">
        <v>47</v>
      </c>
      <c r="C32" s="726" t="s">
        <v>579</v>
      </c>
      <c r="D32" s="788">
        <v>905294709.6499995</v>
      </c>
      <c r="E32" s="788"/>
      <c r="F32" s="793">
        <v>0</v>
      </c>
      <c r="G32" s="791">
        <v>0</v>
      </c>
      <c r="H32" s="792">
        <v>0</v>
      </c>
      <c r="I32" s="793">
        <v>0</v>
      </c>
      <c r="J32" s="342"/>
      <c r="K32" s="728"/>
      <c r="L32" s="342"/>
      <c r="N32" s="908"/>
    </row>
    <row r="33" spans="1:14" s="387" customFormat="1" ht="21.75" customHeight="1">
      <c r="A33" s="729" t="s">
        <v>390</v>
      </c>
      <c r="B33" s="725" t="s">
        <v>47</v>
      </c>
      <c r="C33" s="726" t="s">
        <v>580</v>
      </c>
      <c r="D33" s="788">
        <v>944127267.76000082</v>
      </c>
      <c r="E33" s="788"/>
      <c r="F33" s="793">
        <v>808534.43</v>
      </c>
      <c r="G33" s="791">
        <v>22422.780000000002</v>
      </c>
      <c r="H33" s="792">
        <v>799614.17</v>
      </c>
      <c r="I33" s="793">
        <v>8920.26</v>
      </c>
      <c r="J33" s="342"/>
      <c r="K33" s="728"/>
      <c r="L33" s="342"/>
      <c r="N33" s="908"/>
    </row>
    <row r="34" spans="1:14" s="382" customFormat="1" ht="53.25" hidden="1" customHeight="1">
      <c r="A34" s="384" t="s">
        <v>392</v>
      </c>
      <c r="B34" s="385" t="s">
        <v>47</v>
      </c>
      <c r="C34" s="388" t="s">
        <v>581</v>
      </c>
      <c r="D34" s="788">
        <v>0</v>
      </c>
      <c r="E34" s="788"/>
      <c r="F34" s="793">
        <v>0</v>
      </c>
      <c r="G34" s="791">
        <v>0</v>
      </c>
      <c r="H34" s="792">
        <v>0</v>
      </c>
      <c r="I34" s="793">
        <v>0</v>
      </c>
      <c r="J34" s="342"/>
      <c r="K34" s="732"/>
      <c r="L34" s="342"/>
      <c r="N34" s="908"/>
    </row>
    <row r="35" spans="1:14" s="382" customFormat="1" ht="21.75" hidden="1" customHeight="1">
      <c r="A35" s="729" t="s">
        <v>400</v>
      </c>
      <c r="B35" s="725" t="s">
        <v>47</v>
      </c>
      <c r="C35" s="726" t="s">
        <v>401</v>
      </c>
      <c r="D35" s="788">
        <v>0</v>
      </c>
      <c r="E35" s="788"/>
      <c r="F35" s="793">
        <v>0</v>
      </c>
      <c r="G35" s="791">
        <v>0</v>
      </c>
      <c r="H35" s="792">
        <v>0</v>
      </c>
      <c r="I35" s="793">
        <v>0</v>
      </c>
      <c r="J35" s="342"/>
      <c r="K35" s="728"/>
      <c r="L35" s="342"/>
      <c r="N35" s="908"/>
    </row>
    <row r="36" spans="1:14" s="382" customFormat="1" ht="21.75" customHeight="1">
      <c r="A36" s="729" t="s">
        <v>402</v>
      </c>
      <c r="B36" s="725" t="s">
        <v>47</v>
      </c>
      <c r="C36" s="730" t="s">
        <v>115</v>
      </c>
      <c r="D36" s="788">
        <v>135385844.03999981</v>
      </c>
      <c r="E36" s="788"/>
      <c r="F36" s="793">
        <v>2417.9</v>
      </c>
      <c r="G36" s="791">
        <v>2163.02</v>
      </c>
      <c r="H36" s="792">
        <v>2417.9</v>
      </c>
      <c r="I36" s="793">
        <v>0</v>
      </c>
      <c r="J36" s="342"/>
      <c r="K36" s="728"/>
      <c r="L36" s="342"/>
      <c r="N36" s="908"/>
    </row>
    <row r="37" spans="1:14" s="382" customFormat="1" ht="21.75" customHeight="1">
      <c r="A37" s="729" t="s">
        <v>403</v>
      </c>
      <c r="B37" s="725" t="s">
        <v>47</v>
      </c>
      <c r="C37" s="726" t="s">
        <v>404</v>
      </c>
      <c r="D37" s="788">
        <v>171895095.86000016</v>
      </c>
      <c r="E37" s="788"/>
      <c r="F37" s="793">
        <v>0</v>
      </c>
      <c r="G37" s="791">
        <v>0</v>
      </c>
      <c r="H37" s="792">
        <v>0</v>
      </c>
      <c r="I37" s="793">
        <v>0</v>
      </c>
      <c r="J37" s="342"/>
      <c r="K37" s="728"/>
      <c r="L37" s="342"/>
      <c r="N37" s="908"/>
    </row>
    <row r="38" spans="1:14" s="382" customFormat="1" ht="21.75" customHeight="1">
      <c r="A38" s="729" t="s">
        <v>405</v>
      </c>
      <c r="B38" s="725" t="s">
        <v>47</v>
      </c>
      <c r="C38" s="726" t="s">
        <v>406</v>
      </c>
      <c r="D38" s="788">
        <v>2154407.9900000002</v>
      </c>
      <c r="E38" s="788"/>
      <c r="F38" s="793">
        <v>0</v>
      </c>
      <c r="G38" s="791">
        <v>0</v>
      </c>
      <c r="H38" s="792">
        <v>0</v>
      </c>
      <c r="I38" s="793">
        <v>0</v>
      </c>
      <c r="J38" s="342"/>
      <c r="K38" s="728"/>
      <c r="L38" s="342"/>
      <c r="N38" s="908"/>
    </row>
    <row r="39" spans="1:14" s="382" customFormat="1" ht="21.75" customHeight="1">
      <c r="A39" s="729" t="s">
        <v>407</v>
      </c>
      <c r="B39" s="725" t="s">
        <v>47</v>
      </c>
      <c r="C39" s="726" t="s">
        <v>582</v>
      </c>
      <c r="D39" s="788">
        <v>13618984.78999999</v>
      </c>
      <c r="E39" s="788"/>
      <c r="F39" s="793">
        <v>0</v>
      </c>
      <c r="G39" s="791">
        <v>0</v>
      </c>
      <c r="H39" s="792">
        <v>0</v>
      </c>
      <c r="I39" s="793">
        <v>0</v>
      </c>
      <c r="J39" s="342"/>
      <c r="K39" s="728"/>
      <c r="L39" s="342"/>
      <c r="N39" s="908"/>
    </row>
    <row r="40" spans="1:14" s="382" customFormat="1" ht="21.75" customHeight="1">
      <c r="A40" s="729" t="s">
        <v>410</v>
      </c>
      <c r="B40" s="725" t="s">
        <v>47</v>
      </c>
      <c r="C40" s="730" t="s">
        <v>583</v>
      </c>
      <c r="D40" s="788">
        <v>7003956.0700000003</v>
      </c>
      <c r="E40" s="788"/>
      <c r="F40" s="793">
        <v>0</v>
      </c>
      <c r="G40" s="791">
        <v>0</v>
      </c>
      <c r="H40" s="792">
        <v>0</v>
      </c>
      <c r="I40" s="793">
        <v>0</v>
      </c>
      <c r="J40" s="342"/>
      <c r="K40" s="728"/>
      <c r="L40" s="342"/>
      <c r="N40" s="908"/>
    </row>
    <row r="41" spans="1:14" s="382" customFormat="1" ht="21.75" customHeight="1">
      <c r="A41" s="729" t="s">
        <v>426</v>
      </c>
      <c r="B41" s="866" t="s">
        <v>47</v>
      </c>
      <c r="C41" s="733" t="s">
        <v>178</v>
      </c>
      <c r="D41" s="794">
        <v>3556060.379999999</v>
      </c>
      <c r="E41" s="802"/>
      <c r="F41" s="793">
        <v>0</v>
      </c>
      <c r="G41" s="791">
        <v>0</v>
      </c>
      <c r="H41" s="792">
        <v>0</v>
      </c>
      <c r="I41" s="793">
        <v>0</v>
      </c>
      <c r="J41" s="342"/>
      <c r="L41" s="342"/>
      <c r="N41" s="908"/>
    </row>
    <row r="42" spans="1:14" s="382" customFormat="1" ht="21.75" customHeight="1">
      <c r="A42" s="729" t="s">
        <v>413</v>
      </c>
      <c r="B42" s="725" t="s">
        <v>47</v>
      </c>
      <c r="C42" s="726" t="s">
        <v>584</v>
      </c>
      <c r="D42" s="788">
        <v>29550224.66</v>
      </c>
      <c r="E42" s="788"/>
      <c r="F42" s="793">
        <v>0</v>
      </c>
      <c r="G42" s="791">
        <v>0</v>
      </c>
      <c r="H42" s="792">
        <v>0</v>
      </c>
      <c r="I42" s="793">
        <v>0</v>
      </c>
      <c r="J42" s="342"/>
      <c r="K42" s="810"/>
      <c r="L42" s="342"/>
      <c r="N42" s="908"/>
    </row>
    <row r="43" spans="1:14" s="382" customFormat="1" ht="21.75" customHeight="1">
      <c r="A43" s="729" t="s">
        <v>416</v>
      </c>
      <c r="B43" s="725" t="s">
        <v>47</v>
      </c>
      <c r="C43" s="726" t="s">
        <v>585</v>
      </c>
      <c r="D43" s="788">
        <v>12494777.870000003</v>
      </c>
      <c r="E43" s="788"/>
      <c r="F43" s="793">
        <v>0</v>
      </c>
      <c r="G43" s="791">
        <v>0</v>
      </c>
      <c r="H43" s="792">
        <v>0</v>
      </c>
      <c r="I43" s="793">
        <v>0</v>
      </c>
      <c r="J43" s="342"/>
      <c r="K43" s="810"/>
      <c r="L43" s="342"/>
      <c r="N43" s="908"/>
    </row>
    <row r="44" spans="1:14" s="382" customFormat="1" ht="32.25" hidden="1" customHeight="1">
      <c r="A44" s="384" t="s">
        <v>419</v>
      </c>
      <c r="B44" s="385" t="s">
        <v>47</v>
      </c>
      <c r="C44" s="734" t="s">
        <v>586</v>
      </c>
      <c r="D44" s="788">
        <v>0</v>
      </c>
      <c r="E44" s="788"/>
      <c r="F44" s="793">
        <v>0</v>
      </c>
      <c r="G44" s="791">
        <v>0</v>
      </c>
      <c r="H44" s="792">
        <v>0</v>
      </c>
      <c r="I44" s="793">
        <v>0</v>
      </c>
      <c r="J44" s="342"/>
      <c r="K44" s="811"/>
      <c r="L44" s="342"/>
      <c r="N44" s="908"/>
    </row>
    <row r="45" spans="1:14" s="382" customFormat="1" ht="21.75" customHeight="1" thickBot="1">
      <c r="A45" s="729" t="s">
        <v>424</v>
      </c>
      <c r="B45" s="725" t="s">
        <v>47</v>
      </c>
      <c r="C45" s="726" t="s">
        <v>425</v>
      </c>
      <c r="D45" s="788">
        <v>6582672.5899999999</v>
      </c>
      <c r="E45" s="788"/>
      <c r="F45" s="793">
        <v>0</v>
      </c>
      <c r="G45" s="791">
        <v>0</v>
      </c>
      <c r="H45" s="792">
        <v>0</v>
      </c>
      <c r="I45" s="793">
        <v>0</v>
      </c>
      <c r="J45" s="342"/>
      <c r="K45" s="810"/>
      <c r="L45" s="342"/>
      <c r="N45" s="908"/>
    </row>
    <row r="46" spans="1:14" s="382" customFormat="1" ht="24.75" customHeight="1" thickTop="1">
      <c r="A46" s="389" t="s">
        <v>587</v>
      </c>
      <c r="B46" s="735"/>
      <c r="C46" s="736"/>
      <c r="D46" s="803"/>
      <c r="E46" s="804"/>
      <c r="F46" s="805"/>
      <c r="G46" s="806"/>
      <c r="H46" s="807"/>
      <c r="I46" s="805"/>
      <c r="J46" s="342"/>
      <c r="K46" s="812"/>
      <c r="L46" s="342"/>
      <c r="N46" s="908"/>
    </row>
    <row r="47" spans="1:14" s="387" customFormat="1" ht="29.25" customHeight="1">
      <c r="A47" s="390" t="s">
        <v>398</v>
      </c>
      <c r="B47" s="391" t="s">
        <v>47</v>
      </c>
      <c r="C47" s="392" t="s">
        <v>399</v>
      </c>
      <c r="D47" s="808">
        <v>16828801159.309999</v>
      </c>
      <c r="E47" s="809" t="s">
        <v>710</v>
      </c>
      <c r="F47" s="793">
        <v>0</v>
      </c>
      <c r="G47" s="797">
        <v>0</v>
      </c>
      <c r="H47" s="1122">
        <v>0</v>
      </c>
      <c r="I47" s="798">
        <v>0</v>
      </c>
      <c r="J47" s="342"/>
      <c r="K47" s="813"/>
      <c r="L47" s="342"/>
      <c r="N47" s="908"/>
    </row>
    <row r="48" spans="1:14" s="387" customFormat="1" ht="9.75" customHeight="1">
      <c r="F48" s="787"/>
      <c r="J48" s="342"/>
      <c r="K48" s="814"/>
      <c r="L48" s="342"/>
    </row>
    <row r="49" spans="1:12" s="387" customFormat="1" ht="15.75" customHeight="1">
      <c r="A49" s="330"/>
      <c r="B49" s="737" t="s">
        <v>710</v>
      </c>
      <c r="C49" s="738" t="s">
        <v>564</v>
      </c>
      <c r="D49" s="330"/>
      <c r="E49" s="330"/>
      <c r="F49" s="330"/>
      <c r="G49" s="330"/>
      <c r="H49" s="330"/>
      <c r="I49" s="330"/>
      <c r="J49" s="342"/>
      <c r="K49" s="814"/>
      <c r="L49" s="342"/>
    </row>
    <row r="50" spans="1:12" s="395" customFormat="1" ht="15.75">
      <c r="A50" s="1180" t="s">
        <v>764</v>
      </c>
      <c r="B50" s="739"/>
      <c r="C50" s="1149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1180" t="s">
        <v>767</v>
      </c>
      <c r="B51" s="739"/>
      <c r="C51" s="739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75" t="s">
        <v>712</v>
      </c>
      <c r="B52" s="739"/>
      <c r="C52" s="739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37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75"/>
      <c r="B54" s="739"/>
      <c r="C54" s="739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75"/>
      <c r="B55" s="739"/>
      <c r="C55" s="739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39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4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3"/>
  <sheetViews>
    <sheetView showGridLines="0" zoomScale="75" zoomScaleNormal="75" workbookViewId="0">
      <selection activeCell="L11" sqref="L11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10" width="6.5703125" style="399" customWidth="1"/>
    <col min="11" max="11" width="23.7109375" style="883" customWidth="1"/>
    <col min="12" max="12" width="27.7109375" style="399" customWidth="1"/>
    <col min="13" max="13" width="19.5703125" style="399" customWidth="1"/>
    <col min="14" max="14" width="15" style="399" customWidth="1"/>
    <col min="15" max="15" width="25.42578125" style="399" customWidth="1"/>
    <col min="16" max="257" width="12.5703125" style="399"/>
    <col min="258" max="258" width="67.7109375" style="399" customWidth="1"/>
    <col min="259" max="259" width="19.5703125" style="399" customWidth="1"/>
    <col min="260" max="260" width="2.5703125" style="399" customWidth="1"/>
    <col min="261" max="261" width="20.7109375" style="399" customWidth="1"/>
    <col min="262" max="262" width="21.5703125" style="399" customWidth="1"/>
    <col min="263" max="264" width="20.85546875" style="399" customWidth="1"/>
    <col min="265" max="265" width="4.7109375" style="399" customWidth="1"/>
    <col min="266" max="266" width="6.5703125" style="399" customWidth="1"/>
    <col min="267" max="267" width="14.85546875" style="399" bestFit="1" customWidth="1"/>
    <col min="268" max="268" width="21.5703125" style="399" customWidth="1"/>
    <col min="269" max="269" width="19.5703125" style="399" customWidth="1"/>
    <col min="270" max="270" width="15" style="399" customWidth="1"/>
    <col min="271" max="271" width="25.42578125" style="399" customWidth="1"/>
    <col min="272" max="513" width="12.5703125" style="399"/>
    <col min="514" max="514" width="67.7109375" style="399" customWidth="1"/>
    <col min="515" max="515" width="19.5703125" style="399" customWidth="1"/>
    <col min="516" max="516" width="2.5703125" style="399" customWidth="1"/>
    <col min="517" max="517" width="20.7109375" style="399" customWidth="1"/>
    <col min="518" max="518" width="21.5703125" style="399" customWidth="1"/>
    <col min="519" max="520" width="20.85546875" style="399" customWidth="1"/>
    <col min="521" max="521" width="4.7109375" style="399" customWidth="1"/>
    <col min="522" max="522" width="6.5703125" style="399" customWidth="1"/>
    <col min="523" max="523" width="14.85546875" style="399" bestFit="1" customWidth="1"/>
    <col min="524" max="524" width="21.5703125" style="399" customWidth="1"/>
    <col min="525" max="525" width="19.5703125" style="399" customWidth="1"/>
    <col min="526" max="526" width="15" style="399" customWidth="1"/>
    <col min="527" max="527" width="25.42578125" style="399" customWidth="1"/>
    <col min="528" max="769" width="12.5703125" style="399"/>
    <col min="770" max="770" width="67.7109375" style="399" customWidth="1"/>
    <col min="771" max="771" width="19.5703125" style="399" customWidth="1"/>
    <col min="772" max="772" width="2.5703125" style="399" customWidth="1"/>
    <col min="773" max="773" width="20.7109375" style="399" customWidth="1"/>
    <col min="774" max="774" width="21.5703125" style="399" customWidth="1"/>
    <col min="775" max="776" width="20.85546875" style="399" customWidth="1"/>
    <col min="777" max="777" width="4.7109375" style="399" customWidth="1"/>
    <col min="778" max="778" width="6.5703125" style="399" customWidth="1"/>
    <col min="779" max="779" width="14.85546875" style="399" bestFit="1" customWidth="1"/>
    <col min="780" max="780" width="21.5703125" style="399" customWidth="1"/>
    <col min="781" max="781" width="19.5703125" style="399" customWidth="1"/>
    <col min="782" max="782" width="15" style="399" customWidth="1"/>
    <col min="783" max="783" width="25.42578125" style="399" customWidth="1"/>
    <col min="784" max="1025" width="12.5703125" style="399"/>
    <col min="1026" max="1026" width="67.7109375" style="399" customWidth="1"/>
    <col min="1027" max="1027" width="19.5703125" style="399" customWidth="1"/>
    <col min="1028" max="1028" width="2.5703125" style="399" customWidth="1"/>
    <col min="1029" max="1029" width="20.7109375" style="399" customWidth="1"/>
    <col min="1030" max="1030" width="21.5703125" style="399" customWidth="1"/>
    <col min="1031" max="1032" width="20.85546875" style="399" customWidth="1"/>
    <col min="1033" max="1033" width="4.7109375" style="399" customWidth="1"/>
    <col min="1034" max="1034" width="6.5703125" style="399" customWidth="1"/>
    <col min="1035" max="1035" width="14.85546875" style="399" bestFit="1" customWidth="1"/>
    <col min="1036" max="1036" width="21.5703125" style="399" customWidth="1"/>
    <col min="1037" max="1037" width="19.5703125" style="399" customWidth="1"/>
    <col min="1038" max="1038" width="15" style="399" customWidth="1"/>
    <col min="1039" max="1039" width="25.42578125" style="399" customWidth="1"/>
    <col min="1040" max="1281" width="12.5703125" style="399"/>
    <col min="1282" max="1282" width="67.7109375" style="399" customWidth="1"/>
    <col min="1283" max="1283" width="19.5703125" style="399" customWidth="1"/>
    <col min="1284" max="1284" width="2.5703125" style="399" customWidth="1"/>
    <col min="1285" max="1285" width="20.7109375" style="399" customWidth="1"/>
    <col min="1286" max="1286" width="21.5703125" style="399" customWidth="1"/>
    <col min="1287" max="1288" width="20.85546875" style="399" customWidth="1"/>
    <col min="1289" max="1289" width="4.7109375" style="399" customWidth="1"/>
    <col min="1290" max="1290" width="6.5703125" style="399" customWidth="1"/>
    <col min="1291" max="1291" width="14.85546875" style="399" bestFit="1" customWidth="1"/>
    <col min="1292" max="1292" width="21.5703125" style="399" customWidth="1"/>
    <col min="1293" max="1293" width="19.5703125" style="399" customWidth="1"/>
    <col min="1294" max="1294" width="15" style="399" customWidth="1"/>
    <col min="1295" max="1295" width="25.42578125" style="399" customWidth="1"/>
    <col min="1296" max="1537" width="12.5703125" style="399"/>
    <col min="1538" max="1538" width="67.7109375" style="399" customWidth="1"/>
    <col min="1539" max="1539" width="19.5703125" style="399" customWidth="1"/>
    <col min="1540" max="1540" width="2.5703125" style="399" customWidth="1"/>
    <col min="1541" max="1541" width="20.7109375" style="399" customWidth="1"/>
    <col min="1542" max="1542" width="21.5703125" style="399" customWidth="1"/>
    <col min="1543" max="1544" width="20.85546875" style="399" customWidth="1"/>
    <col min="1545" max="1545" width="4.7109375" style="399" customWidth="1"/>
    <col min="1546" max="1546" width="6.5703125" style="399" customWidth="1"/>
    <col min="1547" max="1547" width="14.85546875" style="399" bestFit="1" customWidth="1"/>
    <col min="1548" max="1548" width="21.5703125" style="399" customWidth="1"/>
    <col min="1549" max="1549" width="19.5703125" style="399" customWidth="1"/>
    <col min="1550" max="1550" width="15" style="399" customWidth="1"/>
    <col min="1551" max="1551" width="25.42578125" style="399" customWidth="1"/>
    <col min="1552" max="1793" width="12.5703125" style="399"/>
    <col min="1794" max="1794" width="67.7109375" style="399" customWidth="1"/>
    <col min="1795" max="1795" width="19.5703125" style="399" customWidth="1"/>
    <col min="1796" max="1796" width="2.5703125" style="399" customWidth="1"/>
    <col min="1797" max="1797" width="20.7109375" style="399" customWidth="1"/>
    <col min="1798" max="1798" width="21.5703125" style="399" customWidth="1"/>
    <col min="1799" max="1800" width="20.85546875" style="399" customWidth="1"/>
    <col min="1801" max="1801" width="4.7109375" style="399" customWidth="1"/>
    <col min="1802" max="1802" width="6.5703125" style="399" customWidth="1"/>
    <col min="1803" max="1803" width="14.85546875" style="399" bestFit="1" customWidth="1"/>
    <col min="1804" max="1804" width="21.5703125" style="399" customWidth="1"/>
    <col min="1805" max="1805" width="19.5703125" style="399" customWidth="1"/>
    <col min="1806" max="1806" width="15" style="399" customWidth="1"/>
    <col min="1807" max="1807" width="25.42578125" style="399" customWidth="1"/>
    <col min="1808" max="2049" width="12.5703125" style="399"/>
    <col min="2050" max="2050" width="67.7109375" style="399" customWidth="1"/>
    <col min="2051" max="2051" width="19.5703125" style="399" customWidth="1"/>
    <col min="2052" max="2052" width="2.5703125" style="399" customWidth="1"/>
    <col min="2053" max="2053" width="20.7109375" style="399" customWidth="1"/>
    <col min="2054" max="2054" width="21.5703125" style="399" customWidth="1"/>
    <col min="2055" max="2056" width="20.85546875" style="399" customWidth="1"/>
    <col min="2057" max="2057" width="4.7109375" style="399" customWidth="1"/>
    <col min="2058" max="2058" width="6.5703125" style="399" customWidth="1"/>
    <col min="2059" max="2059" width="14.85546875" style="399" bestFit="1" customWidth="1"/>
    <col min="2060" max="2060" width="21.5703125" style="399" customWidth="1"/>
    <col min="2061" max="2061" width="19.5703125" style="399" customWidth="1"/>
    <col min="2062" max="2062" width="15" style="399" customWidth="1"/>
    <col min="2063" max="2063" width="25.42578125" style="399" customWidth="1"/>
    <col min="2064" max="2305" width="12.5703125" style="399"/>
    <col min="2306" max="2306" width="67.7109375" style="399" customWidth="1"/>
    <col min="2307" max="2307" width="19.5703125" style="399" customWidth="1"/>
    <col min="2308" max="2308" width="2.5703125" style="399" customWidth="1"/>
    <col min="2309" max="2309" width="20.7109375" style="399" customWidth="1"/>
    <col min="2310" max="2310" width="21.5703125" style="399" customWidth="1"/>
    <col min="2311" max="2312" width="20.85546875" style="399" customWidth="1"/>
    <col min="2313" max="2313" width="4.7109375" style="399" customWidth="1"/>
    <col min="2314" max="2314" width="6.5703125" style="399" customWidth="1"/>
    <col min="2315" max="2315" width="14.85546875" style="399" bestFit="1" customWidth="1"/>
    <col min="2316" max="2316" width="21.5703125" style="399" customWidth="1"/>
    <col min="2317" max="2317" width="19.5703125" style="399" customWidth="1"/>
    <col min="2318" max="2318" width="15" style="399" customWidth="1"/>
    <col min="2319" max="2319" width="25.42578125" style="399" customWidth="1"/>
    <col min="2320" max="2561" width="12.5703125" style="399"/>
    <col min="2562" max="2562" width="67.7109375" style="399" customWidth="1"/>
    <col min="2563" max="2563" width="19.5703125" style="399" customWidth="1"/>
    <col min="2564" max="2564" width="2.5703125" style="399" customWidth="1"/>
    <col min="2565" max="2565" width="20.7109375" style="399" customWidth="1"/>
    <col min="2566" max="2566" width="21.5703125" style="399" customWidth="1"/>
    <col min="2567" max="2568" width="20.85546875" style="399" customWidth="1"/>
    <col min="2569" max="2569" width="4.7109375" style="399" customWidth="1"/>
    <col min="2570" max="2570" width="6.5703125" style="399" customWidth="1"/>
    <col min="2571" max="2571" width="14.85546875" style="399" bestFit="1" customWidth="1"/>
    <col min="2572" max="2572" width="21.5703125" style="399" customWidth="1"/>
    <col min="2573" max="2573" width="19.5703125" style="399" customWidth="1"/>
    <col min="2574" max="2574" width="15" style="399" customWidth="1"/>
    <col min="2575" max="2575" width="25.42578125" style="399" customWidth="1"/>
    <col min="2576" max="2817" width="12.5703125" style="399"/>
    <col min="2818" max="2818" width="67.7109375" style="399" customWidth="1"/>
    <col min="2819" max="2819" width="19.5703125" style="399" customWidth="1"/>
    <col min="2820" max="2820" width="2.5703125" style="399" customWidth="1"/>
    <col min="2821" max="2821" width="20.7109375" style="399" customWidth="1"/>
    <col min="2822" max="2822" width="21.5703125" style="399" customWidth="1"/>
    <col min="2823" max="2824" width="20.85546875" style="399" customWidth="1"/>
    <col min="2825" max="2825" width="4.7109375" style="399" customWidth="1"/>
    <col min="2826" max="2826" width="6.5703125" style="399" customWidth="1"/>
    <col min="2827" max="2827" width="14.85546875" style="399" bestFit="1" customWidth="1"/>
    <col min="2828" max="2828" width="21.5703125" style="399" customWidth="1"/>
    <col min="2829" max="2829" width="19.5703125" style="399" customWidth="1"/>
    <col min="2830" max="2830" width="15" style="399" customWidth="1"/>
    <col min="2831" max="2831" width="25.42578125" style="399" customWidth="1"/>
    <col min="2832" max="3073" width="12.5703125" style="399"/>
    <col min="3074" max="3074" width="67.7109375" style="399" customWidth="1"/>
    <col min="3075" max="3075" width="19.5703125" style="399" customWidth="1"/>
    <col min="3076" max="3076" width="2.5703125" style="399" customWidth="1"/>
    <col min="3077" max="3077" width="20.7109375" style="399" customWidth="1"/>
    <col min="3078" max="3078" width="21.5703125" style="399" customWidth="1"/>
    <col min="3079" max="3080" width="20.85546875" style="399" customWidth="1"/>
    <col min="3081" max="3081" width="4.7109375" style="399" customWidth="1"/>
    <col min="3082" max="3082" width="6.5703125" style="399" customWidth="1"/>
    <col min="3083" max="3083" width="14.85546875" style="399" bestFit="1" customWidth="1"/>
    <col min="3084" max="3084" width="21.5703125" style="399" customWidth="1"/>
    <col min="3085" max="3085" width="19.5703125" style="399" customWidth="1"/>
    <col min="3086" max="3086" width="15" style="399" customWidth="1"/>
    <col min="3087" max="3087" width="25.42578125" style="399" customWidth="1"/>
    <col min="3088" max="3329" width="12.5703125" style="399"/>
    <col min="3330" max="3330" width="67.7109375" style="399" customWidth="1"/>
    <col min="3331" max="3331" width="19.5703125" style="399" customWidth="1"/>
    <col min="3332" max="3332" width="2.5703125" style="399" customWidth="1"/>
    <col min="3333" max="3333" width="20.7109375" style="399" customWidth="1"/>
    <col min="3334" max="3334" width="21.5703125" style="399" customWidth="1"/>
    <col min="3335" max="3336" width="20.85546875" style="399" customWidth="1"/>
    <col min="3337" max="3337" width="4.7109375" style="399" customWidth="1"/>
    <col min="3338" max="3338" width="6.5703125" style="399" customWidth="1"/>
    <col min="3339" max="3339" width="14.85546875" style="399" bestFit="1" customWidth="1"/>
    <col min="3340" max="3340" width="21.5703125" style="399" customWidth="1"/>
    <col min="3341" max="3341" width="19.5703125" style="399" customWidth="1"/>
    <col min="3342" max="3342" width="15" style="399" customWidth="1"/>
    <col min="3343" max="3343" width="25.42578125" style="399" customWidth="1"/>
    <col min="3344" max="3585" width="12.5703125" style="399"/>
    <col min="3586" max="3586" width="67.7109375" style="399" customWidth="1"/>
    <col min="3587" max="3587" width="19.5703125" style="399" customWidth="1"/>
    <col min="3588" max="3588" width="2.5703125" style="399" customWidth="1"/>
    <col min="3589" max="3589" width="20.7109375" style="399" customWidth="1"/>
    <col min="3590" max="3590" width="21.5703125" style="399" customWidth="1"/>
    <col min="3591" max="3592" width="20.85546875" style="399" customWidth="1"/>
    <col min="3593" max="3593" width="4.7109375" style="399" customWidth="1"/>
    <col min="3594" max="3594" width="6.5703125" style="399" customWidth="1"/>
    <col min="3595" max="3595" width="14.85546875" style="399" bestFit="1" customWidth="1"/>
    <col min="3596" max="3596" width="21.5703125" style="399" customWidth="1"/>
    <col min="3597" max="3597" width="19.5703125" style="399" customWidth="1"/>
    <col min="3598" max="3598" width="15" style="399" customWidth="1"/>
    <col min="3599" max="3599" width="25.42578125" style="399" customWidth="1"/>
    <col min="3600" max="3841" width="12.5703125" style="399"/>
    <col min="3842" max="3842" width="67.7109375" style="399" customWidth="1"/>
    <col min="3843" max="3843" width="19.5703125" style="399" customWidth="1"/>
    <col min="3844" max="3844" width="2.5703125" style="399" customWidth="1"/>
    <col min="3845" max="3845" width="20.7109375" style="399" customWidth="1"/>
    <col min="3846" max="3846" width="21.5703125" style="399" customWidth="1"/>
    <col min="3847" max="3848" width="20.85546875" style="399" customWidth="1"/>
    <col min="3849" max="3849" width="4.7109375" style="399" customWidth="1"/>
    <col min="3850" max="3850" width="6.5703125" style="399" customWidth="1"/>
    <col min="3851" max="3851" width="14.85546875" style="399" bestFit="1" customWidth="1"/>
    <col min="3852" max="3852" width="21.5703125" style="399" customWidth="1"/>
    <col min="3853" max="3853" width="19.5703125" style="399" customWidth="1"/>
    <col min="3854" max="3854" width="15" style="399" customWidth="1"/>
    <col min="3855" max="3855" width="25.42578125" style="399" customWidth="1"/>
    <col min="3856" max="4097" width="12.5703125" style="399"/>
    <col min="4098" max="4098" width="67.7109375" style="399" customWidth="1"/>
    <col min="4099" max="4099" width="19.5703125" style="399" customWidth="1"/>
    <col min="4100" max="4100" width="2.5703125" style="399" customWidth="1"/>
    <col min="4101" max="4101" width="20.7109375" style="399" customWidth="1"/>
    <col min="4102" max="4102" width="21.5703125" style="399" customWidth="1"/>
    <col min="4103" max="4104" width="20.85546875" style="399" customWidth="1"/>
    <col min="4105" max="4105" width="4.7109375" style="399" customWidth="1"/>
    <col min="4106" max="4106" width="6.5703125" style="399" customWidth="1"/>
    <col min="4107" max="4107" width="14.85546875" style="399" bestFit="1" customWidth="1"/>
    <col min="4108" max="4108" width="21.5703125" style="399" customWidth="1"/>
    <col min="4109" max="4109" width="19.5703125" style="399" customWidth="1"/>
    <col min="4110" max="4110" width="15" style="399" customWidth="1"/>
    <col min="4111" max="4111" width="25.42578125" style="399" customWidth="1"/>
    <col min="4112" max="4353" width="12.5703125" style="399"/>
    <col min="4354" max="4354" width="67.7109375" style="399" customWidth="1"/>
    <col min="4355" max="4355" width="19.5703125" style="399" customWidth="1"/>
    <col min="4356" max="4356" width="2.5703125" style="399" customWidth="1"/>
    <col min="4357" max="4357" width="20.7109375" style="399" customWidth="1"/>
    <col min="4358" max="4358" width="21.5703125" style="399" customWidth="1"/>
    <col min="4359" max="4360" width="20.85546875" style="399" customWidth="1"/>
    <col min="4361" max="4361" width="4.7109375" style="399" customWidth="1"/>
    <col min="4362" max="4362" width="6.5703125" style="399" customWidth="1"/>
    <col min="4363" max="4363" width="14.85546875" style="399" bestFit="1" customWidth="1"/>
    <col min="4364" max="4364" width="21.5703125" style="399" customWidth="1"/>
    <col min="4365" max="4365" width="19.5703125" style="399" customWidth="1"/>
    <col min="4366" max="4366" width="15" style="399" customWidth="1"/>
    <col min="4367" max="4367" width="25.42578125" style="399" customWidth="1"/>
    <col min="4368" max="4609" width="12.5703125" style="399"/>
    <col min="4610" max="4610" width="67.7109375" style="399" customWidth="1"/>
    <col min="4611" max="4611" width="19.5703125" style="399" customWidth="1"/>
    <col min="4612" max="4612" width="2.5703125" style="399" customWidth="1"/>
    <col min="4613" max="4613" width="20.7109375" style="399" customWidth="1"/>
    <col min="4614" max="4614" width="21.5703125" style="399" customWidth="1"/>
    <col min="4615" max="4616" width="20.85546875" style="399" customWidth="1"/>
    <col min="4617" max="4617" width="4.7109375" style="399" customWidth="1"/>
    <col min="4618" max="4618" width="6.5703125" style="399" customWidth="1"/>
    <col min="4619" max="4619" width="14.85546875" style="399" bestFit="1" customWidth="1"/>
    <col min="4620" max="4620" width="21.5703125" style="399" customWidth="1"/>
    <col min="4621" max="4621" width="19.5703125" style="399" customWidth="1"/>
    <col min="4622" max="4622" width="15" style="399" customWidth="1"/>
    <col min="4623" max="4623" width="25.42578125" style="399" customWidth="1"/>
    <col min="4624" max="4865" width="12.5703125" style="399"/>
    <col min="4866" max="4866" width="67.7109375" style="399" customWidth="1"/>
    <col min="4867" max="4867" width="19.5703125" style="399" customWidth="1"/>
    <col min="4868" max="4868" width="2.5703125" style="399" customWidth="1"/>
    <col min="4869" max="4869" width="20.7109375" style="399" customWidth="1"/>
    <col min="4870" max="4870" width="21.5703125" style="399" customWidth="1"/>
    <col min="4871" max="4872" width="20.85546875" style="399" customWidth="1"/>
    <col min="4873" max="4873" width="4.7109375" style="399" customWidth="1"/>
    <col min="4874" max="4874" width="6.5703125" style="399" customWidth="1"/>
    <col min="4875" max="4875" width="14.85546875" style="399" bestFit="1" customWidth="1"/>
    <col min="4876" max="4876" width="21.5703125" style="399" customWidth="1"/>
    <col min="4877" max="4877" width="19.5703125" style="399" customWidth="1"/>
    <col min="4878" max="4878" width="15" style="399" customWidth="1"/>
    <col min="4879" max="4879" width="25.42578125" style="399" customWidth="1"/>
    <col min="4880" max="5121" width="12.5703125" style="399"/>
    <col min="5122" max="5122" width="67.7109375" style="399" customWidth="1"/>
    <col min="5123" max="5123" width="19.5703125" style="399" customWidth="1"/>
    <col min="5124" max="5124" width="2.5703125" style="399" customWidth="1"/>
    <col min="5125" max="5125" width="20.7109375" style="399" customWidth="1"/>
    <col min="5126" max="5126" width="21.5703125" style="399" customWidth="1"/>
    <col min="5127" max="5128" width="20.85546875" style="399" customWidth="1"/>
    <col min="5129" max="5129" width="4.7109375" style="399" customWidth="1"/>
    <col min="5130" max="5130" width="6.5703125" style="399" customWidth="1"/>
    <col min="5131" max="5131" width="14.85546875" style="399" bestFit="1" customWidth="1"/>
    <col min="5132" max="5132" width="21.5703125" style="399" customWidth="1"/>
    <col min="5133" max="5133" width="19.5703125" style="399" customWidth="1"/>
    <col min="5134" max="5134" width="15" style="399" customWidth="1"/>
    <col min="5135" max="5135" width="25.42578125" style="399" customWidth="1"/>
    <col min="5136" max="5377" width="12.5703125" style="399"/>
    <col min="5378" max="5378" width="67.7109375" style="399" customWidth="1"/>
    <col min="5379" max="5379" width="19.5703125" style="399" customWidth="1"/>
    <col min="5380" max="5380" width="2.5703125" style="399" customWidth="1"/>
    <col min="5381" max="5381" width="20.7109375" style="399" customWidth="1"/>
    <col min="5382" max="5382" width="21.5703125" style="399" customWidth="1"/>
    <col min="5383" max="5384" width="20.85546875" style="399" customWidth="1"/>
    <col min="5385" max="5385" width="4.7109375" style="399" customWidth="1"/>
    <col min="5386" max="5386" width="6.5703125" style="399" customWidth="1"/>
    <col min="5387" max="5387" width="14.85546875" style="399" bestFit="1" customWidth="1"/>
    <col min="5388" max="5388" width="21.5703125" style="399" customWidth="1"/>
    <col min="5389" max="5389" width="19.5703125" style="399" customWidth="1"/>
    <col min="5390" max="5390" width="15" style="399" customWidth="1"/>
    <col min="5391" max="5391" width="25.42578125" style="399" customWidth="1"/>
    <col min="5392" max="5633" width="12.5703125" style="399"/>
    <col min="5634" max="5634" width="67.7109375" style="399" customWidth="1"/>
    <col min="5635" max="5635" width="19.5703125" style="399" customWidth="1"/>
    <col min="5636" max="5636" width="2.5703125" style="399" customWidth="1"/>
    <col min="5637" max="5637" width="20.7109375" style="399" customWidth="1"/>
    <col min="5638" max="5638" width="21.5703125" style="399" customWidth="1"/>
    <col min="5639" max="5640" width="20.85546875" style="399" customWidth="1"/>
    <col min="5641" max="5641" width="4.7109375" style="399" customWidth="1"/>
    <col min="5642" max="5642" width="6.5703125" style="399" customWidth="1"/>
    <col min="5643" max="5643" width="14.85546875" style="399" bestFit="1" customWidth="1"/>
    <col min="5644" max="5644" width="21.5703125" style="399" customWidth="1"/>
    <col min="5645" max="5645" width="19.5703125" style="399" customWidth="1"/>
    <col min="5646" max="5646" width="15" style="399" customWidth="1"/>
    <col min="5647" max="5647" width="25.42578125" style="399" customWidth="1"/>
    <col min="5648" max="5889" width="12.5703125" style="399"/>
    <col min="5890" max="5890" width="67.7109375" style="399" customWidth="1"/>
    <col min="5891" max="5891" width="19.5703125" style="399" customWidth="1"/>
    <col min="5892" max="5892" width="2.5703125" style="399" customWidth="1"/>
    <col min="5893" max="5893" width="20.7109375" style="399" customWidth="1"/>
    <col min="5894" max="5894" width="21.5703125" style="399" customWidth="1"/>
    <col min="5895" max="5896" width="20.85546875" style="399" customWidth="1"/>
    <col min="5897" max="5897" width="4.7109375" style="399" customWidth="1"/>
    <col min="5898" max="5898" width="6.5703125" style="399" customWidth="1"/>
    <col min="5899" max="5899" width="14.85546875" style="399" bestFit="1" customWidth="1"/>
    <col min="5900" max="5900" width="21.5703125" style="399" customWidth="1"/>
    <col min="5901" max="5901" width="19.5703125" style="399" customWidth="1"/>
    <col min="5902" max="5902" width="15" style="399" customWidth="1"/>
    <col min="5903" max="5903" width="25.42578125" style="399" customWidth="1"/>
    <col min="5904" max="6145" width="12.5703125" style="399"/>
    <col min="6146" max="6146" width="67.7109375" style="399" customWidth="1"/>
    <col min="6147" max="6147" width="19.5703125" style="399" customWidth="1"/>
    <col min="6148" max="6148" width="2.5703125" style="399" customWidth="1"/>
    <col min="6149" max="6149" width="20.7109375" style="399" customWidth="1"/>
    <col min="6150" max="6150" width="21.5703125" style="399" customWidth="1"/>
    <col min="6151" max="6152" width="20.85546875" style="399" customWidth="1"/>
    <col min="6153" max="6153" width="4.7109375" style="399" customWidth="1"/>
    <col min="6154" max="6154" width="6.5703125" style="399" customWidth="1"/>
    <col min="6155" max="6155" width="14.85546875" style="399" bestFit="1" customWidth="1"/>
    <col min="6156" max="6156" width="21.5703125" style="399" customWidth="1"/>
    <col min="6157" max="6157" width="19.5703125" style="399" customWidth="1"/>
    <col min="6158" max="6158" width="15" style="399" customWidth="1"/>
    <col min="6159" max="6159" width="25.42578125" style="399" customWidth="1"/>
    <col min="6160" max="6401" width="12.5703125" style="399"/>
    <col min="6402" max="6402" width="67.7109375" style="399" customWidth="1"/>
    <col min="6403" max="6403" width="19.5703125" style="399" customWidth="1"/>
    <col min="6404" max="6404" width="2.5703125" style="399" customWidth="1"/>
    <col min="6405" max="6405" width="20.7109375" style="399" customWidth="1"/>
    <col min="6406" max="6406" width="21.5703125" style="399" customWidth="1"/>
    <col min="6407" max="6408" width="20.85546875" style="399" customWidth="1"/>
    <col min="6409" max="6409" width="4.7109375" style="399" customWidth="1"/>
    <col min="6410" max="6410" width="6.5703125" style="399" customWidth="1"/>
    <col min="6411" max="6411" width="14.85546875" style="399" bestFit="1" customWidth="1"/>
    <col min="6412" max="6412" width="21.5703125" style="399" customWidth="1"/>
    <col min="6413" max="6413" width="19.5703125" style="399" customWidth="1"/>
    <col min="6414" max="6414" width="15" style="399" customWidth="1"/>
    <col min="6415" max="6415" width="25.42578125" style="399" customWidth="1"/>
    <col min="6416" max="6657" width="12.5703125" style="399"/>
    <col min="6658" max="6658" width="67.7109375" style="399" customWidth="1"/>
    <col min="6659" max="6659" width="19.5703125" style="399" customWidth="1"/>
    <col min="6660" max="6660" width="2.5703125" style="399" customWidth="1"/>
    <col min="6661" max="6661" width="20.7109375" style="399" customWidth="1"/>
    <col min="6662" max="6662" width="21.5703125" style="399" customWidth="1"/>
    <col min="6663" max="6664" width="20.85546875" style="399" customWidth="1"/>
    <col min="6665" max="6665" width="4.7109375" style="399" customWidth="1"/>
    <col min="6666" max="6666" width="6.5703125" style="399" customWidth="1"/>
    <col min="6667" max="6667" width="14.85546875" style="399" bestFit="1" customWidth="1"/>
    <col min="6668" max="6668" width="21.5703125" style="399" customWidth="1"/>
    <col min="6669" max="6669" width="19.5703125" style="399" customWidth="1"/>
    <col min="6670" max="6670" width="15" style="399" customWidth="1"/>
    <col min="6671" max="6671" width="25.42578125" style="399" customWidth="1"/>
    <col min="6672" max="6913" width="12.5703125" style="399"/>
    <col min="6914" max="6914" width="67.7109375" style="399" customWidth="1"/>
    <col min="6915" max="6915" width="19.5703125" style="399" customWidth="1"/>
    <col min="6916" max="6916" width="2.5703125" style="399" customWidth="1"/>
    <col min="6917" max="6917" width="20.7109375" style="399" customWidth="1"/>
    <col min="6918" max="6918" width="21.5703125" style="399" customWidth="1"/>
    <col min="6919" max="6920" width="20.85546875" style="399" customWidth="1"/>
    <col min="6921" max="6921" width="4.7109375" style="399" customWidth="1"/>
    <col min="6922" max="6922" width="6.5703125" style="399" customWidth="1"/>
    <col min="6923" max="6923" width="14.85546875" style="399" bestFit="1" customWidth="1"/>
    <col min="6924" max="6924" width="21.5703125" style="399" customWidth="1"/>
    <col min="6925" max="6925" width="19.5703125" style="399" customWidth="1"/>
    <col min="6926" max="6926" width="15" style="399" customWidth="1"/>
    <col min="6927" max="6927" width="25.42578125" style="399" customWidth="1"/>
    <col min="6928" max="7169" width="12.5703125" style="399"/>
    <col min="7170" max="7170" width="67.7109375" style="399" customWidth="1"/>
    <col min="7171" max="7171" width="19.5703125" style="399" customWidth="1"/>
    <col min="7172" max="7172" width="2.5703125" style="399" customWidth="1"/>
    <col min="7173" max="7173" width="20.7109375" style="399" customWidth="1"/>
    <col min="7174" max="7174" width="21.5703125" style="399" customWidth="1"/>
    <col min="7175" max="7176" width="20.85546875" style="399" customWidth="1"/>
    <col min="7177" max="7177" width="4.7109375" style="399" customWidth="1"/>
    <col min="7178" max="7178" width="6.5703125" style="399" customWidth="1"/>
    <col min="7179" max="7179" width="14.85546875" style="399" bestFit="1" customWidth="1"/>
    <col min="7180" max="7180" width="21.5703125" style="399" customWidth="1"/>
    <col min="7181" max="7181" width="19.5703125" style="399" customWidth="1"/>
    <col min="7182" max="7182" width="15" style="399" customWidth="1"/>
    <col min="7183" max="7183" width="25.42578125" style="399" customWidth="1"/>
    <col min="7184" max="7425" width="12.5703125" style="399"/>
    <col min="7426" max="7426" width="67.7109375" style="399" customWidth="1"/>
    <col min="7427" max="7427" width="19.5703125" style="399" customWidth="1"/>
    <col min="7428" max="7428" width="2.5703125" style="399" customWidth="1"/>
    <col min="7429" max="7429" width="20.7109375" style="399" customWidth="1"/>
    <col min="7430" max="7430" width="21.5703125" style="399" customWidth="1"/>
    <col min="7431" max="7432" width="20.85546875" style="399" customWidth="1"/>
    <col min="7433" max="7433" width="4.7109375" style="399" customWidth="1"/>
    <col min="7434" max="7434" width="6.5703125" style="399" customWidth="1"/>
    <col min="7435" max="7435" width="14.85546875" style="399" bestFit="1" customWidth="1"/>
    <col min="7436" max="7436" width="21.5703125" style="399" customWidth="1"/>
    <col min="7437" max="7437" width="19.5703125" style="399" customWidth="1"/>
    <col min="7438" max="7438" width="15" style="399" customWidth="1"/>
    <col min="7439" max="7439" width="25.42578125" style="399" customWidth="1"/>
    <col min="7440" max="7681" width="12.5703125" style="399"/>
    <col min="7682" max="7682" width="67.7109375" style="399" customWidth="1"/>
    <col min="7683" max="7683" width="19.5703125" style="399" customWidth="1"/>
    <col min="7684" max="7684" width="2.5703125" style="399" customWidth="1"/>
    <col min="7685" max="7685" width="20.7109375" style="399" customWidth="1"/>
    <col min="7686" max="7686" width="21.5703125" style="399" customWidth="1"/>
    <col min="7687" max="7688" width="20.85546875" style="399" customWidth="1"/>
    <col min="7689" max="7689" width="4.7109375" style="399" customWidth="1"/>
    <col min="7690" max="7690" width="6.5703125" style="399" customWidth="1"/>
    <col min="7691" max="7691" width="14.85546875" style="399" bestFit="1" customWidth="1"/>
    <col min="7692" max="7692" width="21.5703125" style="399" customWidth="1"/>
    <col min="7693" max="7693" width="19.5703125" style="399" customWidth="1"/>
    <col min="7694" max="7694" width="15" style="399" customWidth="1"/>
    <col min="7695" max="7695" width="25.42578125" style="399" customWidth="1"/>
    <col min="7696" max="7937" width="12.5703125" style="399"/>
    <col min="7938" max="7938" width="67.7109375" style="399" customWidth="1"/>
    <col min="7939" max="7939" width="19.5703125" style="399" customWidth="1"/>
    <col min="7940" max="7940" width="2.5703125" style="399" customWidth="1"/>
    <col min="7941" max="7941" width="20.7109375" style="399" customWidth="1"/>
    <col min="7942" max="7942" width="21.5703125" style="399" customWidth="1"/>
    <col min="7943" max="7944" width="20.85546875" style="399" customWidth="1"/>
    <col min="7945" max="7945" width="4.7109375" style="399" customWidth="1"/>
    <col min="7946" max="7946" width="6.5703125" style="399" customWidth="1"/>
    <col min="7947" max="7947" width="14.85546875" style="399" bestFit="1" customWidth="1"/>
    <col min="7948" max="7948" width="21.5703125" style="399" customWidth="1"/>
    <col min="7949" max="7949" width="19.5703125" style="399" customWidth="1"/>
    <col min="7950" max="7950" width="15" style="399" customWidth="1"/>
    <col min="7951" max="7951" width="25.42578125" style="399" customWidth="1"/>
    <col min="7952" max="8193" width="12.5703125" style="399"/>
    <col min="8194" max="8194" width="67.7109375" style="399" customWidth="1"/>
    <col min="8195" max="8195" width="19.5703125" style="399" customWidth="1"/>
    <col min="8196" max="8196" width="2.5703125" style="399" customWidth="1"/>
    <col min="8197" max="8197" width="20.7109375" style="399" customWidth="1"/>
    <col min="8198" max="8198" width="21.5703125" style="399" customWidth="1"/>
    <col min="8199" max="8200" width="20.85546875" style="399" customWidth="1"/>
    <col min="8201" max="8201" width="4.7109375" style="399" customWidth="1"/>
    <col min="8202" max="8202" width="6.5703125" style="399" customWidth="1"/>
    <col min="8203" max="8203" width="14.85546875" style="399" bestFit="1" customWidth="1"/>
    <col min="8204" max="8204" width="21.5703125" style="399" customWidth="1"/>
    <col min="8205" max="8205" width="19.5703125" style="399" customWidth="1"/>
    <col min="8206" max="8206" width="15" style="399" customWidth="1"/>
    <col min="8207" max="8207" width="25.42578125" style="399" customWidth="1"/>
    <col min="8208" max="8449" width="12.5703125" style="399"/>
    <col min="8450" max="8450" width="67.7109375" style="399" customWidth="1"/>
    <col min="8451" max="8451" width="19.5703125" style="399" customWidth="1"/>
    <col min="8452" max="8452" width="2.5703125" style="399" customWidth="1"/>
    <col min="8453" max="8453" width="20.7109375" style="399" customWidth="1"/>
    <col min="8454" max="8454" width="21.5703125" style="399" customWidth="1"/>
    <col min="8455" max="8456" width="20.85546875" style="399" customWidth="1"/>
    <col min="8457" max="8457" width="4.7109375" style="399" customWidth="1"/>
    <col min="8458" max="8458" width="6.5703125" style="399" customWidth="1"/>
    <col min="8459" max="8459" width="14.85546875" style="399" bestFit="1" customWidth="1"/>
    <col min="8460" max="8460" width="21.5703125" style="399" customWidth="1"/>
    <col min="8461" max="8461" width="19.5703125" style="399" customWidth="1"/>
    <col min="8462" max="8462" width="15" style="399" customWidth="1"/>
    <col min="8463" max="8463" width="25.42578125" style="399" customWidth="1"/>
    <col min="8464" max="8705" width="12.5703125" style="399"/>
    <col min="8706" max="8706" width="67.7109375" style="399" customWidth="1"/>
    <col min="8707" max="8707" width="19.5703125" style="399" customWidth="1"/>
    <col min="8708" max="8708" width="2.5703125" style="399" customWidth="1"/>
    <col min="8709" max="8709" width="20.7109375" style="399" customWidth="1"/>
    <col min="8710" max="8710" width="21.5703125" style="399" customWidth="1"/>
    <col min="8711" max="8712" width="20.85546875" style="399" customWidth="1"/>
    <col min="8713" max="8713" width="4.7109375" style="399" customWidth="1"/>
    <col min="8714" max="8714" width="6.5703125" style="399" customWidth="1"/>
    <col min="8715" max="8715" width="14.85546875" style="399" bestFit="1" customWidth="1"/>
    <col min="8716" max="8716" width="21.5703125" style="399" customWidth="1"/>
    <col min="8717" max="8717" width="19.5703125" style="399" customWidth="1"/>
    <col min="8718" max="8718" width="15" style="399" customWidth="1"/>
    <col min="8719" max="8719" width="25.42578125" style="399" customWidth="1"/>
    <col min="8720" max="8961" width="12.5703125" style="399"/>
    <col min="8962" max="8962" width="67.7109375" style="399" customWidth="1"/>
    <col min="8963" max="8963" width="19.5703125" style="399" customWidth="1"/>
    <col min="8964" max="8964" width="2.5703125" style="399" customWidth="1"/>
    <col min="8965" max="8965" width="20.7109375" style="399" customWidth="1"/>
    <col min="8966" max="8966" width="21.5703125" style="399" customWidth="1"/>
    <col min="8967" max="8968" width="20.85546875" style="399" customWidth="1"/>
    <col min="8969" max="8969" width="4.7109375" style="399" customWidth="1"/>
    <col min="8970" max="8970" width="6.5703125" style="399" customWidth="1"/>
    <col min="8971" max="8971" width="14.85546875" style="399" bestFit="1" customWidth="1"/>
    <col min="8972" max="8972" width="21.5703125" style="399" customWidth="1"/>
    <col min="8973" max="8973" width="19.5703125" style="399" customWidth="1"/>
    <col min="8974" max="8974" width="15" style="399" customWidth="1"/>
    <col min="8975" max="8975" width="25.42578125" style="399" customWidth="1"/>
    <col min="8976" max="9217" width="12.5703125" style="399"/>
    <col min="9218" max="9218" width="67.7109375" style="399" customWidth="1"/>
    <col min="9219" max="9219" width="19.5703125" style="399" customWidth="1"/>
    <col min="9220" max="9220" width="2.5703125" style="399" customWidth="1"/>
    <col min="9221" max="9221" width="20.7109375" style="399" customWidth="1"/>
    <col min="9222" max="9222" width="21.5703125" style="399" customWidth="1"/>
    <col min="9223" max="9224" width="20.85546875" style="399" customWidth="1"/>
    <col min="9225" max="9225" width="4.7109375" style="399" customWidth="1"/>
    <col min="9226" max="9226" width="6.5703125" style="399" customWidth="1"/>
    <col min="9227" max="9227" width="14.85546875" style="399" bestFit="1" customWidth="1"/>
    <col min="9228" max="9228" width="21.5703125" style="399" customWidth="1"/>
    <col min="9229" max="9229" width="19.5703125" style="399" customWidth="1"/>
    <col min="9230" max="9230" width="15" style="399" customWidth="1"/>
    <col min="9231" max="9231" width="25.42578125" style="399" customWidth="1"/>
    <col min="9232" max="9473" width="12.5703125" style="399"/>
    <col min="9474" max="9474" width="67.7109375" style="399" customWidth="1"/>
    <col min="9475" max="9475" width="19.5703125" style="399" customWidth="1"/>
    <col min="9476" max="9476" width="2.5703125" style="399" customWidth="1"/>
    <col min="9477" max="9477" width="20.7109375" style="399" customWidth="1"/>
    <col min="9478" max="9478" width="21.5703125" style="399" customWidth="1"/>
    <col min="9479" max="9480" width="20.85546875" style="399" customWidth="1"/>
    <col min="9481" max="9481" width="4.7109375" style="399" customWidth="1"/>
    <col min="9482" max="9482" width="6.5703125" style="399" customWidth="1"/>
    <col min="9483" max="9483" width="14.85546875" style="399" bestFit="1" customWidth="1"/>
    <col min="9484" max="9484" width="21.5703125" style="399" customWidth="1"/>
    <col min="9485" max="9485" width="19.5703125" style="399" customWidth="1"/>
    <col min="9486" max="9486" width="15" style="399" customWidth="1"/>
    <col min="9487" max="9487" width="25.42578125" style="399" customWidth="1"/>
    <col min="9488" max="9729" width="12.5703125" style="399"/>
    <col min="9730" max="9730" width="67.7109375" style="399" customWidth="1"/>
    <col min="9731" max="9731" width="19.5703125" style="399" customWidth="1"/>
    <col min="9732" max="9732" width="2.5703125" style="399" customWidth="1"/>
    <col min="9733" max="9733" width="20.7109375" style="399" customWidth="1"/>
    <col min="9734" max="9734" width="21.5703125" style="399" customWidth="1"/>
    <col min="9735" max="9736" width="20.85546875" style="399" customWidth="1"/>
    <col min="9737" max="9737" width="4.7109375" style="399" customWidth="1"/>
    <col min="9738" max="9738" width="6.5703125" style="399" customWidth="1"/>
    <col min="9739" max="9739" width="14.85546875" style="399" bestFit="1" customWidth="1"/>
    <col min="9740" max="9740" width="21.5703125" style="399" customWidth="1"/>
    <col min="9741" max="9741" width="19.5703125" style="399" customWidth="1"/>
    <col min="9742" max="9742" width="15" style="399" customWidth="1"/>
    <col min="9743" max="9743" width="25.42578125" style="399" customWidth="1"/>
    <col min="9744" max="9985" width="12.5703125" style="399"/>
    <col min="9986" max="9986" width="67.7109375" style="399" customWidth="1"/>
    <col min="9987" max="9987" width="19.5703125" style="399" customWidth="1"/>
    <col min="9988" max="9988" width="2.5703125" style="399" customWidth="1"/>
    <col min="9989" max="9989" width="20.7109375" style="399" customWidth="1"/>
    <col min="9990" max="9990" width="21.5703125" style="399" customWidth="1"/>
    <col min="9991" max="9992" width="20.85546875" style="399" customWidth="1"/>
    <col min="9993" max="9993" width="4.7109375" style="399" customWidth="1"/>
    <col min="9994" max="9994" width="6.5703125" style="399" customWidth="1"/>
    <col min="9995" max="9995" width="14.85546875" style="399" bestFit="1" customWidth="1"/>
    <col min="9996" max="9996" width="21.5703125" style="399" customWidth="1"/>
    <col min="9997" max="9997" width="19.5703125" style="399" customWidth="1"/>
    <col min="9998" max="9998" width="15" style="399" customWidth="1"/>
    <col min="9999" max="9999" width="25.42578125" style="399" customWidth="1"/>
    <col min="10000" max="10241" width="12.5703125" style="399"/>
    <col min="10242" max="10242" width="67.7109375" style="399" customWidth="1"/>
    <col min="10243" max="10243" width="19.5703125" style="399" customWidth="1"/>
    <col min="10244" max="10244" width="2.5703125" style="399" customWidth="1"/>
    <col min="10245" max="10245" width="20.7109375" style="399" customWidth="1"/>
    <col min="10246" max="10246" width="21.5703125" style="399" customWidth="1"/>
    <col min="10247" max="10248" width="20.85546875" style="399" customWidth="1"/>
    <col min="10249" max="10249" width="4.7109375" style="399" customWidth="1"/>
    <col min="10250" max="10250" width="6.5703125" style="399" customWidth="1"/>
    <col min="10251" max="10251" width="14.85546875" style="399" bestFit="1" customWidth="1"/>
    <col min="10252" max="10252" width="21.5703125" style="399" customWidth="1"/>
    <col min="10253" max="10253" width="19.5703125" style="399" customWidth="1"/>
    <col min="10254" max="10254" width="15" style="399" customWidth="1"/>
    <col min="10255" max="10255" width="25.42578125" style="399" customWidth="1"/>
    <col min="10256" max="10497" width="12.5703125" style="399"/>
    <col min="10498" max="10498" width="67.7109375" style="399" customWidth="1"/>
    <col min="10499" max="10499" width="19.5703125" style="399" customWidth="1"/>
    <col min="10500" max="10500" width="2.5703125" style="399" customWidth="1"/>
    <col min="10501" max="10501" width="20.7109375" style="399" customWidth="1"/>
    <col min="10502" max="10502" width="21.5703125" style="399" customWidth="1"/>
    <col min="10503" max="10504" width="20.85546875" style="399" customWidth="1"/>
    <col min="10505" max="10505" width="4.7109375" style="399" customWidth="1"/>
    <col min="10506" max="10506" width="6.5703125" style="399" customWidth="1"/>
    <col min="10507" max="10507" width="14.85546875" style="399" bestFit="1" customWidth="1"/>
    <col min="10508" max="10508" width="21.5703125" style="399" customWidth="1"/>
    <col min="10509" max="10509" width="19.5703125" style="399" customWidth="1"/>
    <col min="10510" max="10510" width="15" style="399" customWidth="1"/>
    <col min="10511" max="10511" width="25.42578125" style="399" customWidth="1"/>
    <col min="10512" max="10753" width="12.5703125" style="399"/>
    <col min="10754" max="10754" width="67.7109375" style="399" customWidth="1"/>
    <col min="10755" max="10755" width="19.5703125" style="399" customWidth="1"/>
    <col min="10756" max="10756" width="2.5703125" style="399" customWidth="1"/>
    <col min="10757" max="10757" width="20.7109375" style="399" customWidth="1"/>
    <col min="10758" max="10758" width="21.5703125" style="399" customWidth="1"/>
    <col min="10759" max="10760" width="20.85546875" style="399" customWidth="1"/>
    <col min="10761" max="10761" width="4.7109375" style="399" customWidth="1"/>
    <col min="10762" max="10762" width="6.5703125" style="399" customWidth="1"/>
    <col min="10763" max="10763" width="14.85546875" style="399" bestFit="1" customWidth="1"/>
    <col min="10764" max="10764" width="21.5703125" style="399" customWidth="1"/>
    <col min="10765" max="10765" width="19.5703125" style="399" customWidth="1"/>
    <col min="10766" max="10766" width="15" style="399" customWidth="1"/>
    <col min="10767" max="10767" width="25.42578125" style="399" customWidth="1"/>
    <col min="10768" max="11009" width="12.5703125" style="399"/>
    <col min="11010" max="11010" width="67.7109375" style="399" customWidth="1"/>
    <col min="11011" max="11011" width="19.5703125" style="399" customWidth="1"/>
    <col min="11012" max="11012" width="2.5703125" style="399" customWidth="1"/>
    <col min="11013" max="11013" width="20.7109375" style="399" customWidth="1"/>
    <col min="11014" max="11014" width="21.5703125" style="399" customWidth="1"/>
    <col min="11015" max="11016" width="20.85546875" style="399" customWidth="1"/>
    <col min="11017" max="11017" width="4.7109375" style="399" customWidth="1"/>
    <col min="11018" max="11018" width="6.5703125" style="399" customWidth="1"/>
    <col min="11019" max="11019" width="14.85546875" style="399" bestFit="1" customWidth="1"/>
    <col min="11020" max="11020" width="21.5703125" style="399" customWidth="1"/>
    <col min="11021" max="11021" width="19.5703125" style="399" customWidth="1"/>
    <col min="11022" max="11022" width="15" style="399" customWidth="1"/>
    <col min="11023" max="11023" width="25.42578125" style="399" customWidth="1"/>
    <col min="11024" max="11265" width="12.5703125" style="399"/>
    <col min="11266" max="11266" width="67.7109375" style="399" customWidth="1"/>
    <col min="11267" max="11267" width="19.5703125" style="399" customWidth="1"/>
    <col min="11268" max="11268" width="2.5703125" style="399" customWidth="1"/>
    <col min="11269" max="11269" width="20.7109375" style="399" customWidth="1"/>
    <col min="11270" max="11270" width="21.5703125" style="399" customWidth="1"/>
    <col min="11271" max="11272" width="20.85546875" style="399" customWidth="1"/>
    <col min="11273" max="11273" width="4.7109375" style="399" customWidth="1"/>
    <col min="11274" max="11274" width="6.5703125" style="399" customWidth="1"/>
    <col min="11275" max="11275" width="14.85546875" style="399" bestFit="1" customWidth="1"/>
    <col min="11276" max="11276" width="21.5703125" style="399" customWidth="1"/>
    <col min="11277" max="11277" width="19.5703125" style="399" customWidth="1"/>
    <col min="11278" max="11278" width="15" style="399" customWidth="1"/>
    <col min="11279" max="11279" width="25.42578125" style="399" customWidth="1"/>
    <col min="11280" max="11521" width="12.5703125" style="399"/>
    <col min="11522" max="11522" width="67.7109375" style="399" customWidth="1"/>
    <col min="11523" max="11523" width="19.5703125" style="399" customWidth="1"/>
    <col min="11524" max="11524" width="2.5703125" style="399" customWidth="1"/>
    <col min="11525" max="11525" width="20.7109375" style="399" customWidth="1"/>
    <col min="11526" max="11526" width="21.5703125" style="399" customWidth="1"/>
    <col min="11527" max="11528" width="20.85546875" style="399" customWidth="1"/>
    <col min="11529" max="11529" width="4.7109375" style="399" customWidth="1"/>
    <col min="11530" max="11530" width="6.5703125" style="399" customWidth="1"/>
    <col min="11531" max="11531" width="14.85546875" style="399" bestFit="1" customWidth="1"/>
    <col min="11532" max="11532" width="21.5703125" style="399" customWidth="1"/>
    <col min="11533" max="11533" width="19.5703125" style="399" customWidth="1"/>
    <col min="11534" max="11534" width="15" style="399" customWidth="1"/>
    <col min="11535" max="11535" width="25.42578125" style="399" customWidth="1"/>
    <col min="11536" max="11777" width="12.5703125" style="399"/>
    <col min="11778" max="11778" width="67.7109375" style="399" customWidth="1"/>
    <col min="11779" max="11779" width="19.5703125" style="399" customWidth="1"/>
    <col min="11780" max="11780" width="2.5703125" style="399" customWidth="1"/>
    <col min="11781" max="11781" width="20.7109375" style="399" customWidth="1"/>
    <col min="11782" max="11782" width="21.5703125" style="399" customWidth="1"/>
    <col min="11783" max="11784" width="20.85546875" style="399" customWidth="1"/>
    <col min="11785" max="11785" width="4.7109375" style="399" customWidth="1"/>
    <col min="11786" max="11786" width="6.5703125" style="399" customWidth="1"/>
    <col min="11787" max="11787" width="14.85546875" style="399" bestFit="1" customWidth="1"/>
    <col min="11788" max="11788" width="21.5703125" style="399" customWidth="1"/>
    <col min="11789" max="11789" width="19.5703125" style="399" customWidth="1"/>
    <col min="11790" max="11790" width="15" style="399" customWidth="1"/>
    <col min="11791" max="11791" width="25.42578125" style="399" customWidth="1"/>
    <col min="11792" max="12033" width="12.5703125" style="399"/>
    <col min="12034" max="12034" width="67.7109375" style="399" customWidth="1"/>
    <col min="12035" max="12035" width="19.5703125" style="399" customWidth="1"/>
    <col min="12036" max="12036" width="2.5703125" style="399" customWidth="1"/>
    <col min="12037" max="12037" width="20.7109375" style="399" customWidth="1"/>
    <col min="12038" max="12038" width="21.5703125" style="399" customWidth="1"/>
    <col min="12039" max="12040" width="20.85546875" style="399" customWidth="1"/>
    <col min="12041" max="12041" width="4.7109375" style="399" customWidth="1"/>
    <col min="12042" max="12042" width="6.5703125" style="399" customWidth="1"/>
    <col min="12043" max="12043" width="14.85546875" style="399" bestFit="1" customWidth="1"/>
    <col min="12044" max="12044" width="21.5703125" style="399" customWidth="1"/>
    <col min="12045" max="12045" width="19.5703125" style="399" customWidth="1"/>
    <col min="12046" max="12046" width="15" style="399" customWidth="1"/>
    <col min="12047" max="12047" width="25.42578125" style="399" customWidth="1"/>
    <col min="12048" max="12289" width="12.5703125" style="399"/>
    <col min="12290" max="12290" width="67.7109375" style="399" customWidth="1"/>
    <col min="12291" max="12291" width="19.5703125" style="399" customWidth="1"/>
    <col min="12292" max="12292" width="2.5703125" style="399" customWidth="1"/>
    <col min="12293" max="12293" width="20.7109375" style="399" customWidth="1"/>
    <col min="12294" max="12294" width="21.5703125" style="399" customWidth="1"/>
    <col min="12295" max="12296" width="20.85546875" style="399" customWidth="1"/>
    <col min="12297" max="12297" width="4.7109375" style="399" customWidth="1"/>
    <col min="12298" max="12298" width="6.5703125" style="399" customWidth="1"/>
    <col min="12299" max="12299" width="14.85546875" style="399" bestFit="1" customWidth="1"/>
    <col min="12300" max="12300" width="21.5703125" style="399" customWidth="1"/>
    <col min="12301" max="12301" width="19.5703125" style="399" customWidth="1"/>
    <col min="12302" max="12302" width="15" style="399" customWidth="1"/>
    <col min="12303" max="12303" width="25.42578125" style="399" customWidth="1"/>
    <col min="12304" max="12545" width="12.5703125" style="399"/>
    <col min="12546" max="12546" width="67.7109375" style="399" customWidth="1"/>
    <col min="12547" max="12547" width="19.5703125" style="399" customWidth="1"/>
    <col min="12548" max="12548" width="2.5703125" style="399" customWidth="1"/>
    <col min="12549" max="12549" width="20.7109375" style="399" customWidth="1"/>
    <col min="12550" max="12550" width="21.5703125" style="399" customWidth="1"/>
    <col min="12551" max="12552" width="20.85546875" style="399" customWidth="1"/>
    <col min="12553" max="12553" width="4.7109375" style="399" customWidth="1"/>
    <col min="12554" max="12554" width="6.5703125" style="399" customWidth="1"/>
    <col min="12555" max="12555" width="14.85546875" style="399" bestFit="1" customWidth="1"/>
    <col min="12556" max="12556" width="21.5703125" style="399" customWidth="1"/>
    <col min="12557" max="12557" width="19.5703125" style="399" customWidth="1"/>
    <col min="12558" max="12558" width="15" style="399" customWidth="1"/>
    <col min="12559" max="12559" width="25.42578125" style="399" customWidth="1"/>
    <col min="12560" max="12801" width="12.5703125" style="399"/>
    <col min="12802" max="12802" width="67.7109375" style="399" customWidth="1"/>
    <col min="12803" max="12803" width="19.5703125" style="399" customWidth="1"/>
    <col min="12804" max="12804" width="2.5703125" style="399" customWidth="1"/>
    <col min="12805" max="12805" width="20.7109375" style="399" customWidth="1"/>
    <col min="12806" max="12806" width="21.5703125" style="399" customWidth="1"/>
    <col min="12807" max="12808" width="20.85546875" style="399" customWidth="1"/>
    <col min="12809" max="12809" width="4.7109375" style="399" customWidth="1"/>
    <col min="12810" max="12810" width="6.5703125" style="399" customWidth="1"/>
    <col min="12811" max="12811" width="14.85546875" style="399" bestFit="1" customWidth="1"/>
    <col min="12812" max="12812" width="21.5703125" style="399" customWidth="1"/>
    <col min="12813" max="12813" width="19.5703125" style="399" customWidth="1"/>
    <col min="12814" max="12814" width="15" style="399" customWidth="1"/>
    <col min="12815" max="12815" width="25.42578125" style="399" customWidth="1"/>
    <col min="12816" max="13057" width="12.5703125" style="399"/>
    <col min="13058" max="13058" width="67.7109375" style="399" customWidth="1"/>
    <col min="13059" max="13059" width="19.5703125" style="399" customWidth="1"/>
    <col min="13060" max="13060" width="2.5703125" style="399" customWidth="1"/>
    <col min="13061" max="13061" width="20.7109375" style="399" customWidth="1"/>
    <col min="13062" max="13062" width="21.5703125" style="399" customWidth="1"/>
    <col min="13063" max="13064" width="20.85546875" style="399" customWidth="1"/>
    <col min="13065" max="13065" width="4.7109375" style="399" customWidth="1"/>
    <col min="13066" max="13066" width="6.5703125" style="399" customWidth="1"/>
    <col min="13067" max="13067" width="14.85546875" style="399" bestFit="1" customWidth="1"/>
    <col min="13068" max="13068" width="21.5703125" style="399" customWidth="1"/>
    <col min="13069" max="13069" width="19.5703125" style="399" customWidth="1"/>
    <col min="13070" max="13070" width="15" style="399" customWidth="1"/>
    <col min="13071" max="13071" width="25.42578125" style="399" customWidth="1"/>
    <col min="13072" max="13313" width="12.5703125" style="399"/>
    <col min="13314" max="13314" width="67.7109375" style="399" customWidth="1"/>
    <col min="13315" max="13315" width="19.5703125" style="399" customWidth="1"/>
    <col min="13316" max="13316" width="2.5703125" style="399" customWidth="1"/>
    <col min="13317" max="13317" width="20.7109375" style="399" customWidth="1"/>
    <col min="13318" max="13318" width="21.5703125" style="399" customWidth="1"/>
    <col min="13319" max="13320" width="20.85546875" style="399" customWidth="1"/>
    <col min="13321" max="13321" width="4.7109375" style="399" customWidth="1"/>
    <col min="13322" max="13322" width="6.5703125" style="399" customWidth="1"/>
    <col min="13323" max="13323" width="14.85546875" style="399" bestFit="1" customWidth="1"/>
    <col min="13324" max="13324" width="21.5703125" style="399" customWidth="1"/>
    <col min="13325" max="13325" width="19.5703125" style="399" customWidth="1"/>
    <col min="13326" max="13326" width="15" style="399" customWidth="1"/>
    <col min="13327" max="13327" width="25.42578125" style="399" customWidth="1"/>
    <col min="13328" max="13569" width="12.5703125" style="399"/>
    <col min="13570" max="13570" width="67.7109375" style="399" customWidth="1"/>
    <col min="13571" max="13571" width="19.5703125" style="399" customWidth="1"/>
    <col min="13572" max="13572" width="2.5703125" style="399" customWidth="1"/>
    <col min="13573" max="13573" width="20.7109375" style="399" customWidth="1"/>
    <col min="13574" max="13574" width="21.5703125" style="399" customWidth="1"/>
    <col min="13575" max="13576" width="20.85546875" style="399" customWidth="1"/>
    <col min="13577" max="13577" width="4.7109375" style="399" customWidth="1"/>
    <col min="13578" max="13578" width="6.5703125" style="399" customWidth="1"/>
    <col min="13579" max="13579" width="14.85546875" style="399" bestFit="1" customWidth="1"/>
    <col min="13580" max="13580" width="21.5703125" style="399" customWidth="1"/>
    <col min="13581" max="13581" width="19.5703125" style="399" customWidth="1"/>
    <col min="13582" max="13582" width="15" style="399" customWidth="1"/>
    <col min="13583" max="13583" width="25.42578125" style="399" customWidth="1"/>
    <col min="13584" max="13825" width="12.5703125" style="399"/>
    <col min="13826" max="13826" width="67.7109375" style="399" customWidth="1"/>
    <col min="13827" max="13827" width="19.5703125" style="399" customWidth="1"/>
    <col min="13828" max="13828" width="2.5703125" style="399" customWidth="1"/>
    <col min="13829" max="13829" width="20.7109375" style="399" customWidth="1"/>
    <col min="13830" max="13830" width="21.5703125" style="399" customWidth="1"/>
    <col min="13831" max="13832" width="20.85546875" style="399" customWidth="1"/>
    <col min="13833" max="13833" width="4.7109375" style="399" customWidth="1"/>
    <col min="13834" max="13834" width="6.5703125" style="399" customWidth="1"/>
    <col min="13835" max="13835" width="14.85546875" style="399" bestFit="1" customWidth="1"/>
    <col min="13836" max="13836" width="21.5703125" style="399" customWidth="1"/>
    <col min="13837" max="13837" width="19.5703125" style="399" customWidth="1"/>
    <col min="13838" max="13838" width="15" style="399" customWidth="1"/>
    <col min="13839" max="13839" width="25.42578125" style="399" customWidth="1"/>
    <col min="13840" max="14081" width="12.5703125" style="399"/>
    <col min="14082" max="14082" width="67.7109375" style="399" customWidth="1"/>
    <col min="14083" max="14083" width="19.5703125" style="399" customWidth="1"/>
    <col min="14084" max="14084" width="2.5703125" style="399" customWidth="1"/>
    <col min="14085" max="14085" width="20.7109375" style="399" customWidth="1"/>
    <col min="14086" max="14086" width="21.5703125" style="399" customWidth="1"/>
    <col min="14087" max="14088" width="20.85546875" style="399" customWidth="1"/>
    <col min="14089" max="14089" width="4.7109375" style="399" customWidth="1"/>
    <col min="14090" max="14090" width="6.5703125" style="399" customWidth="1"/>
    <col min="14091" max="14091" width="14.85546875" style="399" bestFit="1" customWidth="1"/>
    <col min="14092" max="14092" width="21.5703125" style="399" customWidth="1"/>
    <col min="14093" max="14093" width="19.5703125" style="399" customWidth="1"/>
    <col min="14094" max="14094" width="15" style="399" customWidth="1"/>
    <col min="14095" max="14095" width="25.42578125" style="399" customWidth="1"/>
    <col min="14096" max="14337" width="12.5703125" style="399"/>
    <col min="14338" max="14338" width="67.7109375" style="399" customWidth="1"/>
    <col min="14339" max="14339" width="19.5703125" style="399" customWidth="1"/>
    <col min="14340" max="14340" width="2.5703125" style="399" customWidth="1"/>
    <col min="14341" max="14341" width="20.7109375" style="399" customWidth="1"/>
    <col min="14342" max="14342" width="21.5703125" style="399" customWidth="1"/>
    <col min="14343" max="14344" width="20.85546875" style="399" customWidth="1"/>
    <col min="14345" max="14345" width="4.7109375" style="399" customWidth="1"/>
    <col min="14346" max="14346" width="6.5703125" style="399" customWidth="1"/>
    <col min="14347" max="14347" width="14.85546875" style="399" bestFit="1" customWidth="1"/>
    <col min="14348" max="14348" width="21.5703125" style="399" customWidth="1"/>
    <col min="14349" max="14349" width="19.5703125" style="399" customWidth="1"/>
    <col min="14350" max="14350" width="15" style="399" customWidth="1"/>
    <col min="14351" max="14351" width="25.42578125" style="399" customWidth="1"/>
    <col min="14352" max="14593" width="12.5703125" style="399"/>
    <col min="14594" max="14594" width="67.7109375" style="399" customWidth="1"/>
    <col min="14595" max="14595" width="19.5703125" style="399" customWidth="1"/>
    <col min="14596" max="14596" width="2.5703125" style="399" customWidth="1"/>
    <col min="14597" max="14597" width="20.7109375" style="399" customWidth="1"/>
    <col min="14598" max="14598" width="21.5703125" style="399" customWidth="1"/>
    <col min="14599" max="14600" width="20.85546875" style="399" customWidth="1"/>
    <col min="14601" max="14601" width="4.7109375" style="399" customWidth="1"/>
    <col min="14602" max="14602" width="6.5703125" style="399" customWidth="1"/>
    <col min="14603" max="14603" width="14.85546875" style="399" bestFit="1" customWidth="1"/>
    <col min="14604" max="14604" width="21.5703125" style="399" customWidth="1"/>
    <col min="14605" max="14605" width="19.5703125" style="399" customWidth="1"/>
    <col min="14606" max="14606" width="15" style="399" customWidth="1"/>
    <col min="14607" max="14607" width="25.42578125" style="399" customWidth="1"/>
    <col min="14608" max="14849" width="12.5703125" style="399"/>
    <col min="14850" max="14850" width="67.7109375" style="399" customWidth="1"/>
    <col min="14851" max="14851" width="19.5703125" style="399" customWidth="1"/>
    <col min="14852" max="14852" width="2.5703125" style="399" customWidth="1"/>
    <col min="14853" max="14853" width="20.7109375" style="399" customWidth="1"/>
    <col min="14854" max="14854" width="21.5703125" style="399" customWidth="1"/>
    <col min="14855" max="14856" width="20.85546875" style="399" customWidth="1"/>
    <col min="14857" max="14857" width="4.7109375" style="399" customWidth="1"/>
    <col min="14858" max="14858" width="6.5703125" style="399" customWidth="1"/>
    <col min="14859" max="14859" width="14.85546875" style="399" bestFit="1" customWidth="1"/>
    <col min="14860" max="14860" width="21.5703125" style="399" customWidth="1"/>
    <col min="14861" max="14861" width="19.5703125" style="399" customWidth="1"/>
    <col min="14862" max="14862" width="15" style="399" customWidth="1"/>
    <col min="14863" max="14863" width="25.42578125" style="399" customWidth="1"/>
    <col min="14864" max="15105" width="12.5703125" style="399"/>
    <col min="15106" max="15106" width="67.7109375" style="399" customWidth="1"/>
    <col min="15107" max="15107" width="19.5703125" style="399" customWidth="1"/>
    <col min="15108" max="15108" width="2.5703125" style="399" customWidth="1"/>
    <col min="15109" max="15109" width="20.7109375" style="399" customWidth="1"/>
    <col min="15110" max="15110" width="21.5703125" style="399" customWidth="1"/>
    <col min="15111" max="15112" width="20.85546875" style="399" customWidth="1"/>
    <col min="15113" max="15113" width="4.7109375" style="399" customWidth="1"/>
    <col min="15114" max="15114" width="6.5703125" style="399" customWidth="1"/>
    <col min="15115" max="15115" width="14.85546875" style="399" bestFit="1" customWidth="1"/>
    <col min="15116" max="15116" width="21.5703125" style="399" customWidth="1"/>
    <col min="15117" max="15117" width="19.5703125" style="399" customWidth="1"/>
    <col min="15118" max="15118" width="15" style="399" customWidth="1"/>
    <col min="15119" max="15119" width="25.42578125" style="399" customWidth="1"/>
    <col min="15120" max="15361" width="12.5703125" style="399"/>
    <col min="15362" max="15362" width="67.7109375" style="399" customWidth="1"/>
    <col min="15363" max="15363" width="19.5703125" style="399" customWidth="1"/>
    <col min="15364" max="15364" width="2.5703125" style="399" customWidth="1"/>
    <col min="15365" max="15365" width="20.7109375" style="399" customWidth="1"/>
    <col min="15366" max="15366" width="21.5703125" style="399" customWidth="1"/>
    <col min="15367" max="15368" width="20.85546875" style="399" customWidth="1"/>
    <col min="15369" max="15369" width="4.7109375" style="399" customWidth="1"/>
    <col min="15370" max="15370" width="6.5703125" style="399" customWidth="1"/>
    <col min="15371" max="15371" width="14.85546875" style="399" bestFit="1" customWidth="1"/>
    <col min="15372" max="15372" width="21.5703125" style="399" customWidth="1"/>
    <col min="15373" max="15373" width="19.5703125" style="399" customWidth="1"/>
    <col min="15374" max="15374" width="15" style="399" customWidth="1"/>
    <col min="15375" max="15375" width="25.42578125" style="399" customWidth="1"/>
    <col min="15376" max="15617" width="12.5703125" style="399"/>
    <col min="15618" max="15618" width="67.7109375" style="399" customWidth="1"/>
    <col min="15619" max="15619" width="19.5703125" style="399" customWidth="1"/>
    <col min="15620" max="15620" width="2.5703125" style="399" customWidth="1"/>
    <col min="15621" max="15621" width="20.7109375" style="399" customWidth="1"/>
    <col min="15622" max="15622" width="21.5703125" style="399" customWidth="1"/>
    <col min="15623" max="15624" width="20.85546875" style="399" customWidth="1"/>
    <col min="15625" max="15625" width="4.7109375" style="399" customWidth="1"/>
    <col min="15626" max="15626" width="6.5703125" style="399" customWidth="1"/>
    <col min="15627" max="15627" width="14.85546875" style="399" bestFit="1" customWidth="1"/>
    <col min="15628" max="15628" width="21.5703125" style="399" customWidth="1"/>
    <col min="15629" max="15629" width="19.5703125" style="399" customWidth="1"/>
    <col min="15630" max="15630" width="15" style="399" customWidth="1"/>
    <col min="15631" max="15631" width="25.42578125" style="399" customWidth="1"/>
    <col min="15632" max="15873" width="12.5703125" style="399"/>
    <col min="15874" max="15874" width="67.7109375" style="399" customWidth="1"/>
    <col min="15875" max="15875" width="19.5703125" style="399" customWidth="1"/>
    <col min="15876" max="15876" width="2.5703125" style="399" customWidth="1"/>
    <col min="15877" max="15877" width="20.7109375" style="399" customWidth="1"/>
    <col min="15878" max="15878" width="21.5703125" style="399" customWidth="1"/>
    <col min="15879" max="15880" width="20.85546875" style="399" customWidth="1"/>
    <col min="15881" max="15881" width="4.7109375" style="399" customWidth="1"/>
    <col min="15882" max="15882" width="6.5703125" style="399" customWidth="1"/>
    <col min="15883" max="15883" width="14.85546875" style="399" bestFit="1" customWidth="1"/>
    <col min="15884" max="15884" width="21.5703125" style="399" customWidth="1"/>
    <col min="15885" max="15885" width="19.5703125" style="399" customWidth="1"/>
    <col min="15886" max="15886" width="15" style="399" customWidth="1"/>
    <col min="15887" max="15887" width="25.42578125" style="399" customWidth="1"/>
    <col min="15888" max="16129" width="12.5703125" style="399"/>
    <col min="16130" max="16130" width="67.7109375" style="399" customWidth="1"/>
    <col min="16131" max="16131" width="19.5703125" style="399" customWidth="1"/>
    <col min="16132" max="16132" width="2.5703125" style="399" customWidth="1"/>
    <col min="16133" max="16133" width="20.7109375" style="399" customWidth="1"/>
    <col min="16134" max="16134" width="21.5703125" style="399" customWidth="1"/>
    <col min="16135" max="16136" width="20.85546875" style="399" customWidth="1"/>
    <col min="16137" max="16137" width="4.7109375" style="399" customWidth="1"/>
    <col min="16138" max="16138" width="6.5703125" style="399" customWidth="1"/>
    <col min="16139" max="16139" width="14.85546875" style="399" bestFit="1" customWidth="1"/>
    <col min="16140" max="16140" width="21.5703125" style="399" customWidth="1"/>
    <col min="16141" max="16141" width="19.5703125" style="399" customWidth="1"/>
    <col min="16142" max="16142" width="15" style="399" customWidth="1"/>
    <col min="16143" max="16143" width="25.42578125" style="399" customWidth="1"/>
    <col min="16144" max="16384" width="12.5703125" style="399"/>
  </cols>
  <sheetData>
    <row r="1" spans="1:67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7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7" ht="21" customHeight="1">
      <c r="A3" s="400"/>
      <c r="B3" s="401"/>
      <c r="C3" s="401"/>
      <c r="D3" s="401"/>
      <c r="E3" s="401"/>
      <c r="F3" s="402"/>
      <c r="G3" s="403" t="s">
        <v>2</v>
      </c>
    </row>
    <row r="4" spans="1:67" ht="16.5" customHeight="1">
      <c r="A4" s="404"/>
      <c r="B4" s="1610" t="s">
        <v>562</v>
      </c>
      <c r="C4" s="1611"/>
      <c r="D4" s="1611"/>
      <c r="E4" s="1612"/>
      <c r="F4" s="1613" t="s">
        <v>563</v>
      </c>
      <c r="G4" s="1614"/>
    </row>
    <row r="5" spans="1:67" ht="15" customHeight="1">
      <c r="A5" s="405"/>
      <c r="B5" s="1607" t="s">
        <v>752</v>
      </c>
      <c r="C5" s="1608"/>
      <c r="D5" s="1608"/>
      <c r="E5" s="1609"/>
      <c r="F5" s="1607" t="s">
        <v>752</v>
      </c>
      <c r="G5" s="1609"/>
      <c r="H5" s="406" t="s">
        <v>4</v>
      </c>
    </row>
    <row r="6" spans="1:67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7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7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7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 t="s">
        <v>4</v>
      </c>
    </row>
    <row r="10" spans="1:67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 t="s">
        <v>4</v>
      </c>
    </row>
    <row r="11" spans="1:67" ht="12.75" customHeight="1">
      <c r="A11" s="436" t="s">
        <v>4</v>
      </c>
      <c r="B11" s="740" t="s">
        <v>4</v>
      </c>
      <c r="C11" s="740"/>
      <c r="D11" s="741" t="s">
        <v>124</v>
      </c>
      <c r="E11" s="742"/>
      <c r="F11" s="743" t="s">
        <v>4</v>
      </c>
      <c r="G11" s="744" t="s">
        <v>124</v>
      </c>
      <c r="H11" s="429" t="s">
        <v>4</v>
      </c>
    </row>
    <row r="12" spans="1:67" ht="16.5" customHeight="1">
      <c r="A12" s="436" t="s">
        <v>590</v>
      </c>
      <c r="B12" s="815">
        <v>6138853262.4799976</v>
      </c>
      <c r="C12" s="815"/>
      <c r="D12" s="816">
        <v>819665043.62</v>
      </c>
      <c r="E12" s="816">
        <v>818671562.91000009</v>
      </c>
      <c r="F12" s="815">
        <v>673894091.48000002</v>
      </c>
      <c r="G12" s="816">
        <v>145770952.13999999</v>
      </c>
      <c r="H12" s="429" t="s">
        <v>4</v>
      </c>
      <c r="K12" s="1129"/>
    </row>
    <row r="13" spans="1:67" s="437" customFormat="1" ht="21.75" customHeight="1">
      <c r="A13" s="745" t="s">
        <v>234</v>
      </c>
      <c r="B13" s="789">
        <v>5640875.0500000007</v>
      </c>
      <c r="C13" s="789"/>
      <c r="D13" s="817">
        <v>0</v>
      </c>
      <c r="E13" s="817">
        <v>0</v>
      </c>
      <c r="F13" s="818">
        <v>0</v>
      </c>
      <c r="G13" s="790">
        <v>0</v>
      </c>
      <c r="H13" s="429" t="s">
        <v>4</v>
      </c>
      <c r="I13" s="399"/>
      <c r="J13" s="399"/>
      <c r="K13" s="884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</row>
    <row r="14" spans="1:67" s="437" customFormat="1" ht="21.75" customHeight="1">
      <c r="A14" s="745" t="s">
        <v>235</v>
      </c>
      <c r="B14" s="789">
        <v>11968455.959999999</v>
      </c>
      <c r="C14" s="789"/>
      <c r="D14" s="817">
        <v>0</v>
      </c>
      <c r="E14" s="817">
        <v>0</v>
      </c>
      <c r="F14" s="818">
        <v>0</v>
      </c>
      <c r="G14" s="790">
        <v>0</v>
      </c>
      <c r="H14" s="429" t="s">
        <v>4</v>
      </c>
      <c r="I14" s="399"/>
      <c r="J14" s="399"/>
      <c r="K14" s="884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</row>
    <row r="15" spans="1:67" s="437" customFormat="1" ht="21.75" customHeight="1">
      <c r="A15" s="745" t="s">
        <v>236</v>
      </c>
      <c r="B15" s="789">
        <v>4621641.8699999992</v>
      </c>
      <c r="C15" s="789"/>
      <c r="D15" s="817">
        <v>0</v>
      </c>
      <c r="E15" s="817">
        <v>0</v>
      </c>
      <c r="F15" s="818">
        <v>0</v>
      </c>
      <c r="G15" s="790">
        <v>0</v>
      </c>
      <c r="H15" s="429" t="s">
        <v>4</v>
      </c>
      <c r="I15" s="399"/>
      <c r="J15" s="399"/>
      <c r="K15" s="884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</row>
    <row r="16" spans="1:67" s="437" customFormat="1" ht="21.75" customHeight="1">
      <c r="A16" s="745" t="s">
        <v>237</v>
      </c>
      <c r="B16" s="789">
        <v>19820.240000000002</v>
      </c>
      <c r="C16" s="789"/>
      <c r="D16" s="817">
        <v>0</v>
      </c>
      <c r="E16" s="817">
        <v>0</v>
      </c>
      <c r="F16" s="818">
        <v>0</v>
      </c>
      <c r="G16" s="790">
        <v>0</v>
      </c>
      <c r="H16" s="429" t="s">
        <v>4</v>
      </c>
      <c r="I16" s="399"/>
      <c r="J16" s="399"/>
      <c r="K16" s="884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</row>
    <row r="17" spans="1:74" s="437" customFormat="1" ht="21.75" customHeight="1">
      <c r="A17" s="745" t="s">
        <v>238</v>
      </c>
      <c r="B17" s="789">
        <v>31096698.309999995</v>
      </c>
      <c r="C17" s="789"/>
      <c r="D17" s="817">
        <v>0</v>
      </c>
      <c r="E17" s="817">
        <v>0</v>
      </c>
      <c r="F17" s="818">
        <v>0</v>
      </c>
      <c r="G17" s="790">
        <v>0</v>
      </c>
      <c r="H17" s="429" t="s">
        <v>4</v>
      </c>
      <c r="I17" s="399"/>
      <c r="J17" s="399"/>
      <c r="K17" s="884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</row>
    <row r="18" spans="1:74" s="437" customFormat="1" ht="21.75" customHeight="1">
      <c r="A18" s="745" t="s">
        <v>239</v>
      </c>
      <c r="B18" s="789">
        <v>1664286.8899999997</v>
      </c>
      <c r="C18" s="789"/>
      <c r="D18" s="817">
        <v>0</v>
      </c>
      <c r="E18" s="817">
        <v>0</v>
      </c>
      <c r="F18" s="818">
        <v>0</v>
      </c>
      <c r="G18" s="790">
        <v>0</v>
      </c>
      <c r="H18" s="429" t="s">
        <v>4</v>
      </c>
      <c r="I18" s="399"/>
      <c r="J18" s="399"/>
      <c r="K18" s="884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</row>
    <row r="19" spans="1:74" s="437" customFormat="1" ht="21.75" customHeight="1">
      <c r="A19" s="745" t="s">
        <v>240</v>
      </c>
      <c r="B19" s="789">
        <v>16390067.470000003</v>
      </c>
      <c r="C19" s="789"/>
      <c r="D19" s="817">
        <v>0</v>
      </c>
      <c r="E19" s="817">
        <v>0</v>
      </c>
      <c r="F19" s="818">
        <v>0</v>
      </c>
      <c r="G19" s="790">
        <v>0</v>
      </c>
      <c r="H19" s="429" t="s">
        <v>4</v>
      </c>
      <c r="I19" s="399"/>
      <c r="J19" s="399"/>
      <c r="K19" s="884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</row>
    <row r="20" spans="1:74" s="437" customFormat="1" ht="21.75" customHeight="1">
      <c r="A20" s="745" t="s">
        <v>241</v>
      </c>
      <c r="B20" s="789">
        <v>3113573.48</v>
      </c>
      <c r="C20" s="789"/>
      <c r="D20" s="817">
        <v>0</v>
      </c>
      <c r="E20" s="817">
        <v>0</v>
      </c>
      <c r="F20" s="818">
        <v>0</v>
      </c>
      <c r="G20" s="790">
        <v>0</v>
      </c>
      <c r="H20" s="429" t="s">
        <v>4</v>
      </c>
      <c r="I20" s="399"/>
      <c r="J20" s="399"/>
      <c r="K20" s="884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</row>
    <row r="21" spans="1:74" s="437" customFormat="1" ht="21.75" customHeight="1">
      <c r="A21" s="745" t="s">
        <v>591</v>
      </c>
      <c r="B21" s="789">
        <v>1645846.91</v>
      </c>
      <c r="C21" s="789"/>
      <c r="D21" s="817">
        <v>0</v>
      </c>
      <c r="E21" s="817">
        <v>0</v>
      </c>
      <c r="F21" s="818">
        <v>0</v>
      </c>
      <c r="G21" s="790">
        <v>0</v>
      </c>
      <c r="H21" s="429" t="s">
        <v>4</v>
      </c>
      <c r="I21" s="399"/>
      <c r="J21" s="399"/>
      <c r="K21" s="884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</row>
    <row r="22" spans="1:74" s="437" customFormat="1" ht="21.75" customHeight="1">
      <c r="A22" s="745" t="s">
        <v>719</v>
      </c>
      <c r="B22" s="789">
        <v>1753335.4799999997</v>
      </c>
      <c r="C22" s="789"/>
      <c r="D22" s="817">
        <v>0</v>
      </c>
      <c r="E22" s="817">
        <v>0</v>
      </c>
      <c r="F22" s="818">
        <v>0</v>
      </c>
      <c r="G22" s="790">
        <v>0</v>
      </c>
      <c r="H22" s="429" t="s">
        <v>4</v>
      </c>
      <c r="I22" s="399"/>
      <c r="J22" s="399"/>
      <c r="K22" s="884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</row>
    <row r="23" spans="1:74" ht="21.75" customHeight="1">
      <c r="A23" s="745" t="s">
        <v>243</v>
      </c>
      <c r="B23" s="789">
        <v>5192613.1000000015</v>
      </c>
      <c r="C23" s="789"/>
      <c r="D23" s="817">
        <v>0</v>
      </c>
      <c r="E23" s="817">
        <v>0</v>
      </c>
      <c r="F23" s="818">
        <v>0</v>
      </c>
      <c r="G23" s="790">
        <v>0</v>
      </c>
      <c r="H23" s="429" t="s">
        <v>4</v>
      </c>
      <c r="K23" s="884"/>
    </row>
    <row r="24" spans="1:74" s="437" customFormat="1" ht="21.75" customHeight="1">
      <c r="A24" s="745" t="s">
        <v>244</v>
      </c>
      <c r="B24" s="789">
        <v>21299734.540000003</v>
      </c>
      <c r="C24" s="789"/>
      <c r="D24" s="817">
        <v>0</v>
      </c>
      <c r="E24" s="817">
        <v>0</v>
      </c>
      <c r="F24" s="818">
        <v>0</v>
      </c>
      <c r="G24" s="790">
        <v>0</v>
      </c>
      <c r="H24" s="429" t="s">
        <v>4</v>
      </c>
      <c r="I24" s="399"/>
      <c r="J24" s="399"/>
      <c r="K24" s="884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</row>
    <row r="25" spans="1:74" s="439" customFormat="1" ht="31.5" customHeight="1">
      <c r="A25" s="438" t="s">
        <v>592</v>
      </c>
      <c r="B25" s="789">
        <v>21109266.080000002</v>
      </c>
      <c r="C25" s="788"/>
      <c r="D25" s="817">
        <v>0</v>
      </c>
      <c r="E25" s="817">
        <v>0</v>
      </c>
      <c r="F25" s="819">
        <v>0</v>
      </c>
      <c r="G25" s="790">
        <v>0</v>
      </c>
      <c r="H25" s="429" t="s">
        <v>4</v>
      </c>
      <c r="I25" s="399"/>
      <c r="J25" s="399"/>
      <c r="K25" s="884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</row>
    <row r="26" spans="1:74" s="440" customFormat="1" ht="19.5" customHeight="1">
      <c r="A26" s="745" t="s">
        <v>246</v>
      </c>
      <c r="B26" s="789">
        <v>158533.13999999998</v>
      </c>
      <c r="C26" s="789"/>
      <c r="D26" s="817">
        <v>0</v>
      </c>
      <c r="E26" s="817">
        <v>0</v>
      </c>
      <c r="F26" s="818">
        <v>0</v>
      </c>
      <c r="G26" s="790">
        <v>0</v>
      </c>
      <c r="H26" s="429" t="s">
        <v>4</v>
      </c>
      <c r="I26" s="399"/>
      <c r="J26" s="399"/>
      <c r="K26" s="884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</row>
    <row r="27" spans="1:74" s="440" customFormat="1" ht="21.75" customHeight="1">
      <c r="A27" s="745" t="s">
        <v>247</v>
      </c>
      <c r="B27" s="789">
        <v>563021551.66000021</v>
      </c>
      <c r="C27" s="789"/>
      <c r="D27" s="817">
        <v>806341.23</v>
      </c>
      <c r="E27" s="817">
        <v>20229.580000000002</v>
      </c>
      <c r="F27" s="818">
        <v>797420.97</v>
      </c>
      <c r="G27" s="790">
        <v>8920.26</v>
      </c>
      <c r="H27" s="429" t="s">
        <v>4</v>
      </c>
      <c r="I27" s="746"/>
      <c r="J27" s="399"/>
      <c r="K27" s="884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</row>
    <row r="28" spans="1:74" s="440" customFormat="1" ht="21.75" customHeight="1">
      <c r="A28" s="745" t="s">
        <v>593</v>
      </c>
      <c r="B28" s="789">
        <v>7690113.6600000001</v>
      </c>
      <c r="C28" s="789"/>
      <c r="D28" s="817">
        <v>0</v>
      </c>
      <c r="E28" s="817">
        <v>0</v>
      </c>
      <c r="F28" s="818">
        <v>0</v>
      </c>
      <c r="G28" s="790">
        <v>0</v>
      </c>
      <c r="H28" s="429" t="s">
        <v>4</v>
      </c>
      <c r="I28" s="746"/>
      <c r="J28" s="399"/>
      <c r="K28" s="884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</row>
    <row r="29" spans="1:74" s="440" customFormat="1" ht="21" customHeight="1">
      <c r="A29" s="745" t="s">
        <v>249</v>
      </c>
      <c r="B29" s="789">
        <v>2005891.9200000002</v>
      </c>
      <c r="C29" s="789"/>
      <c r="D29" s="817">
        <v>0</v>
      </c>
      <c r="E29" s="817">
        <v>0</v>
      </c>
      <c r="F29" s="818">
        <v>0</v>
      </c>
      <c r="G29" s="790">
        <v>0</v>
      </c>
      <c r="H29" s="429" t="s">
        <v>4</v>
      </c>
      <c r="I29" s="746"/>
      <c r="J29" s="399"/>
      <c r="K29" s="884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</row>
    <row r="30" spans="1:74" s="437" customFormat="1" ht="31.5" customHeight="1">
      <c r="A30" s="438" t="s">
        <v>594</v>
      </c>
      <c r="B30" s="789">
        <v>5730514.6499999994</v>
      </c>
      <c r="C30" s="788"/>
      <c r="D30" s="817">
        <v>0</v>
      </c>
      <c r="E30" s="817">
        <v>0</v>
      </c>
      <c r="F30" s="818">
        <v>0</v>
      </c>
      <c r="G30" s="790">
        <v>0</v>
      </c>
      <c r="H30" s="429" t="s">
        <v>4</v>
      </c>
      <c r="I30" s="746"/>
      <c r="J30" s="399"/>
      <c r="K30" s="884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</row>
    <row r="31" spans="1:74" s="437" customFormat="1" ht="21" customHeight="1">
      <c r="A31" s="745" t="s">
        <v>251</v>
      </c>
      <c r="B31" s="789">
        <v>1375076052.3400002</v>
      </c>
      <c r="C31" s="789"/>
      <c r="D31" s="817">
        <v>818502986.41999996</v>
      </c>
      <c r="E31" s="817">
        <v>818454277.00999999</v>
      </c>
      <c r="F31" s="818">
        <v>672743098.03999996</v>
      </c>
      <c r="G31" s="790">
        <v>145759888.38</v>
      </c>
      <c r="H31" s="429" t="s">
        <v>4</v>
      </c>
      <c r="I31" s="746"/>
      <c r="J31" s="399"/>
      <c r="K31" s="884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</row>
    <row r="32" spans="1:74" s="437" customFormat="1" ht="23.25" customHeight="1">
      <c r="A32" s="745" t="s">
        <v>252</v>
      </c>
      <c r="B32" s="789">
        <v>8885305.3599999957</v>
      </c>
      <c r="C32" s="789"/>
      <c r="D32" s="817">
        <v>0</v>
      </c>
      <c r="E32" s="817">
        <v>0</v>
      </c>
      <c r="F32" s="818">
        <v>0</v>
      </c>
      <c r="G32" s="790">
        <v>0</v>
      </c>
      <c r="H32" s="429" t="s">
        <v>4</v>
      </c>
      <c r="I32" s="746"/>
      <c r="J32" s="399"/>
      <c r="K32" s="884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</row>
    <row r="33" spans="1:74" s="437" customFormat="1" ht="21.75" customHeight="1">
      <c r="A33" s="745" t="s">
        <v>253</v>
      </c>
      <c r="B33" s="789">
        <v>57531829.810000017</v>
      </c>
      <c r="C33" s="789"/>
      <c r="D33" s="817">
        <v>26.55</v>
      </c>
      <c r="E33" s="817">
        <v>0</v>
      </c>
      <c r="F33" s="818">
        <v>26.55</v>
      </c>
      <c r="G33" s="790">
        <v>0</v>
      </c>
      <c r="H33" s="429" t="s">
        <v>4</v>
      </c>
      <c r="I33" s="746"/>
      <c r="J33" s="399"/>
      <c r="K33" s="884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</row>
    <row r="34" spans="1:74" s="437" customFormat="1" ht="21.95" customHeight="1">
      <c r="A34" s="745" t="s">
        <v>254</v>
      </c>
      <c r="B34" s="789">
        <v>41022202.060000002</v>
      </c>
      <c r="C34" s="789"/>
      <c r="D34" s="817">
        <v>0</v>
      </c>
      <c r="E34" s="817">
        <v>0</v>
      </c>
      <c r="F34" s="818">
        <v>0</v>
      </c>
      <c r="G34" s="790">
        <v>0</v>
      </c>
      <c r="H34" s="429" t="s">
        <v>4</v>
      </c>
      <c r="I34" s="746"/>
      <c r="J34" s="399"/>
      <c r="K34" s="884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</row>
    <row r="35" spans="1:74" s="437" customFormat="1" ht="21.95" customHeight="1">
      <c r="A35" s="747" t="s">
        <v>255</v>
      </c>
      <c r="B35" s="789">
        <v>532210.31000000006</v>
      </c>
      <c r="C35" s="789"/>
      <c r="D35" s="817">
        <v>0</v>
      </c>
      <c r="E35" s="817">
        <v>0</v>
      </c>
      <c r="F35" s="818">
        <v>0</v>
      </c>
      <c r="G35" s="790">
        <v>0</v>
      </c>
      <c r="H35" s="429" t="s">
        <v>4</v>
      </c>
      <c r="I35" s="746"/>
      <c r="J35" s="399"/>
      <c r="K35" s="884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</row>
    <row r="36" spans="1:74" s="437" customFormat="1" ht="21.95" customHeight="1">
      <c r="A36" s="745" t="s">
        <v>256</v>
      </c>
      <c r="B36" s="789">
        <v>91307016.099999979</v>
      </c>
      <c r="C36" s="789"/>
      <c r="D36" s="817">
        <v>0</v>
      </c>
      <c r="E36" s="817">
        <v>0</v>
      </c>
      <c r="F36" s="818">
        <v>0</v>
      </c>
      <c r="G36" s="790">
        <v>0</v>
      </c>
      <c r="H36" s="429" t="s">
        <v>4</v>
      </c>
      <c r="I36" s="746"/>
      <c r="J36" s="399"/>
      <c r="K36" s="884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</row>
    <row r="37" spans="1:74" s="437" customFormat="1" ht="21.95" customHeight="1">
      <c r="A37" s="745" t="s">
        <v>257</v>
      </c>
      <c r="B37" s="789">
        <v>6588520.3300000001</v>
      </c>
      <c r="C37" s="789"/>
      <c r="D37" s="817">
        <v>0</v>
      </c>
      <c r="E37" s="817">
        <v>0</v>
      </c>
      <c r="F37" s="818">
        <v>0</v>
      </c>
      <c r="G37" s="790">
        <v>0</v>
      </c>
      <c r="H37" s="429" t="s">
        <v>4</v>
      </c>
      <c r="I37" s="746"/>
      <c r="J37" s="399"/>
      <c r="K37" s="884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  <c r="BT37" s="399"/>
      <c r="BU37" s="399"/>
      <c r="BV37" s="399"/>
    </row>
    <row r="38" spans="1:74" s="437" customFormat="1" ht="21.95" customHeight="1">
      <c r="A38" s="745" t="s">
        <v>258</v>
      </c>
      <c r="B38" s="789">
        <v>164760.15</v>
      </c>
      <c r="C38" s="789"/>
      <c r="D38" s="817">
        <v>0</v>
      </c>
      <c r="E38" s="817">
        <v>0</v>
      </c>
      <c r="F38" s="818">
        <v>0</v>
      </c>
      <c r="G38" s="790">
        <v>0</v>
      </c>
      <c r="H38" s="429" t="s">
        <v>4</v>
      </c>
      <c r="I38" s="746"/>
      <c r="J38" s="399"/>
      <c r="K38" s="884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  <c r="BT38" s="399"/>
      <c r="BU38" s="399"/>
      <c r="BV38" s="399"/>
    </row>
    <row r="39" spans="1:74" s="437" customFormat="1" ht="21.95" customHeight="1">
      <c r="A39" s="745" t="s">
        <v>259</v>
      </c>
      <c r="B39" s="789">
        <v>2478179.9800000004</v>
      </c>
      <c r="C39" s="789"/>
      <c r="D39" s="817">
        <v>0</v>
      </c>
      <c r="E39" s="817">
        <v>0</v>
      </c>
      <c r="F39" s="818">
        <v>0</v>
      </c>
      <c r="G39" s="790">
        <v>0</v>
      </c>
      <c r="H39" s="429" t="s">
        <v>4</v>
      </c>
      <c r="I39" s="746"/>
      <c r="J39" s="399"/>
      <c r="K39" s="884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399"/>
      <c r="BV39" s="399"/>
    </row>
    <row r="40" spans="1:74" s="437" customFormat="1" ht="21.95" customHeight="1">
      <c r="A40" s="745" t="s">
        <v>716</v>
      </c>
      <c r="B40" s="789">
        <v>3459975.43</v>
      </c>
      <c r="C40" s="789"/>
      <c r="D40" s="817">
        <v>0</v>
      </c>
      <c r="E40" s="817">
        <v>0</v>
      </c>
      <c r="F40" s="818">
        <v>0</v>
      </c>
      <c r="G40" s="790">
        <v>0</v>
      </c>
      <c r="H40" s="429" t="s">
        <v>4</v>
      </c>
      <c r="I40" s="746"/>
      <c r="J40" s="399"/>
      <c r="K40" s="884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  <c r="BT40" s="399"/>
      <c r="BU40" s="399"/>
      <c r="BV40" s="399"/>
    </row>
    <row r="41" spans="1:74" s="437" customFormat="1" ht="21.95" customHeight="1">
      <c r="A41" s="745" t="s">
        <v>260</v>
      </c>
      <c r="B41" s="789">
        <v>1581437433.2600007</v>
      </c>
      <c r="C41" s="789"/>
      <c r="D41" s="817">
        <v>0</v>
      </c>
      <c r="E41" s="817">
        <v>0</v>
      </c>
      <c r="F41" s="818">
        <v>0</v>
      </c>
      <c r="G41" s="790">
        <v>0</v>
      </c>
      <c r="H41" s="429" t="s">
        <v>4</v>
      </c>
      <c r="I41" s="746"/>
      <c r="J41" s="399"/>
      <c r="K41" s="884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  <c r="BT41" s="399"/>
      <c r="BU41" s="399"/>
      <c r="BV41" s="399"/>
    </row>
    <row r="42" spans="1:74" s="437" customFormat="1" ht="21.95" customHeight="1">
      <c r="A42" s="745" t="s">
        <v>261</v>
      </c>
      <c r="B42" s="789">
        <v>9549411.0800000019</v>
      </c>
      <c r="C42" s="789"/>
      <c r="D42" s="817">
        <v>0</v>
      </c>
      <c r="E42" s="817">
        <v>0</v>
      </c>
      <c r="F42" s="818">
        <v>0</v>
      </c>
      <c r="G42" s="790">
        <v>0</v>
      </c>
      <c r="H42" s="429" t="s">
        <v>4</v>
      </c>
      <c r="I42" s="746"/>
      <c r="J42" s="399"/>
      <c r="K42" s="884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</row>
    <row r="43" spans="1:74" s="437" customFormat="1" ht="21.95" customHeight="1">
      <c r="A43" s="745" t="s">
        <v>262</v>
      </c>
      <c r="B43" s="789">
        <v>15435022.689999999</v>
      </c>
      <c r="C43" s="789"/>
      <c r="D43" s="817">
        <v>0</v>
      </c>
      <c r="E43" s="817">
        <v>0</v>
      </c>
      <c r="F43" s="818">
        <v>0</v>
      </c>
      <c r="G43" s="790">
        <v>0</v>
      </c>
      <c r="H43" s="429" t="s">
        <v>4</v>
      </c>
      <c r="I43" s="746"/>
      <c r="J43" s="399"/>
      <c r="K43" s="884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  <c r="BT43" s="399"/>
      <c r="BU43" s="399"/>
      <c r="BV43" s="399"/>
    </row>
    <row r="44" spans="1:74" s="437" customFormat="1" ht="21.95" customHeight="1">
      <c r="A44" s="745" t="s">
        <v>263</v>
      </c>
      <c r="B44" s="789">
        <v>36979881.600000016</v>
      </c>
      <c r="C44" s="789"/>
      <c r="D44" s="817">
        <v>2417.9</v>
      </c>
      <c r="E44" s="817">
        <v>2163.02</v>
      </c>
      <c r="F44" s="818">
        <v>2417.9</v>
      </c>
      <c r="G44" s="790">
        <v>0</v>
      </c>
      <c r="H44" s="429" t="s">
        <v>4</v>
      </c>
      <c r="I44" s="746"/>
      <c r="J44" s="399"/>
      <c r="K44" s="884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  <c r="BT44" s="399"/>
      <c r="BU44" s="399"/>
      <c r="BV44" s="399"/>
    </row>
    <row r="45" spans="1:74" s="437" customFormat="1" ht="21.95" customHeight="1">
      <c r="A45" s="745" t="s">
        <v>264</v>
      </c>
      <c r="B45" s="789">
        <v>1335150.56</v>
      </c>
      <c r="C45" s="789"/>
      <c r="D45" s="817">
        <v>580</v>
      </c>
      <c r="E45" s="817">
        <v>580</v>
      </c>
      <c r="F45" s="818">
        <v>580</v>
      </c>
      <c r="G45" s="790">
        <v>0</v>
      </c>
      <c r="H45" s="429" t="s">
        <v>4</v>
      </c>
      <c r="I45" s="746"/>
      <c r="J45" s="399"/>
      <c r="K45" s="884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  <c r="BT45" s="399"/>
      <c r="BU45" s="399"/>
      <c r="BV45" s="399"/>
    </row>
    <row r="46" spans="1:74" s="437" customFormat="1" ht="21.95" customHeight="1">
      <c r="A46" s="745" t="s">
        <v>265</v>
      </c>
      <c r="B46" s="789">
        <v>17874609.219999999</v>
      </c>
      <c r="C46" s="789"/>
      <c r="D46" s="817">
        <v>0</v>
      </c>
      <c r="E46" s="817">
        <v>0</v>
      </c>
      <c r="F46" s="818">
        <v>0</v>
      </c>
      <c r="G46" s="790">
        <v>0</v>
      </c>
      <c r="H46" s="429" t="s">
        <v>4</v>
      </c>
      <c r="I46" s="746"/>
      <c r="J46" s="399"/>
      <c r="K46" s="884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  <c r="BT46" s="399"/>
      <c r="BU46" s="399"/>
      <c r="BV46" s="399"/>
    </row>
    <row r="47" spans="1:74" s="437" customFormat="1" ht="21.95" customHeight="1">
      <c r="A47" s="745" t="s">
        <v>266</v>
      </c>
      <c r="B47" s="789">
        <v>2767040.68</v>
      </c>
      <c r="C47" s="789"/>
      <c r="D47" s="817">
        <v>0</v>
      </c>
      <c r="E47" s="817">
        <v>0</v>
      </c>
      <c r="F47" s="818">
        <v>0</v>
      </c>
      <c r="G47" s="790">
        <v>0</v>
      </c>
      <c r="H47" s="429" t="s">
        <v>4</v>
      </c>
      <c r="I47" s="746"/>
      <c r="J47" s="399"/>
      <c r="K47" s="884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  <c r="BT47" s="399"/>
      <c r="BU47" s="399"/>
      <c r="BV47" s="399"/>
    </row>
    <row r="48" spans="1:74" s="437" customFormat="1" ht="21.95" customHeight="1">
      <c r="A48" s="745" t="s">
        <v>267</v>
      </c>
      <c r="B48" s="789">
        <v>257030505.48999998</v>
      </c>
      <c r="C48" s="789"/>
      <c r="D48" s="817">
        <v>2193.1999999999998</v>
      </c>
      <c r="E48" s="817">
        <v>2193.1999999999998</v>
      </c>
      <c r="F48" s="818">
        <v>2193.1999999999998</v>
      </c>
      <c r="G48" s="790">
        <v>0</v>
      </c>
      <c r="H48" s="429" t="s">
        <v>4</v>
      </c>
      <c r="I48" s="746"/>
      <c r="J48" s="399"/>
      <c r="K48" s="884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</row>
    <row r="49" spans="1:74" s="437" customFormat="1" ht="21.95" customHeight="1">
      <c r="A49" s="745" t="s">
        <v>268</v>
      </c>
      <c r="B49" s="789">
        <v>113613279.25999998</v>
      </c>
      <c r="C49" s="789"/>
      <c r="D49" s="817">
        <v>2915.6</v>
      </c>
      <c r="E49" s="817">
        <v>906</v>
      </c>
      <c r="F49" s="818">
        <v>2915.6</v>
      </c>
      <c r="G49" s="790">
        <v>0</v>
      </c>
      <c r="H49" s="429" t="s">
        <v>4</v>
      </c>
      <c r="I49" s="746"/>
      <c r="J49" s="399"/>
      <c r="K49" s="884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</row>
    <row r="50" spans="1:74" s="437" customFormat="1" ht="21.95" customHeight="1">
      <c r="A50" s="745" t="s">
        <v>269</v>
      </c>
      <c r="B50" s="789">
        <v>1159100.47</v>
      </c>
      <c r="C50" s="789"/>
      <c r="D50" s="817">
        <v>0</v>
      </c>
      <c r="E50" s="817">
        <v>0</v>
      </c>
      <c r="F50" s="818">
        <v>0</v>
      </c>
      <c r="G50" s="790">
        <v>0</v>
      </c>
      <c r="H50" s="429" t="s">
        <v>4</v>
      </c>
      <c r="I50" s="746"/>
      <c r="J50" s="399"/>
      <c r="K50" s="884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</row>
    <row r="51" spans="1:74" s="437" customFormat="1" ht="21.95" customHeight="1">
      <c r="A51" s="745" t="s">
        <v>270</v>
      </c>
      <c r="B51" s="789">
        <v>16430547.109999999</v>
      </c>
      <c r="C51" s="789"/>
      <c r="D51" s="817">
        <v>0</v>
      </c>
      <c r="E51" s="817">
        <v>0</v>
      </c>
      <c r="F51" s="818">
        <v>0</v>
      </c>
      <c r="G51" s="790">
        <v>0</v>
      </c>
      <c r="H51" s="429" t="s">
        <v>4</v>
      </c>
      <c r="I51" s="746"/>
      <c r="J51" s="399"/>
      <c r="K51" s="884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  <c r="BT51" s="399"/>
      <c r="BU51" s="399"/>
      <c r="BV51" s="399"/>
    </row>
    <row r="52" spans="1:74" s="437" customFormat="1" ht="21.95" customHeight="1">
      <c r="A52" s="745" t="s">
        <v>271</v>
      </c>
      <c r="B52" s="789">
        <v>1006983551.709999</v>
      </c>
      <c r="C52" s="789"/>
      <c r="D52" s="817">
        <v>0</v>
      </c>
      <c r="E52" s="817">
        <v>0</v>
      </c>
      <c r="F52" s="818">
        <v>0</v>
      </c>
      <c r="G52" s="790">
        <v>0</v>
      </c>
      <c r="H52" s="429" t="s">
        <v>4</v>
      </c>
      <c r="I52" s="746"/>
      <c r="J52" s="399"/>
      <c r="K52" s="884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  <c r="BT52" s="399"/>
      <c r="BU52" s="399"/>
      <c r="BV52" s="399"/>
    </row>
    <row r="53" spans="1:74" s="437" customFormat="1" ht="21.95" customHeight="1">
      <c r="A53" s="745" t="s">
        <v>595</v>
      </c>
      <c r="B53" s="789">
        <v>556360.37999999989</v>
      </c>
      <c r="C53" s="789"/>
      <c r="D53" s="817">
        <v>0</v>
      </c>
      <c r="E53" s="817">
        <v>0</v>
      </c>
      <c r="F53" s="818">
        <v>0</v>
      </c>
      <c r="G53" s="790">
        <v>0</v>
      </c>
      <c r="H53" s="429" t="s">
        <v>4</v>
      </c>
      <c r="I53" s="746"/>
      <c r="J53" s="399"/>
      <c r="K53" s="884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  <c r="BT53" s="399"/>
      <c r="BU53" s="399"/>
      <c r="BV53" s="399"/>
    </row>
    <row r="54" spans="1:74" s="437" customFormat="1" ht="21.95" customHeight="1">
      <c r="A54" s="745" t="s">
        <v>273</v>
      </c>
      <c r="B54" s="789">
        <v>4498206.74</v>
      </c>
      <c r="C54" s="789"/>
      <c r="D54" s="817">
        <v>0</v>
      </c>
      <c r="E54" s="817">
        <v>0</v>
      </c>
      <c r="F54" s="818">
        <v>0</v>
      </c>
      <c r="G54" s="790">
        <v>0</v>
      </c>
      <c r="H54" s="429" t="s">
        <v>4</v>
      </c>
      <c r="I54" s="746"/>
      <c r="J54" s="399"/>
      <c r="K54" s="884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  <c r="BT54" s="399"/>
      <c r="BU54" s="399"/>
      <c r="BV54" s="399"/>
    </row>
    <row r="55" spans="1:74" s="437" customFormat="1" ht="21.95" customHeight="1">
      <c r="A55" s="748" t="s">
        <v>274</v>
      </c>
      <c r="B55" s="789">
        <v>90932073.280000001</v>
      </c>
      <c r="C55" s="789"/>
      <c r="D55" s="817">
        <v>1957</v>
      </c>
      <c r="E55" s="817">
        <v>797</v>
      </c>
      <c r="F55" s="818">
        <v>1957</v>
      </c>
      <c r="G55" s="790">
        <v>0</v>
      </c>
      <c r="H55" s="429" t="s">
        <v>4</v>
      </c>
      <c r="I55" s="746"/>
      <c r="J55" s="399"/>
      <c r="K55" s="884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  <c r="BT55" s="399"/>
      <c r="BU55" s="399"/>
      <c r="BV55" s="399"/>
    </row>
    <row r="56" spans="1:74" s="437" customFormat="1" ht="21.75" customHeight="1">
      <c r="A56" s="745" t="s">
        <v>275</v>
      </c>
      <c r="B56" s="789">
        <v>71760999.450000003</v>
      </c>
      <c r="C56" s="789"/>
      <c r="D56" s="817">
        <v>0</v>
      </c>
      <c r="E56" s="817">
        <v>0</v>
      </c>
      <c r="F56" s="818">
        <v>0</v>
      </c>
      <c r="G56" s="790">
        <v>0</v>
      </c>
      <c r="H56" s="429" t="s">
        <v>4</v>
      </c>
      <c r="I56" s="746"/>
      <c r="J56" s="399"/>
      <c r="K56" s="884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  <c r="BT56" s="399"/>
      <c r="BU56" s="399"/>
      <c r="BV56" s="399"/>
    </row>
    <row r="57" spans="1:74" s="437" customFormat="1" ht="21.75" customHeight="1">
      <c r="A57" s="745" t="s">
        <v>276</v>
      </c>
      <c r="B57" s="789">
        <v>1647437.3800000001</v>
      </c>
      <c r="C57" s="789"/>
      <c r="D57" s="817">
        <v>0</v>
      </c>
      <c r="E57" s="817">
        <v>0</v>
      </c>
      <c r="F57" s="818">
        <v>0</v>
      </c>
      <c r="G57" s="790">
        <v>0</v>
      </c>
      <c r="H57" s="429" t="s">
        <v>4</v>
      </c>
      <c r="I57" s="746"/>
      <c r="J57" s="399"/>
      <c r="K57" s="884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</row>
    <row r="58" spans="1:74" s="437" customFormat="1" ht="21.75" customHeight="1">
      <c r="A58" s="747" t="s">
        <v>277</v>
      </c>
      <c r="B58" s="789">
        <v>311948.73999999987</v>
      </c>
      <c r="C58" s="789"/>
      <c r="D58" s="817">
        <v>0</v>
      </c>
      <c r="E58" s="817">
        <v>0</v>
      </c>
      <c r="F58" s="818">
        <v>0</v>
      </c>
      <c r="G58" s="790">
        <v>0</v>
      </c>
      <c r="H58" s="429" t="s">
        <v>4</v>
      </c>
      <c r="I58" s="746"/>
      <c r="J58" s="399"/>
      <c r="K58" s="884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  <c r="BT58" s="399"/>
      <c r="BU58" s="399"/>
      <c r="BV58" s="399"/>
    </row>
    <row r="59" spans="1:74" s="437" customFormat="1" ht="21.75" customHeight="1">
      <c r="A59" s="745" t="s">
        <v>278</v>
      </c>
      <c r="B59" s="789">
        <v>1694928.23</v>
      </c>
      <c r="C59" s="789"/>
      <c r="D59" s="817">
        <v>0</v>
      </c>
      <c r="E59" s="817">
        <v>0</v>
      </c>
      <c r="F59" s="818">
        <v>0</v>
      </c>
      <c r="G59" s="790">
        <v>0</v>
      </c>
      <c r="H59" s="429" t="s">
        <v>4</v>
      </c>
      <c r="I59" s="746"/>
      <c r="J59" s="399"/>
      <c r="K59" s="884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  <c r="BT59" s="399"/>
      <c r="BU59" s="399"/>
      <c r="BV59" s="399"/>
    </row>
    <row r="60" spans="1:74" s="437" customFormat="1" ht="21.75" customHeight="1">
      <c r="A60" s="745" t="s">
        <v>279</v>
      </c>
      <c r="B60" s="789">
        <v>3793850.0799999996</v>
      </c>
      <c r="C60" s="789"/>
      <c r="D60" s="817">
        <v>0</v>
      </c>
      <c r="E60" s="817">
        <v>0</v>
      </c>
      <c r="F60" s="818">
        <v>0</v>
      </c>
      <c r="G60" s="790">
        <v>0</v>
      </c>
      <c r="H60" s="429" t="s">
        <v>4</v>
      </c>
      <c r="I60" s="746"/>
      <c r="J60" s="399"/>
      <c r="K60" s="884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  <c r="BT60" s="399"/>
      <c r="BU60" s="399"/>
      <c r="BV60" s="399"/>
    </row>
    <row r="61" spans="1:74" s="437" customFormat="1" ht="21.75" customHeight="1">
      <c r="A61" s="745" t="s">
        <v>736</v>
      </c>
      <c r="B61" s="789">
        <v>13545588.959999999</v>
      </c>
      <c r="C61" s="789"/>
      <c r="D61" s="817">
        <v>0</v>
      </c>
      <c r="E61" s="817">
        <v>0</v>
      </c>
      <c r="F61" s="818">
        <v>0</v>
      </c>
      <c r="G61" s="790">
        <v>0</v>
      </c>
      <c r="H61" s="429"/>
      <c r="I61" s="746"/>
      <c r="J61" s="399"/>
      <c r="K61" s="884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</row>
    <row r="62" spans="1:74" s="437" customFormat="1" ht="21.75" customHeight="1">
      <c r="A62" s="745" t="s">
        <v>280</v>
      </c>
      <c r="B62" s="789">
        <v>620273.24000000011</v>
      </c>
      <c r="C62" s="789"/>
      <c r="D62" s="817">
        <v>0</v>
      </c>
      <c r="E62" s="817">
        <v>0</v>
      </c>
      <c r="F62" s="818">
        <v>0</v>
      </c>
      <c r="G62" s="790">
        <v>0</v>
      </c>
      <c r="H62" s="429"/>
      <c r="I62" s="746"/>
      <c r="J62" s="399"/>
      <c r="K62" s="884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</row>
    <row r="63" spans="1:74" s="437" customFormat="1" ht="21.75" customHeight="1">
      <c r="A63" s="745" t="s">
        <v>596</v>
      </c>
      <c r="B63" s="789">
        <v>5749001.7199999997</v>
      </c>
      <c r="C63" s="789"/>
      <c r="D63" s="817">
        <v>0</v>
      </c>
      <c r="E63" s="817">
        <v>0</v>
      </c>
      <c r="F63" s="818">
        <v>0</v>
      </c>
      <c r="G63" s="790">
        <v>0</v>
      </c>
      <c r="H63" s="429" t="s">
        <v>4</v>
      </c>
      <c r="I63" s="746"/>
      <c r="J63" s="399"/>
      <c r="K63" s="884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</row>
    <row r="64" spans="1:74" s="437" customFormat="1" ht="21.75" customHeight="1">
      <c r="A64" s="745" t="s">
        <v>282</v>
      </c>
      <c r="B64" s="789">
        <v>27631.67</v>
      </c>
      <c r="C64" s="789"/>
      <c r="D64" s="817">
        <v>0</v>
      </c>
      <c r="E64" s="817">
        <v>0</v>
      </c>
      <c r="F64" s="818">
        <v>0</v>
      </c>
      <c r="G64" s="790">
        <v>0</v>
      </c>
      <c r="H64" s="429" t="s">
        <v>4</v>
      </c>
      <c r="I64" s="746"/>
      <c r="J64" s="399"/>
      <c r="K64" s="884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</row>
    <row r="65" spans="1:76" s="437" customFormat="1" ht="21.75" customHeight="1">
      <c r="A65" s="745" t="s">
        <v>740</v>
      </c>
      <c r="B65" s="789">
        <v>4124209.0300000007</v>
      </c>
      <c r="C65" s="789"/>
      <c r="D65" s="817">
        <v>0</v>
      </c>
      <c r="E65" s="817">
        <v>0</v>
      </c>
      <c r="F65" s="818">
        <v>0</v>
      </c>
      <c r="G65" s="790">
        <v>0</v>
      </c>
      <c r="H65" s="429"/>
      <c r="I65" s="746"/>
      <c r="J65" s="399"/>
      <c r="K65" s="884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</row>
    <row r="66" spans="1:76" s="437" customFormat="1" ht="21.75" customHeight="1">
      <c r="A66" s="745" t="s">
        <v>283</v>
      </c>
      <c r="B66" s="789">
        <v>12514660.269999998</v>
      </c>
      <c r="C66" s="789"/>
      <c r="D66" s="817">
        <v>0</v>
      </c>
      <c r="E66" s="817">
        <v>0</v>
      </c>
      <c r="F66" s="818">
        <v>0</v>
      </c>
      <c r="G66" s="790">
        <v>0</v>
      </c>
      <c r="H66" s="429" t="s">
        <v>4</v>
      </c>
      <c r="I66" s="746"/>
      <c r="J66" s="399"/>
      <c r="K66" s="884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</row>
    <row r="67" spans="1:76" s="437" customFormat="1" ht="21.95" customHeight="1">
      <c r="A67" s="745" t="s">
        <v>284</v>
      </c>
      <c r="B67" s="789">
        <v>10364598.68</v>
      </c>
      <c r="C67" s="789"/>
      <c r="D67" s="817">
        <v>0</v>
      </c>
      <c r="E67" s="817">
        <v>0</v>
      </c>
      <c r="F67" s="818">
        <v>0</v>
      </c>
      <c r="G67" s="790">
        <v>0</v>
      </c>
      <c r="H67" s="429" t="s">
        <v>4</v>
      </c>
      <c r="I67" s="746"/>
      <c r="J67" s="399"/>
      <c r="K67" s="884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</row>
    <row r="68" spans="1:76" s="437" customFormat="1" ht="21.95" customHeight="1">
      <c r="A68" s="745" t="s">
        <v>285</v>
      </c>
      <c r="B68" s="789">
        <v>27915698.699999996</v>
      </c>
      <c r="C68" s="789"/>
      <c r="D68" s="817">
        <v>0</v>
      </c>
      <c r="E68" s="817">
        <v>0</v>
      </c>
      <c r="F68" s="818">
        <v>0</v>
      </c>
      <c r="G68" s="790">
        <v>0</v>
      </c>
      <c r="H68" s="429" t="s">
        <v>4</v>
      </c>
      <c r="I68" s="746"/>
      <c r="J68" s="399"/>
      <c r="K68" s="884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</row>
    <row r="69" spans="1:76" s="437" customFormat="1" ht="21.95" customHeight="1">
      <c r="A69" s="745" t="s">
        <v>286</v>
      </c>
      <c r="B69" s="789">
        <v>596358.54</v>
      </c>
      <c r="C69" s="789"/>
      <c r="D69" s="817">
        <v>0</v>
      </c>
      <c r="E69" s="817">
        <v>0</v>
      </c>
      <c r="F69" s="818">
        <v>0</v>
      </c>
      <c r="G69" s="790">
        <v>0</v>
      </c>
      <c r="H69" s="429" t="s">
        <v>4</v>
      </c>
      <c r="I69" s="746"/>
      <c r="J69" s="399"/>
      <c r="K69" s="884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</row>
    <row r="70" spans="1:76" s="437" customFormat="1" ht="21.95" customHeight="1">
      <c r="A70" s="745" t="s">
        <v>287</v>
      </c>
      <c r="B70" s="789">
        <v>3768525.8499999992</v>
      </c>
      <c r="C70" s="789"/>
      <c r="D70" s="817">
        <v>0</v>
      </c>
      <c r="E70" s="817">
        <v>0</v>
      </c>
      <c r="F70" s="818">
        <v>0</v>
      </c>
      <c r="G70" s="790">
        <v>0</v>
      </c>
      <c r="H70" s="429" t="s">
        <v>4</v>
      </c>
      <c r="I70" s="746"/>
      <c r="J70" s="399"/>
      <c r="K70" s="884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</row>
    <row r="71" spans="1:76" s="437" customFormat="1" ht="21.95" customHeight="1">
      <c r="A71" s="745" t="s">
        <v>288</v>
      </c>
      <c r="B71" s="789">
        <v>4517741.6499999994</v>
      </c>
      <c r="C71" s="789"/>
      <c r="D71" s="817">
        <v>0</v>
      </c>
      <c r="E71" s="817">
        <v>0</v>
      </c>
      <c r="F71" s="818">
        <v>0</v>
      </c>
      <c r="G71" s="790">
        <v>0</v>
      </c>
      <c r="H71" s="429" t="s">
        <v>4</v>
      </c>
      <c r="I71" s="746"/>
      <c r="J71" s="399"/>
      <c r="K71" s="884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</row>
    <row r="72" spans="1:76" s="437" customFormat="1" ht="21.95" customHeight="1">
      <c r="A72" s="894" t="s">
        <v>289</v>
      </c>
      <c r="B72" s="789">
        <v>1205683.2200000004</v>
      </c>
      <c r="C72" s="789"/>
      <c r="D72" s="817">
        <v>0</v>
      </c>
      <c r="E72" s="817">
        <v>0</v>
      </c>
      <c r="F72" s="818">
        <v>0</v>
      </c>
      <c r="G72" s="790">
        <v>0</v>
      </c>
      <c r="H72" s="429" t="s">
        <v>4</v>
      </c>
      <c r="I72" s="746"/>
      <c r="J72" s="399"/>
      <c r="K72" s="884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</row>
    <row r="73" spans="1:76" s="437" customFormat="1" ht="21.95" customHeight="1">
      <c r="A73" s="894" t="s">
        <v>290</v>
      </c>
      <c r="B73" s="789">
        <v>764480.44000000006</v>
      </c>
      <c r="C73" s="789"/>
      <c r="D73" s="817">
        <v>0</v>
      </c>
      <c r="E73" s="817">
        <v>0</v>
      </c>
      <c r="F73" s="818">
        <v>0</v>
      </c>
      <c r="G73" s="790">
        <v>0</v>
      </c>
      <c r="H73" s="429" t="s">
        <v>4</v>
      </c>
      <c r="I73" s="746"/>
      <c r="J73" s="399"/>
      <c r="K73" s="884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</row>
    <row r="74" spans="1:76" s="437" customFormat="1" ht="21.95" customHeight="1">
      <c r="A74" s="894" t="s">
        <v>291</v>
      </c>
      <c r="B74" s="789">
        <v>9024139.9399999995</v>
      </c>
      <c r="C74" s="789"/>
      <c r="D74" s="817">
        <v>0</v>
      </c>
      <c r="E74" s="817">
        <v>0</v>
      </c>
      <c r="F74" s="818">
        <v>0</v>
      </c>
      <c r="G74" s="790">
        <v>0</v>
      </c>
      <c r="H74" s="429" t="s">
        <v>4</v>
      </c>
      <c r="I74" s="746"/>
      <c r="J74" s="399"/>
      <c r="K74" s="884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  <c r="BT74" s="399"/>
      <c r="BU74" s="399"/>
      <c r="BV74" s="399"/>
    </row>
    <row r="75" spans="1:76" s="437" customFormat="1" ht="21.95" customHeight="1">
      <c r="A75" s="894" t="s">
        <v>292</v>
      </c>
      <c r="B75" s="789">
        <v>4516131.9000000004</v>
      </c>
      <c r="C75" s="789"/>
      <c r="D75" s="817">
        <v>0</v>
      </c>
      <c r="E75" s="817">
        <v>0</v>
      </c>
      <c r="F75" s="818">
        <v>0</v>
      </c>
      <c r="G75" s="790">
        <v>0</v>
      </c>
      <c r="H75" s="429" t="s">
        <v>4</v>
      </c>
      <c r="I75" s="746"/>
      <c r="J75" s="399"/>
      <c r="K75" s="884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</row>
    <row r="76" spans="1:76" s="437" customFormat="1" ht="21.95" customHeight="1">
      <c r="A76" s="894" t="s">
        <v>293</v>
      </c>
      <c r="B76" s="789">
        <v>805512.09</v>
      </c>
      <c r="C76" s="789"/>
      <c r="D76" s="817">
        <v>0</v>
      </c>
      <c r="E76" s="817">
        <v>0</v>
      </c>
      <c r="F76" s="818">
        <v>0</v>
      </c>
      <c r="G76" s="790">
        <v>0</v>
      </c>
      <c r="H76" s="429" t="s">
        <v>4</v>
      </c>
      <c r="I76" s="746"/>
      <c r="J76" s="399"/>
      <c r="K76" s="884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  <c r="BT76" s="399"/>
      <c r="BU76" s="399"/>
      <c r="BV76" s="399"/>
    </row>
    <row r="77" spans="1:76" s="437" customFormat="1" ht="21.95" hidden="1" customHeight="1">
      <c r="A77" s="745" t="s">
        <v>294</v>
      </c>
      <c r="B77" s="789">
        <v>0</v>
      </c>
      <c r="C77" s="789"/>
      <c r="D77" s="817">
        <v>0</v>
      </c>
      <c r="E77" s="817">
        <v>0</v>
      </c>
      <c r="F77" s="818">
        <v>0</v>
      </c>
      <c r="G77" s="790">
        <v>0</v>
      </c>
      <c r="H77" s="429"/>
      <c r="I77" s="746"/>
      <c r="J77" s="399"/>
      <c r="K77" s="884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</row>
    <row r="78" spans="1:76" s="437" customFormat="1" ht="21.95" customHeight="1">
      <c r="A78" s="745" t="s">
        <v>295</v>
      </c>
      <c r="B78" s="789">
        <v>1019188.27</v>
      </c>
      <c r="C78" s="789"/>
      <c r="D78" s="817">
        <v>0</v>
      </c>
      <c r="E78" s="817">
        <v>0</v>
      </c>
      <c r="F78" s="818">
        <v>0</v>
      </c>
      <c r="G78" s="790">
        <v>0</v>
      </c>
      <c r="H78" s="429" t="s">
        <v>4</v>
      </c>
      <c r="I78" s="746"/>
      <c r="J78" s="399"/>
      <c r="K78" s="884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</row>
    <row r="79" spans="1:76" s="437" customFormat="1" ht="21.95" customHeight="1">
      <c r="A79" s="747" t="s">
        <v>296</v>
      </c>
      <c r="B79" s="789">
        <v>1119620.51</v>
      </c>
      <c r="C79" s="789"/>
      <c r="D79" s="817">
        <v>0</v>
      </c>
      <c r="E79" s="817">
        <v>0</v>
      </c>
      <c r="F79" s="818">
        <v>0</v>
      </c>
      <c r="G79" s="790">
        <v>0</v>
      </c>
      <c r="H79" s="429" t="s">
        <v>4</v>
      </c>
      <c r="I79" s="746"/>
      <c r="J79" s="399"/>
      <c r="K79" s="884"/>
      <c r="L79" s="746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</row>
    <row r="80" spans="1:76" s="437" customFormat="1" ht="21.95" customHeight="1">
      <c r="A80" s="745" t="s">
        <v>297</v>
      </c>
      <c r="B80" s="789">
        <v>2139970.44</v>
      </c>
      <c r="C80" s="789"/>
      <c r="D80" s="817">
        <v>0</v>
      </c>
      <c r="E80" s="817">
        <v>0</v>
      </c>
      <c r="F80" s="818">
        <v>0</v>
      </c>
      <c r="G80" s="790">
        <v>0</v>
      </c>
      <c r="H80" s="429"/>
      <c r="I80" s="746"/>
      <c r="J80" s="399"/>
      <c r="K80" s="884"/>
      <c r="L80" s="746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</row>
    <row r="81" spans="1:76" s="437" customFormat="1" ht="21.95" customHeight="1">
      <c r="A81" s="745" t="s">
        <v>298</v>
      </c>
      <c r="B81" s="789">
        <v>880730.45</v>
      </c>
      <c r="C81" s="789"/>
      <c r="D81" s="817">
        <v>0</v>
      </c>
      <c r="E81" s="817">
        <v>0</v>
      </c>
      <c r="F81" s="818">
        <v>0</v>
      </c>
      <c r="G81" s="790">
        <v>0</v>
      </c>
      <c r="H81" s="429" t="s">
        <v>4</v>
      </c>
      <c r="I81" s="746"/>
      <c r="J81" s="399"/>
      <c r="K81" s="884"/>
      <c r="L81" s="746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</row>
    <row r="82" spans="1:76" s="437" customFormat="1" ht="21.95" hidden="1" customHeight="1">
      <c r="A82" s="745" t="s">
        <v>299</v>
      </c>
      <c r="B82" s="789">
        <v>0</v>
      </c>
      <c r="C82" s="789"/>
      <c r="D82" s="817">
        <v>0</v>
      </c>
      <c r="E82" s="817">
        <v>0</v>
      </c>
      <c r="F82" s="818">
        <v>0</v>
      </c>
      <c r="G82" s="790">
        <v>0</v>
      </c>
      <c r="H82" s="429" t="s">
        <v>4</v>
      </c>
      <c r="I82" s="746"/>
      <c r="J82" s="399"/>
      <c r="K82" s="884"/>
      <c r="L82" s="746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</row>
    <row r="83" spans="1:76" s="437" customFormat="1" ht="21.95" customHeight="1">
      <c r="A83" s="745" t="s">
        <v>347</v>
      </c>
      <c r="B83" s="789">
        <v>1150792.8099999998</v>
      </c>
      <c r="C83" s="789"/>
      <c r="D83" s="817">
        <v>0</v>
      </c>
      <c r="E83" s="817">
        <v>0</v>
      </c>
      <c r="F83" s="818">
        <v>0</v>
      </c>
      <c r="G83" s="790">
        <v>0</v>
      </c>
      <c r="H83" s="429" t="s">
        <v>4</v>
      </c>
      <c r="I83" s="746"/>
      <c r="J83" s="399"/>
      <c r="K83" s="884"/>
      <c r="L83" s="746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</row>
    <row r="84" spans="1:76" s="437" customFormat="1" ht="21.95" customHeight="1">
      <c r="A84" s="745" t="s">
        <v>300</v>
      </c>
      <c r="B84" s="789">
        <v>2807342.11</v>
      </c>
      <c r="C84" s="789"/>
      <c r="D84" s="817">
        <v>0</v>
      </c>
      <c r="E84" s="817">
        <v>0</v>
      </c>
      <c r="F84" s="818">
        <v>0</v>
      </c>
      <c r="G84" s="790">
        <v>0</v>
      </c>
      <c r="H84" s="429" t="s">
        <v>4</v>
      </c>
      <c r="I84" s="746"/>
      <c r="J84" s="399"/>
      <c r="K84" s="884"/>
      <c r="L84" s="746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</row>
    <row r="85" spans="1:76" s="437" customFormat="1" ht="21.95" customHeight="1">
      <c r="A85" s="749" t="s">
        <v>301</v>
      </c>
      <c r="B85" s="789">
        <v>496612.05999999994</v>
      </c>
      <c r="C85" s="789"/>
      <c r="D85" s="817">
        <v>0</v>
      </c>
      <c r="E85" s="817">
        <v>0</v>
      </c>
      <c r="F85" s="818">
        <v>0</v>
      </c>
      <c r="G85" s="790">
        <v>0</v>
      </c>
      <c r="H85" s="429" t="s">
        <v>4</v>
      </c>
      <c r="I85" s="746"/>
      <c r="J85" s="399"/>
      <c r="K85" s="884"/>
      <c r="L85" s="746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</row>
    <row r="86" spans="1:76" s="437" customFormat="1" ht="21.95" customHeight="1">
      <c r="A86" s="745" t="s">
        <v>304</v>
      </c>
      <c r="B86" s="789">
        <v>7807771.4099999992</v>
      </c>
      <c r="C86" s="789"/>
      <c r="D86" s="817">
        <v>0</v>
      </c>
      <c r="E86" s="817">
        <v>0</v>
      </c>
      <c r="F86" s="818">
        <v>0</v>
      </c>
      <c r="G86" s="790">
        <v>0</v>
      </c>
      <c r="H86" s="429" t="s">
        <v>4</v>
      </c>
      <c r="I86" s="746"/>
      <c r="J86" s="399"/>
      <c r="K86" s="884"/>
      <c r="L86" s="746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</row>
    <row r="87" spans="1:76" s="437" customFormat="1" ht="21.95" hidden="1" customHeight="1">
      <c r="A87" s="745" t="s">
        <v>306</v>
      </c>
      <c r="B87" s="789">
        <v>0</v>
      </c>
      <c r="C87" s="789"/>
      <c r="D87" s="817">
        <v>0</v>
      </c>
      <c r="E87" s="817">
        <v>0</v>
      </c>
      <c r="F87" s="818">
        <v>0</v>
      </c>
      <c r="G87" s="790">
        <v>0</v>
      </c>
      <c r="H87" s="429" t="s">
        <v>4</v>
      </c>
      <c r="I87" s="746"/>
      <c r="J87" s="399"/>
      <c r="K87" s="884"/>
      <c r="L87" s="746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  <c r="BV87" s="399"/>
      <c r="BW87" s="399"/>
      <c r="BX87" s="399"/>
    </row>
    <row r="88" spans="1:76" ht="21.95" customHeight="1">
      <c r="A88" s="745" t="s">
        <v>307</v>
      </c>
      <c r="B88" s="789">
        <v>319463685.23000002</v>
      </c>
      <c r="C88" s="789"/>
      <c r="D88" s="817">
        <v>245951.72</v>
      </c>
      <c r="E88" s="817">
        <v>180301.1</v>
      </c>
      <c r="F88" s="818">
        <v>243808.22</v>
      </c>
      <c r="G88" s="790">
        <v>2143.5</v>
      </c>
      <c r="H88" s="429" t="s">
        <v>4</v>
      </c>
      <c r="I88" s="746"/>
      <c r="K88" s="884"/>
      <c r="L88" s="746"/>
    </row>
    <row r="89" spans="1:76" ht="21.95" customHeight="1">
      <c r="A89" s="745" t="s">
        <v>308</v>
      </c>
      <c r="B89" s="789">
        <v>8484234.8499999959</v>
      </c>
      <c r="C89" s="789"/>
      <c r="D89" s="817">
        <v>99674</v>
      </c>
      <c r="E89" s="817">
        <v>10116</v>
      </c>
      <c r="F89" s="818">
        <v>99674</v>
      </c>
      <c r="G89" s="790">
        <v>0</v>
      </c>
      <c r="H89" s="429" t="s">
        <v>4</v>
      </c>
      <c r="I89" s="746"/>
      <c r="K89" s="884"/>
      <c r="L89" s="746"/>
    </row>
    <row r="90" spans="1:76" s="437" customFormat="1" ht="21.95" customHeight="1">
      <c r="A90" s="745" t="s">
        <v>309</v>
      </c>
      <c r="B90" s="789">
        <v>166313993.87999994</v>
      </c>
      <c r="C90" s="820"/>
      <c r="D90" s="817">
        <v>0</v>
      </c>
      <c r="E90" s="821">
        <v>0</v>
      </c>
      <c r="F90" s="818">
        <v>0</v>
      </c>
      <c r="G90" s="790">
        <v>0</v>
      </c>
      <c r="H90" s="429" t="s">
        <v>4</v>
      </c>
      <c r="I90" s="746"/>
      <c r="J90" s="399"/>
      <c r="K90" s="884"/>
      <c r="L90" s="746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  <c r="BV90" s="399"/>
      <c r="BW90" s="399"/>
      <c r="BX90" s="399"/>
    </row>
    <row r="91" spans="1:76" s="437" customFormat="1" ht="47.25" customHeight="1" thickBot="1">
      <c r="A91" s="438" t="s">
        <v>747</v>
      </c>
      <c r="B91" s="788">
        <v>148874.87</v>
      </c>
      <c r="C91" s="820"/>
      <c r="D91" s="1195">
        <v>0</v>
      </c>
      <c r="E91" s="1196">
        <v>0</v>
      </c>
      <c r="F91" s="819">
        <v>0</v>
      </c>
      <c r="G91" s="793">
        <v>0</v>
      </c>
      <c r="H91" s="429" t="s">
        <v>4</v>
      </c>
      <c r="I91" s="746"/>
      <c r="J91" s="399"/>
      <c r="K91" s="884"/>
      <c r="L91" s="746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  <c r="BV91" s="399"/>
      <c r="BW91" s="399"/>
      <c r="BX91" s="399"/>
    </row>
    <row r="92" spans="1:76" s="437" customFormat="1" ht="21.95" customHeight="1" thickTop="1">
      <c r="A92" s="750" t="s">
        <v>587</v>
      </c>
      <c r="B92" s="822"/>
      <c r="C92" s="823"/>
      <c r="D92" s="824"/>
      <c r="E92" s="825"/>
      <c r="F92" s="826"/>
      <c r="G92" s="795"/>
      <c r="H92" s="429" t="s">
        <v>4</v>
      </c>
      <c r="I92" s="746"/>
      <c r="J92" s="399"/>
      <c r="K92" s="884"/>
      <c r="L92" s="746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399"/>
      <c r="BX92" s="399"/>
    </row>
    <row r="93" spans="1:76" s="437" customFormat="1" ht="21.95" customHeight="1">
      <c r="A93" s="441" t="s">
        <v>597</v>
      </c>
      <c r="B93" s="827">
        <v>16828801159.309999</v>
      </c>
      <c r="C93" s="796" t="s">
        <v>710</v>
      </c>
      <c r="D93" s="828">
        <v>0</v>
      </c>
      <c r="E93" s="829">
        <v>0</v>
      </c>
      <c r="F93" s="1123">
        <v>0</v>
      </c>
      <c r="G93" s="830">
        <v>0</v>
      </c>
      <c r="H93" s="429" t="s">
        <v>4</v>
      </c>
      <c r="I93" s="746"/>
      <c r="J93" s="399"/>
      <c r="K93" s="884"/>
      <c r="L93" s="746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  <c r="AU93" s="399"/>
      <c r="AV93" s="399"/>
      <c r="AW93" s="399"/>
      <c r="AX93" s="399"/>
      <c r="AY93" s="399"/>
      <c r="AZ93" s="399"/>
      <c r="BA93" s="399"/>
      <c r="BB93" s="399"/>
      <c r="BC93" s="399"/>
      <c r="BD93" s="399"/>
      <c r="BE93" s="399"/>
      <c r="BF93" s="399"/>
      <c r="BG93" s="399"/>
      <c r="BH93" s="399"/>
      <c r="BI93" s="399"/>
      <c r="BJ93" s="399"/>
      <c r="BK93" s="399"/>
      <c r="BL93" s="399"/>
      <c r="BM93" s="399"/>
      <c r="BN93" s="399"/>
      <c r="BO93" s="399"/>
      <c r="BP93" s="399"/>
      <c r="BQ93" s="399"/>
      <c r="BR93" s="399"/>
      <c r="BS93" s="399"/>
      <c r="BT93" s="399"/>
      <c r="BU93" s="399"/>
      <c r="BV93" s="399"/>
      <c r="BW93" s="399"/>
      <c r="BX93" s="399"/>
    </row>
    <row r="94" spans="1:76" s="440" customFormat="1" ht="13.5" customHeight="1">
      <c r="H94" s="429" t="s">
        <v>4</v>
      </c>
      <c r="I94" s="746"/>
      <c r="J94" s="746"/>
      <c r="K94" s="883"/>
      <c r="L94" s="746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</row>
    <row r="95" spans="1:76" s="440" customFormat="1" ht="18" customHeight="1">
      <c r="A95" s="1127" t="s">
        <v>713</v>
      </c>
      <c r="B95" s="751"/>
      <c r="C95" s="751"/>
      <c r="D95" s="751"/>
      <c r="E95" s="751"/>
      <c r="H95" s="429" t="s">
        <v>4</v>
      </c>
      <c r="I95" s="746"/>
      <c r="J95" s="746"/>
      <c r="K95" s="883"/>
      <c r="L95" s="746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</row>
    <row r="96" spans="1:76" s="440" customFormat="1" ht="16.5" customHeight="1">
      <c r="A96" s="1183" t="s">
        <v>768</v>
      </c>
      <c r="B96" s="751"/>
      <c r="C96" s="751"/>
      <c r="D96" s="751"/>
      <c r="E96" s="751"/>
      <c r="H96" s="429" t="s">
        <v>4</v>
      </c>
      <c r="I96" s="399"/>
      <c r="J96" s="399"/>
      <c r="K96" s="883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</row>
    <row r="97" spans="1:252" s="751" customFormat="1" ht="18" customHeight="1">
      <c r="A97" s="442"/>
      <c r="B97" s="442"/>
      <c r="C97" s="442"/>
      <c r="D97" s="442"/>
      <c r="E97" s="442"/>
      <c r="F97" s="442"/>
      <c r="G97" s="442"/>
      <c r="H97" s="442"/>
      <c r="I97" s="399"/>
      <c r="J97" s="399"/>
      <c r="K97" s="883"/>
      <c r="L97" s="399"/>
      <c r="M97" s="399"/>
      <c r="N97" s="399"/>
      <c r="O97" s="399"/>
      <c r="P97" s="399"/>
      <c r="Q97" s="399"/>
      <c r="R97" s="399"/>
      <c r="S97" s="399"/>
      <c r="T97" s="399"/>
      <c r="U97" s="399"/>
      <c r="V97" s="399"/>
      <c r="W97" s="399"/>
      <c r="X97" s="399"/>
      <c r="Y97" s="399"/>
      <c r="Z97" s="399"/>
      <c r="AA97" s="399"/>
      <c r="AB97" s="399"/>
      <c r="AC97" s="399"/>
      <c r="AD97" s="399"/>
      <c r="AE97" s="399"/>
      <c r="AF97" s="399"/>
      <c r="AG97" s="399"/>
      <c r="AH97" s="399"/>
      <c r="AI97" s="399"/>
      <c r="AJ97" s="399"/>
      <c r="AK97" s="399"/>
      <c r="AL97" s="399"/>
      <c r="AM97" s="399"/>
      <c r="AN97" s="399"/>
      <c r="AO97" s="399"/>
      <c r="AP97" s="399"/>
      <c r="AQ97" s="399"/>
      <c r="AR97" s="399"/>
      <c r="AS97" s="399"/>
      <c r="AT97" s="399"/>
      <c r="AU97" s="399"/>
      <c r="AV97" s="399"/>
      <c r="AW97" s="399"/>
      <c r="AX97" s="399"/>
      <c r="AY97" s="399"/>
      <c r="AZ97" s="399"/>
      <c r="BA97" s="399"/>
      <c r="BB97" s="399"/>
      <c r="BC97" s="399"/>
      <c r="BD97" s="399"/>
      <c r="BE97" s="399"/>
      <c r="BF97" s="399"/>
      <c r="BG97" s="399"/>
      <c r="BH97" s="399"/>
      <c r="BI97" s="399"/>
      <c r="BJ97" s="399"/>
      <c r="BK97" s="399"/>
      <c r="BL97" s="399"/>
      <c r="BM97" s="399"/>
      <c r="BN97" s="399"/>
      <c r="BO97" s="399"/>
      <c r="BP97" s="399"/>
      <c r="BQ97" s="399"/>
      <c r="BR97" s="399"/>
      <c r="BS97" s="399"/>
      <c r="BT97" s="399"/>
      <c r="BU97" s="399"/>
      <c r="BV97" s="399"/>
      <c r="BW97" s="399"/>
      <c r="BX97" s="399"/>
      <c r="BY97" s="399"/>
      <c r="BZ97" s="399"/>
      <c r="CA97" s="399"/>
      <c r="CB97" s="399"/>
      <c r="CC97" s="399"/>
      <c r="CD97" s="399"/>
      <c r="CE97" s="399"/>
      <c r="CF97" s="399"/>
      <c r="CG97" s="399"/>
      <c r="CH97" s="399"/>
      <c r="CI97" s="399"/>
      <c r="CJ97" s="399"/>
      <c r="CK97" s="399"/>
      <c r="CL97" s="399"/>
      <c r="CM97" s="399"/>
      <c r="CN97" s="399"/>
      <c r="CO97" s="399"/>
      <c r="CP97" s="399"/>
      <c r="CQ97" s="399"/>
      <c r="CR97" s="399"/>
      <c r="CS97" s="399"/>
      <c r="CT97" s="399"/>
      <c r="CU97" s="399"/>
      <c r="CV97" s="399"/>
      <c r="CW97" s="399"/>
      <c r="CX97" s="399"/>
      <c r="CY97" s="399"/>
      <c r="CZ97" s="399"/>
      <c r="DA97" s="399"/>
      <c r="DB97" s="399"/>
      <c r="DC97" s="399"/>
      <c r="DD97" s="399"/>
      <c r="DE97" s="399"/>
      <c r="DF97" s="399"/>
      <c r="DG97" s="399"/>
      <c r="DH97" s="399"/>
      <c r="DI97" s="399"/>
      <c r="DJ97" s="399"/>
      <c r="DK97" s="399"/>
      <c r="DL97" s="399"/>
      <c r="DM97" s="399"/>
      <c r="DN97" s="399"/>
      <c r="DO97" s="399"/>
      <c r="DP97" s="399"/>
      <c r="DQ97" s="399"/>
      <c r="DR97" s="399"/>
      <c r="DS97" s="399"/>
      <c r="DT97" s="399"/>
      <c r="DU97" s="399"/>
      <c r="DV97" s="399"/>
      <c r="DW97" s="399"/>
      <c r="DX97" s="399"/>
      <c r="DY97" s="399"/>
      <c r="DZ97" s="399"/>
      <c r="EA97" s="399"/>
      <c r="EB97" s="399"/>
      <c r="EC97" s="399"/>
      <c r="ED97" s="399"/>
      <c r="EE97" s="399"/>
      <c r="EF97" s="399"/>
      <c r="EG97" s="399"/>
      <c r="EH97" s="399"/>
      <c r="EI97" s="399"/>
      <c r="EJ97" s="399"/>
      <c r="EK97" s="399"/>
      <c r="EL97" s="399"/>
      <c r="EM97" s="399"/>
      <c r="EN97" s="399"/>
      <c r="EO97" s="399"/>
      <c r="EP97" s="399"/>
      <c r="EQ97" s="399"/>
      <c r="ER97" s="399"/>
      <c r="ES97" s="399"/>
      <c r="ET97" s="399"/>
      <c r="EU97" s="399"/>
      <c r="EV97" s="399"/>
      <c r="EW97" s="399"/>
      <c r="EX97" s="399"/>
      <c r="EY97" s="399"/>
      <c r="EZ97" s="399"/>
      <c r="FA97" s="399"/>
      <c r="FB97" s="399"/>
      <c r="FC97" s="399"/>
      <c r="FD97" s="399"/>
      <c r="FE97" s="399"/>
      <c r="FF97" s="399"/>
      <c r="FG97" s="399"/>
      <c r="FH97" s="399"/>
      <c r="FI97" s="399"/>
      <c r="FJ97" s="399"/>
      <c r="FK97" s="399"/>
      <c r="FL97" s="399"/>
      <c r="FM97" s="399"/>
      <c r="FN97" s="399"/>
      <c r="FO97" s="399"/>
      <c r="FP97" s="399"/>
      <c r="FQ97" s="399"/>
      <c r="FR97" s="399"/>
      <c r="FS97" s="399"/>
      <c r="FT97" s="399"/>
      <c r="FU97" s="399"/>
      <c r="FV97" s="399"/>
      <c r="FW97" s="399"/>
      <c r="FX97" s="399"/>
      <c r="FY97" s="399"/>
      <c r="FZ97" s="399"/>
      <c r="GA97" s="399"/>
      <c r="GB97" s="399"/>
      <c r="GC97" s="399"/>
      <c r="GD97" s="399"/>
      <c r="GE97" s="399"/>
      <c r="GF97" s="399"/>
      <c r="GG97" s="399"/>
      <c r="GH97" s="399"/>
      <c r="GI97" s="399"/>
      <c r="GJ97" s="399"/>
      <c r="GK97" s="399"/>
      <c r="GL97" s="399"/>
      <c r="GM97" s="399"/>
      <c r="GN97" s="399"/>
      <c r="GO97" s="399"/>
      <c r="GP97" s="399"/>
      <c r="GQ97" s="399"/>
      <c r="GR97" s="399"/>
      <c r="GS97" s="399"/>
      <c r="GT97" s="399"/>
      <c r="GU97" s="399"/>
      <c r="GV97" s="399"/>
      <c r="GW97" s="399"/>
      <c r="GX97" s="399"/>
      <c r="GY97" s="399"/>
      <c r="GZ97" s="399"/>
      <c r="HA97" s="399"/>
      <c r="HB97" s="399"/>
      <c r="HC97" s="399"/>
      <c r="HD97" s="399"/>
      <c r="HE97" s="399"/>
      <c r="HF97" s="399"/>
      <c r="HG97" s="399"/>
      <c r="HH97" s="399"/>
      <c r="HI97" s="399"/>
      <c r="HJ97" s="399"/>
      <c r="HK97" s="399"/>
      <c r="HL97" s="399"/>
      <c r="HM97" s="399"/>
      <c r="HN97" s="399"/>
      <c r="HO97" s="399"/>
      <c r="HP97" s="399"/>
      <c r="HQ97" s="399"/>
      <c r="HR97" s="399"/>
      <c r="HS97" s="399"/>
      <c r="HT97" s="399"/>
      <c r="HU97" s="399"/>
      <c r="HV97" s="399"/>
      <c r="HW97" s="399"/>
      <c r="HX97" s="399"/>
      <c r="HY97" s="399"/>
      <c r="HZ97" s="399"/>
      <c r="IA97" s="399"/>
      <c r="IB97" s="399"/>
      <c r="IC97" s="399"/>
      <c r="ID97" s="399"/>
      <c r="IE97" s="399"/>
      <c r="IF97" s="399"/>
      <c r="IG97" s="399"/>
      <c r="IH97" s="399"/>
      <c r="II97" s="399"/>
      <c r="IJ97" s="399"/>
      <c r="IK97" s="399"/>
      <c r="IL97" s="399"/>
      <c r="IM97" s="399"/>
      <c r="IN97" s="399"/>
      <c r="IO97" s="399"/>
      <c r="IP97" s="399"/>
      <c r="IQ97" s="399"/>
      <c r="IR97" s="399"/>
    </row>
    <row r="98" spans="1:252">
      <c r="A98" s="443"/>
      <c r="B98" s="443"/>
      <c r="C98" s="443"/>
      <c r="D98" s="443"/>
      <c r="E98" s="443"/>
      <c r="F98" s="443"/>
      <c r="G98" s="443"/>
      <c r="H98" s="443"/>
    </row>
    <row r="99" spans="1:252">
      <c r="A99" s="752" t="s">
        <v>4</v>
      </c>
      <c r="H99" s="429" t="s">
        <v>4</v>
      </c>
    </row>
    <row r="100" spans="1:252">
      <c r="H100" s="429" t="s">
        <v>4</v>
      </c>
    </row>
    <row r="101" spans="1:252">
      <c r="H101" s="429" t="s">
        <v>4</v>
      </c>
    </row>
    <row r="102" spans="1:252">
      <c r="H102" s="429" t="s">
        <v>4</v>
      </c>
    </row>
    <row r="103" spans="1:252">
      <c r="H103" s="429" t="s">
        <v>4</v>
      </c>
    </row>
    <row r="104" spans="1:252">
      <c r="H104" s="429" t="s">
        <v>4</v>
      </c>
    </row>
    <row r="105" spans="1:252">
      <c r="H105" s="429" t="s">
        <v>4</v>
      </c>
    </row>
    <row r="106" spans="1:252">
      <c r="H106" s="429" t="s">
        <v>4</v>
      </c>
    </row>
    <row r="107" spans="1:252">
      <c r="H107" s="429" t="s">
        <v>4</v>
      </c>
    </row>
    <row r="108" spans="1:252">
      <c r="H108" s="429" t="s">
        <v>4</v>
      </c>
    </row>
    <row r="109" spans="1:252">
      <c r="B109" s="444" t="s">
        <v>4</v>
      </c>
      <c r="C109" s="444"/>
      <c r="H109" s="429" t="s">
        <v>4</v>
      </c>
    </row>
    <row r="110" spans="1:252">
      <c r="H110" s="429" t="s">
        <v>4</v>
      </c>
    </row>
    <row r="111" spans="1:252">
      <c r="H111" s="429" t="s">
        <v>4</v>
      </c>
    </row>
    <row r="112" spans="1:252">
      <c r="H112" s="429" t="s">
        <v>4</v>
      </c>
    </row>
    <row r="113" spans="8:8">
      <c r="H113" s="429" t="s">
        <v>4</v>
      </c>
    </row>
    <row r="114" spans="8:8">
      <c r="H114" s="429" t="s">
        <v>4</v>
      </c>
    </row>
    <row r="115" spans="8:8">
      <c r="H115" s="429" t="s">
        <v>4</v>
      </c>
    </row>
    <row r="116" spans="8:8">
      <c r="H116" s="429" t="s">
        <v>4</v>
      </c>
    </row>
    <row r="117" spans="8:8">
      <c r="H117" s="429" t="s">
        <v>4</v>
      </c>
    </row>
    <row r="118" spans="8:8">
      <c r="H118" s="429" t="s">
        <v>4</v>
      </c>
    </row>
    <row r="119" spans="8:8">
      <c r="H119" s="429" t="s">
        <v>4</v>
      </c>
    </row>
    <row r="120" spans="8:8">
      <c r="H120" s="429" t="s">
        <v>4</v>
      </c>
    </row>
    <row r="121" spans="8:8">
      <c r="H121" s="429" t="s">
        <v>4</v>
      </c>
    </row>
    <row r="122" spans="8:8">
      <c r="H122" s="429" t="s">
        <v>4</v>
      </c>
    </row>
    <row r="123" spans="8:8">
      <c r="H123" s="429" t="s">
        <v>4</v>
      </c>
    </row>
    <row r="124" spans="8:8">
      <c r="H124" s="429" t="s">
        <v>4</v>
      </c>
    </row>
    <row r="125" spans="8:8">
      <c r="H125" s="429" t="s">
        <v>4</v>
      </c>
    </row>
    <row r="126" spans="8:8">
      <c r="H126" s="429" t="s">
        <v>4</v>
      </c>
    </row>
    <row r="127" spans="8:8">
      <c r="H127" s="429" t="s">
        <v>4</v>
      </c>
    </row>
    <row r="128" spans="8:8">
      <c r="H128" s="429" t="s">
        <v>4</v>
      </c>
    </row>
    <row r="129" spans="8:8">
      <c r="H129" s="429" t="s">
        <v>4</v>
      </c>
    </row>
    <row r="130" spans="8:8">
      <c r="H130" s="429" t="s">
        <v>4</v>
      </c>
    </row>
    <row r="131" spans="8:8">
      <c r="H131" s="429" t="s">
        <v>4</v>
      </c>
    </row>
    <row r="132" spans="8:8">
      <c r="H132" s="429" t="s">
        <v>4</v>
      </c>
    </row>
    <row r="133" spans="8:8">
      <c r="H133" s="429" t="s">
        <v>4</v>
      </c>
    </row>
    <row r="134" spans="8:8">
      <c r="H134" s="429" t="s">
        <v>4</v>
      </c>
    </row>
    <row r="135" spans="8:8">
      <c r="H135" s="429" t="s">
        <v>4</v>
      </c>
    </row>
    <row r="136" spans="8:8">
      <c r="H136" s="429" t="s">
        <v>4</v>
      </c>
    </row>
    <row r="137" spans="8:8">
      <c r="H137" s="429" t="s">
        <v>4</v>
      </c>
    </row>
    <row r="138" spans="8:8">
      <c r="H138" s="429" t="s">
        <v>4</v>
      </c>
    </row>
    <row r="139" spans="8:8">
      <c r="H139" s="429" t="s">
        <v>4</v>
      </c>
    </row>
    <row r="140" spans="8:8">
      <c r="H140" s="429" t="s">
        <v>4</v>
      </c>
    </row>
    <row r="141" spans="8:8">
      <c r="H141" s="429" t="s">
        <v>4</v>
      </c>
    </row>
    <row r="142" spans="8:8">
      <c r="H142" s="429" t="s">
        <v>4</v>
      </c>
    </row>
    <row r="143" spans="8:8">
      <c r="H143" s="42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48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K10" sqref="K10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16.7109375" style="447" customWidth="1"/>
    <col min="12" max="12" width="22.85546875" style="447" customWidth="1"/>
    <col min="13" max="256" width="12.5703125" style="447"/>
    <col min="257" max="257" width="5" style="447" customWidth="1"/>
    <col min="258" max="258" width="2" style="447" customWidth="1"/>
    <col min="259" max="259" width="57.140625" style="447" customWidth="1"/>
    <col min="260" max="260" width="20.140625" style="447" customWidth="1"/>
    <col min="261" max="264" width="21.42578125" style="447" customWidth="1"/>
    <col min="265" max="265" width="16.7109375" style="447" customWidth="1"/>
    <col min="266" max="266" width="12.5703125" style="447"/>
    <col min="267" max="267" width="16.7109375" style="447" customWidth="1"/>
    <col min="268" max="268" width="22.85546875" style="447" customWidth="1"/>
    <col min="269" max="512" width="12.5703125" style="447"/>
    <col min="513" max="513" width="5" style="447" customWidth="1"/>
    <col min="514" max="514" width="2" style="447" customWidth="1"/>
    <col min="515" max="515" width="57.140625" style="447" customWidth="1"/>
    <col min="516" max="516" width="20.140625" style="447" customWidth="1"/>
    <col min="517" max="520" width="21.42578125" style="447" customWidth="1"/>
    <col min="521" max="521" width="16.7109375" style="447" customWidth="1"/>
    <col min="522" max="522" width="12.5703125" style="447"/>
    <col min="523" max="523" width="16.7109375" style="447" customWidth="1"/>
    <col min="524" max="524" width="22.85546875" style="447" customWidth="1"/>
    <col min="525" max="768" width="12.5703125" style="447"/>
    <col min="769" max="769" width="5" style="447" customWidth="1"/>
    <col min="770" max="770" width="2" style="447" customWidth="1"/>
    <col min="771" max="771" width="57.140625" style="447" customWidth="1"/>
    <col min="772" max="772" width="20.140625" style="447" customWidth="1"/>
    <col min="773" max="776" width="21.42578125" style="447" customWidth="1"/>
    <col min="777" max="777" width="16.7109375" style="447" customWidth="1"/>
    <col min="778" max="778" width="12.5703125" style="447"/>
    <col min="779" max="779" width="16.7109375" style="447" customWidth="1"/>
    <col min="780" max="780" width="22.85546875" style="447" customWidth="1"/>
    <col min="781" max="1024" width="12.5703125" style="447"/>
    <col min="1025" max="1025" width="5" style="447" customWidth="1"/>
    <col min="1026" max="1026" width="2" style="447" customWidth="1"/>
    <col min="1027" max="1027" width="57.140625" style="447" customWidth="1"/>
    <col min="1028" max="1028" width="20.140625" style="447" customWidth="1"/>
    <col min="1029" max="1032" width="21.42578125" style="447" customWidth="1"/>
    <col min="1033" max="1033" width="16.7109375" style="447" customWidth="1"/>
    <col min="1034" max="1034" width="12.5703125" style="447"/>
    <col min="1035" max="1035" width="16.7109375" style="447" customWidth="1"/>
    <col min="1036" max="1036" width="22.85546875" style="447" customWidth="1"/>
    <col min="1037" max="1280" width="12.5703125" style="447"/>
    <col min="1281" max="1281" width="5" style="447" customWidth="1"/>
    <col min="1282" max="1282" width="2" style="447" customWidth="1"/>
    <col min="1283" max="1283" width="57.140625" style="447" customWidth="1"/>
    <col min="1284" max="1284" width="20.140625" style="447" customWidth="1"/>
    <col min="1285" max="1288" width="21.42578125" style="447" customWidth="1"/>
    <col min="1289" max="1289" width="16.7109375" style="447" customWidth="1"/>
    <col min="1290" max="1290" width="12.5703125" style="447"/>
    <col min="1291" max="1291" width="16.7109375" style="447" customWidth="1"/>
    <col min="1292" max="1292" width="22.85546875" style="447" customWidth="1"/>
    <col min="1293" max="1536" width="12.5703125" style="447"/>
    <col min="1537" max="1537" width="5" style="447" customWidth="1"/>
    <col min="1538" max="1538" width="2" style="447" customWidth="1"/>
    <col min="1539" max="1539" width="57.140625" style="447" customWidth="1"/>
    <col min="1540" max="1540" width="20.140625" style="447" customWidth="1"/>
    <col min="1541" max="1544" width="21.42578125" style="447" customWidth="1"/>
    <col min="1545" max="1545" width="16.7109375" style="447" customWidth="1"/>
    <col min="1546" max="1546" width="12.5703125" style="447"/>
    <col min="1547" max="1547" width="16.7109375" style="447" customWidth="1"/>
    <col min="1548" max="1548" width="22.85546875" style="447" customWidth="1"/>
    <col min="1549" max="1792" width="12.5703125" style="447"/>
    <col min="1793" max="1793" width="5" style="447" customWidth="1"/>
    <col min="1794" max="1794" width="2" style="447" customWidth="1"/>
    <col min="1795" max="1795" width="57.140625" style="447" customWidth="1"/>
    <col min="1796" max="1796" width="20.140625" style="447" customWidth="1"/>
    <col min="1797" max="1800" width="21.42578125" style="447" customWidth="1"/>
    <col min="1801" max="1801" width="16.7109375" style="447" customWidth="1"/>
    <col min="1802" max="1802" width="12.5703125" style="447"/>
    <col min="1803" max="1803" width="16.7109375" style="447" customWidth="1"/>
    <col min="1804" max="1804" width="22.85546875" style="447" customWidth="1"/>
    <col min="1805" max="2048" width="12.5703125" style="447"/>
    <col min="2049" max="2049" width="5" style="447" customWidth="1"/>
    <col min="2050" max="2050" width="2" style="447" customWidth="1"/>
    <col min="2051" max="2051" width="57.140625" style="447" customWidth="1"/>
    <col min="2052" max="2052" width="20.140625" style="447" customWidth="1"/>
    <col min="2053" max="2056" width="21.42578125" style="447" customWidth="1"/>
    <col min="2057" max="2057" width="16.7109375" style="447" customWidth="1"/>
    <col min="2058" max="2058" width="12.5703125" style="447"/>
    <col min="2059" max="2059" width="16.7109375" style="447" customWidth="1"/>
    <col min="2060" max="2060" width="22.85546875" style="447" customWidth="1"/>
    <col min="2061" max="2304" width="12.5703125" style="447"/>
    <col min="2305" max="2305" width="5" style="447" customWidth="1"/>
    <col min="2306" max="2306" width="2" style="447" customWidth="1"/>
    <col min="2307" max="2307" width="57.140625" style="447" customWidth="1"/>
    <col min="2308" max="2308" width="20.140625" style="447" customWidth="1"/>
    <col min="2309" max="2312" width="21.42578125" style="447" customWidth="1"/>
    <col min="2313" max="2313" width="16.7109375" style="447" customWidth="1"/>
    <col min="2314" max="2314" width="12.5703125" style="447"/>
    <col min="2315" max="2315" width="16.7109375" style="447" customWidth="1"/>
    <col min="2316" max="2316" width="22.85546875" style="447" customWidth="1"/>
    <col min="2317" max="2560" width="12.5703125" style="447"/>
    <col min="2561" max="2561" width="5" style="447" customWidth="1"/>
    <col min="2562" max="2562" width="2" style="447" customWidth="1"/>
    <col min="2563" max="2563" width="57.140625" style="447" customWidth="1"/>
    <col min="2564" max="2564" width="20.140625" style="447" customWidth="1"/>
    <col min="2565" max="2568" width="21.42578125" style="447" customWidth="1"/>
    <col min="2569" max="2569" width="16.7109375" style="447" customWidth="1"/>
    <col min="2570" max="2570" width="12.5703125" style="447"/>
    <col min="2571" max="2571" width="16.7109375" style="447" customWidth="1"/>
    <col min="2572" max="2572" width="22.85546875" style="447" customWidth="1"/>
    <col min="2573" max="2816" width="12.5703125" style="447"/>
    <col min="2817" max="2817" width="5" style="447" customWidth="1"/>
    <col min="2818" max="2818" width="2" style="447" customWidth="1"/>
    <col min="2819" max="2819" width="57.140625" style="447" customWidth="1"/>
    <col min="2820" max="2820" width="20.140625" style="447" customWidth="1"/>
    <col min="2821" max="2824" width="21.42578125" style="447" customWidth="1"/>
    <col min="2825" max="2825" width="16.7109375" style="447" customWidth="1"/>
    <col min="2826" max="2826" width="12.5703125" style="447"/>
    <col min="2827" max="2827" width="16.7109375" style="447" customWidth="1"/>
    <col min="2828" max="2828" width="22.85546875" style="447" customWidth="1"/>
    <col min="2829" max="3072" width="12.5703125" style="447"/>
    <col min="3073" max="3073" width="5" style="447" customWidth="1"/>
    <col min="3074" max="3074" width="2" style="447" customWidth="1"/>
    <col min="3075" max="3075" width="57.140625" style="447" customWidth="1"/>
    <col min="3076" max="3076" width="20.140625" style="447" customWidth="1"/>
    <col min="3077" max="3080" width="21.42578125" style="447" customWidth="1"/>
    <col min="3081" max="3081" width="16.7109375" style="447" customWidth="1"/>
    <col min="3082" max="3082" width="12.5703125" style="447"/>
    <col min="3083" max="3083" width="16.7109375" style="447" customWidth="1"/>
    <col min="3084" max="3084" width="22.85546875" style="447" customWidth="1"/>
    <col min="3085" max="3328" width="12.5703125" style="447"/>
    <col min="3329" max="3329" width="5" style="447" customWidth="1"/>
    <col min="3330" max="3330" width="2" style="447" customWidth="1"/>
    <col min="3331" max="3331" width="57.140625" style="447" customWidth="1"/>
    <col min="3332" max="3332" width="20.140625" style="447" customWidth="1"/>
    <col min="3333" max="3336" width="21.42578125" style="447" customWidth="1"/>
    <col min="3337" max="3337" width="16.7109375" style="447" customWidth="1"/>
    <col min="3338" max="3338" width="12.5703125" style="447"/>
    <col min="3339" max="3339" width="16.7109375" style="447" customWidth="1"/>
    <col min="3340" max="3340" width="22.85546875" style="447" customWidth="1"/>
    <col min="3341" max="3584" width="12.5703125" style="447"/>
    <col min="3585" max="3585" width="5" style="447" customWidth="1"/>
    <col min="3586" max="3586" width="2" style="447" customWidth="1"/>
    <col min="3587" max="3587" width="57.140625" style="447" customWidth="1"/>
    <col min="3588" max="3588" width="20.140625" style="447" customWidth="1"/>
    <col min="3589" max="3592" width="21.42578125" style="447" customWidth="1"/>
    <col min="3593" max="3593" width="16.7109375" style="447" customWidth="1"/>
    <col min="3594" max="3594" width="12.5703125" style="447"/>
    <col min="3595" max="3595" width="16.7109375" style="447" customWidth="1"/>
    <col min="3596" max="3596" width="22.85546875" style="447" customWidth="1"/>
    <col min="3597" max="3840" width="12.5703125" style="447"/>
    <col min="3841" max="3841" width="5" style="447" customWidth="1"/>
    <col min="3842" max="3842" width="2" style="447" customWidth="1"/>
    <col min="3843" max="3843" width="57.140625" style="447" customWidth="1"/>
    <col min="3844" max="3844" width="20.140625" style="447" customWidth="1"/>
    <col min="3845" max="3848" width="21.42578125" style="447" customWidth="1"/>
    <col min="3849" max="3849" width="16.7109375" style="447" customWidth="1"/>
    <col min="3850" max="3850" width="12.5703125" style="447"/>
    <col min="3851" max="3851" width="16.7109375" style="447" customWidth="1"/>
    <col min="3852" max="3852" width="22.85546875" style="447" customWidth="1"/>
    <col min="3853" max="4096" width="12.5703125" style="447"/>
    <col min="4097" max="4097" width="5" style="447" customWidth="1"/>
    <col min="4098" max="4098" width="2" style="447" customWidth="1"/>
    <col min="4099" max="4099" width="57.140625" style="447" customWidth="1"/>
    <col min="4100" max="4100" width="20.140625" style="447" customWidth="1"/>
    <col min="4101" max="4104" width="21.42578125" style="447" customWidth="1"/>
    <col min="4105" max="4105" width="16.7109375" style="447" customWidth="1"/>
    <col min="4106" max="4106" width="12.5703125" style="447"/>
    <col min="4107" max="4107" width="16.7109375" style="447" customWidth="1"/>
    <col min="4108" max="4108" width="22.85546875" style="447" customWidth="1"/>
    <col min="4109" max="4352" width="12.5703125" style="447"/>
    <col min="4353" max="4353" width="5" style="447" customWidth="1"/>
    <col min="4354" max="4354" width="2" style="447" customWidth="1"/>
    <col min="4355" max="4355" width="57.140625" style="447" customWidth="1"/>
    <col min="4356" max="4356" width="20.140625" style="447" customWidth="1"/>
    <col min="4357" max="4360" width="21.42578125" style="447" customWidth="1"/>
    <col min="4361" max="4361" width="16.7109375" style="447" customWidth="1"/>
    <col min="4362" max="4362" width="12.5703125" style="447"/>
    <col min="4363" max="4363" width="16.7109375" style="447" customWidth="1"/>
    <col min="4364" max="4364" width="22.85546875" style="447" customWidth="1"/>
    <col min="4365" max="4608" width="12.5703125" style="447"/>
    <col min="4609" max="4609" width="5" style="447" customWidth="1"/>
    <col min="4610" max="4610" width="2" style="447" customWidth="1"/>
    <col min="4611" max="4611" width="57.140625" style="447" customWidth="1"/>
    <col min="4612" max="4612" width="20.140625" style="447" customWidth="1"/>
    <col min="4613" max="4616" width="21.42578125" style="447" customWidth="1"/>
    <col min="4617" max="4617" width="16.7109375" style="447" customWidth="1"/>
    <col min="4618" max="4618" width="12.5703125" style="447"/>
    <col min="4619" max="4619" width="16.7109375" style="447" customWidth="1"/>
    <col min="4620" max="4620" width="22.85546875" style="447" customWidth="1"/>
    <col min="4621" max="4864" width="12.5703125" style="447"/>
    <col min="4865" max="4865" width="5" style="447" customWidth="1"/>
    <col min="4866" max="4866" width="2" style="447" customWidth="1"/>
    <col min="4867" max="4867" width="57.140625" style="447" customWidth="1"/>
    <col min="4868" max="4868" width="20.140625" style="447" customWidth="1"/>
    <col min="4869" max="4872" width="21.42578125" style="447" customWidth="1"/>
    <col min="4873" max="4873" width="16.7109375" style="447" customWidth="1"/>
    <col min="4874" max="4874" width="12.5703125" style="447"/>
    <col min="4875" max="4875" width="16.7109375" style="447" customWidth="1"/>
    <col min="4876" max="4876" width="22.85546875" style="447" customWidth="1"/>
    <col min="4877" max="5120" width="12.5703125" style="447"/>
    <col min="5121" max="5121" width="5" style="447" customWidth="1"/>
    <col min="5122" max="5122" width="2" style="447" customWidth="1"/>
    <col min="5123" max="5123" width="57.140625" style="447" customWidth="1"/>
    <col min="5124" max="5124" width="20.140625" style="447" customWidth="1"/>
    <col min="5125" max="5128" width="21.42578125" style="447" customWidth="1"/>
    <col min="5129" max="5129" width="16.7109375" style="447" customWidth="1"/>
    <col min="5130" max="5130" width="12.5703125" style="447"/>
    <col min="5131" max="5131" width="16.7109375" style="447" customWidth="1"/>
    <col min="5132" max="5132" width="22.85546875" style="447" customWidth="1"/>
    <col min="5133" max="5376" width="12.5703125" style="447"/>
    <col min="5377" max="5377" width="5" style="447" customWidth="1"/>
    <col min="5378" max="5378" width="2" style="447" customWidth="1"/>
    <col min="5379" max="5379" width="57.140625" style="447" customWidth="1"/>
    <col min="5380" max="5380" width="20.140625" style="447" customWidth="1"/>
    <col min="5381" max="5384" width="21.42578125" style="447" customWidth="1"/>
    <col min="5385" max="5385" width="16.7109375" style="447" customWidth="1"/>
    <col min="5386" max="5386" width="12.5703125" style="447"/>
    <col min="5387" max="5387" width="16.7109375" style="447" customWidth="1"/>
    <col min="5388" max="5388" width="22.85546875" style="447" customWidth="1"/>
    <col min="5389" max="5632" width="12.5703125" style="447"/>
    <col min="5633" max="5633" width="5" style="447" customWidth="1"/>
    <col min="5634" max="5634" width="2" style="447" customWidth="1"/>
    <col min="5635" max="5635" width="57.140625" style="447" customWidth="1"/>
    <col min="5636" max="5636" width="20.140625" style="447" customWidth="1"/>
    <col min="5637" max="5640" width="21.42578125" style="447" customWidth="1"/>
    <col min="5641" max="5641" width="16.7109375" style="447" customWidth="1"/>
    <col min="5642" max="5642" width="12.5703125" style="447"/>
    <col min="5643" max="5643" width="16.7109375" style="447" customWidth="1"/>
    <col min="5644" max="5644" width="22.85546875" style="447" customWidth="1"/>
    <col min="5645" max="5888" width="12.5703125" style="447"/>
    <col min="5889" max="5889" width="5" style="447" customWidth="1"/>
    <col min="5890" max="5890" width="2" style="447" customWidth="1"/>
    <col min="5891" max="5891" width="57.140625" style="447" customWidth="1"/>
    <col min="5892" max="5892" width="20.140625" style="447" customWidth="1"/>
    <col min="5893" max="5896" width="21.42578125" style="447" customWidth="1"/>
    <col min="5897" max="5897" width="16.7109375" style="447" customWidth="1"/>
    <col min="5898" max="5898" width="12.5703125" style="447"/>
    <col min="5899" max="5899" width="16.7109375" style="447" customWidth="1"/>
    <col min="5900" max="5900" width="22.85546875" style="447" customWidth="1"/>
    <col min="5901" max="6144" width="12.5703125" style="447"/>
    <col min="6145" max="6145" width="5" style="447" customWidth="1"/>
    <col min="6146" max="6146" width="2" style="447" customWidth="1"/>
    <col min="6147" max="6147" width="57.140625" style="447" customWidth="1"/>
    <col min="6148" max="6148" width="20.140625" style="447" customWidth="1"/>
    <col min="6149" max="6152" width="21.42578125" style="447" customWidth="1"/>
    <col min="6153" max="6153" width="16.7109375" style="447" customWidth="1"/>
    <col min="6154" max="6154" width="12.5703125" style="447"/>
    <col min="6155" max="6155" width="16.7109375" style="447" customWidth="1"/>
    <col min="6156" max="6156" width="22.85546875" style="447" customWidth="1"/>
    <col min="6157" max="6400" width="12.5703125" style="447"/>
    <col min="6401" max="6401" width="5" style="447" customWidth="1"/>
    <col min="6402" max="6402" width="2" style="447" customWidth="1"/>
    <col min="6403" max="6403" width="57.140625" style="447" customWidth="1"/>
    <col min="6404" max="6404" width="20.140625" style="447" customWidth="1"/>
    <col min="6405" max="6408" width="21.42578125" style="447" customWidth="1"/>
    <col min="6409" max="6409" width="16.7109375" style="447" customWidth="1"/>
    <col min="6410" max="6410" width="12.5703125" style="447"/>
    <col min="6411" max="6411" width="16.7109375" style="447" customWidth="1"/>
    <col min="6412" max="6412" width="22.85546875" style="447" customWidth="1"/>
    <col min="6413" max="6656" width="12.5703125" style="447"/>
    <col min="6657" max="6657" width="5" style="447" customWidth="1"/>
    <col min="6658" max="6658" width="2" style="447" customWidth="1"/>
    <col min="6659" max="6659" width="57.140625" style="447" customWidth="1"/>
    <col min="6660" max="6660" width="20.140625" style="447" customWidth="1"/>
    <col min="6661" max="6664" width="21.42578125" style="447" customWidth="1"/>
    <col min="6665" max="6665" width="16.7109375" style="447" customWidth="1"/>
    <col min="6666" max="6666" width="12.5703125" style="447"/>
    <col min="6667" max="6667" width="16.7109375" style="447" customWidth="1"/>
    <col min="6668" max="6668" width="22.85546875" style="447" customWidth="1"/>
    <col min="6669" max="6912" width="12.5703125" style="447"/>
    <col min="6913" max="6913" width="5" style="447" customWidth="1"/>
    <col min="6914" max="6914" width="2" style="447" customWidth="1"/>
    <col min="6915" max="6915" width="57.140625" style="447" customWidth="1"/>
    <col min="6916" max="6916" width="20.140625" style="447" customWidth="1"/>
    <col min="6917" max="6920" width="21.42578125" style="447" customWidth="1"/>
    <col min="6921" max="6921" width="16.7109375" style="447" customWidth="1"/>
    <col min="6922" max="6922" width="12.5703125" style="447"/>
    <col min="6923" max="6923" width="16.7109375" style="447" customWidth="1"/>
    <col min="6924" max="6924" width="22.85546875" style="447" customWidth="1"/>
    <col min="6925" max="7168" width="12.5703125" style="447"/>
    <col min="7169" max="7169" width="5" style="447" customWidth="1"/>
    <col min="7170" max="7170" width="2" style="447" customWidth="1"/>
    <col min="7171" max="7171" width="57.140625" style="447" customWidth="1"/>
    <col min="7172" max="7172" width="20.140625" style="447" customWidth="1"/>
    <col min="7173" max="7176" width="21.42578125" style="447" customWidth="1"/>
    <col min="7177" max="7177" width="16.7109375" style="447" customWidth="1"/>
    <col min="7178" max="7178" width="12.5703125" style="447"/>
    <col min="7179" max="7179" width="16.7109375" style="447" customWidth="1"/>
    <col min="7180" max="7180" width="22.85546875" style="447" customWidth="1"/>
    <col min="7181" max="7424" width="12.5703125" style="447"/>
    <col min="7425" max="7425" width="5" style="447" customWidth="1"/>
    <col min="7426" max="7426" width="2" style="447" customWidth="1"/>
    <col min="7427" max="7427" width="57.140625" style="447" customWidth="1"/>
    <col min="7428" max="7428" width="20.140625" style="447" customWidth="1"/>
    <col min="7429" max="7432" width="21.42578125" style="447" customWidth="1"/>
    <col min="7433" max="7433" width="16.7109375" style="447" customWidth="1"/>
    <col min="7434" max="7434" width="12.5703125" style="447"/>
    <col min="7435" max="7435" width="16.7109375" style="447" customWidth="1"/>
    <col min="7436" max="7436" width="22.85546875" style="447" customWidth="1"/>
    <col min="7437" max="7680" width="12.5703125" style="447"/>
    <col min="7681" max="7681" width="5" style="447" customWidth="1"/>
    <col min="7682" max="7682" width="2" style="447" customWidth="1"/>
    <col min="7683" max="7683" width="57.140625" style="447" customWidth="1"/>
    <col min="7684" max="7684" width="20.140625" style="447" customWidth="1"/>
    <col min="7685" max="7688" width="21.42578125" style="447" customWidth="1"/>
    <col min="7689" max="7689" width="16.7109375" style="447" customWidth="1"/>
    <col min="7690" max="7690" width="12.5703125" style="447"/>
    <col min="7691" max="7691" width="16.7109375" style="447" customWidth="1"/>
    <col min="7692" max="7692" width="22.85546875" style="447" customWidth="1"/>
    <col min="7693" max="7936" width="12.5703125" style="447"/>
    <col min="7937" max="7937" width="5" style="447" customWidth="1"/>
    <col min="7938" max="7938" width="2" style="447" customWidth="1"/>
    <col min="7939" max="7939" width="57.140625" style="447" customWidth="1"/>
    <col min="7940" max="7940" width="20.140625" style="447" customWidth="1"/>
    <col min="7941" max="7944" width="21.42578125" style="447" customWidth="1"/>
    <col min="7945" max="7945" width="16.7109375" style="447" customWidth="1"/>
    <col min="7946" max="7946" width="12.5703125" style="447"/>
    <col min="7947" max="7947" width="16.7109375" style="447" customWidth="1"/>
    <col min="7948" max="7948" width="22.85546875" style="447" customWidth="1"/>
    <col min="7949" max="8192" width="12.5703125" style="447"/>
    <col min="8193" max="8193" width="5" style="447" customWidth="1"/>
    <col min="8194" max="8194" width="2" style="447" customWidth="1"/>
    <col min="8195" max="8195" width="57.140625" style="447" customWidth="1"/>
    <col min="8196" max="8196" width="20.140625" style="447" customWidth="1"/>
    <col min="8197" max="8200" width="21.42578125" style="447" customWidth="1"/>
    <col min="8201" max="8201" width="16.7109375" style="447" customWidth="1"/>
    <col min="8202" max="8202" width="12.5703125" style="447"/>
    <col min="8203" max="8203" width="16.7109375" style="447" customWidth="1"/>
    <col min="8204" max="8204" width="22.85546875" style="447" customWidth="1"/>
    <col min="8205" max="8448" width="12.5703125" style="447"/>
    <col min="8449" max="8449" width="5" style="447" customWidth="1"/>
    <col min="8450" max="8450" width="2" style="447" customWidth="1"/>
    <col min="8451" max="8451" width="57.140625" style="447" customWidth="1"/>
    <col min="8452" max="8452" width="20.140625" style="447" customWidth="1"/>
    <col min="8453" max="8456" width="21.42578125" style="447" customWidth="1"/>
    <col min="8457" max="8457" width="16.7109375" style="447" customWidth="1"/>
    <col min="8458" max="8458" width="12.5703125" style="447"/>
    <col min="8459" max="8459" width="16.7109375" style="447" customWidth="1"/>
    <col min="8460" max="8460" width="22.85546875" style="447" customWidth="1"/>
    <col min="8461" max="8704" width="12.5703125" style="447"/>
    <col min="8705" max="8705" width="5" style="447" customWidth="1"/>
    <col min="8706" max="8706" width="2" style="447" customWidth="1"/>
    <col min="8707" max="8707" width="57.140625" style="447" customWidth="1"/>
    <col min="8708" max="8708" width="20.140625" style="447" customWidth="1"/>
    <col min="8709" max="8712" width="21.42578125" style="447" customWidth="1"/>
    <col min="8713" max="8713" width="16.7109375" style="447" customWidth="1"/>
    <col min="8714" max="8714" width="12.5703125" style="447"/>
    <col min="8715" max="8715" width="16.7109375" style="447" customWidth="1"/>
    <col min="8716" max="8716" width="22.85546875" style="447" customWidth="1"/>
    <col min="8717" max="8960" width="12.5703125" style="447"/>
    <col min="8961" max="8961" width="5" style="447" customWidth="1"/>
    <col min="8962" max="8962" width="2" style="447" customWidth="1"/>
    <col min="8963" max="8963" width="57.140625" style="447" customWidth="1"/>
    <col min="8964" max="8964" width="20.140625" style="447" customWidth="1"/>
    <col min="8965" max="8968" width="21.42578125" style="447" customWidth="1"/>
    <col min="8969" max="8969" width="16.7109375" style="447" customWidth="1"/>
    <col min="8970" max="8970" width="12.5703125" style="447"/>
    <col min="8971" max="8971" width="16.7109375" style="447" customWidth="1"/>
    <col min="8972" max="8972" width="22.85546875" style="447" customWidth="1"/>
    <col min="8973" max="9216" width="12.5703125" style="447"/>
    <col min="9217" max="9217" width="5" style="447" customWidth="1"/>
    <col min="9218" max="9218" width="2" style="447" customWidth="1"/>
    <col min="9219" max="9219" width="57.140625" style="447" customWidth="1"/>
    <col min="9220" max="9220" width="20.140625" style="447" customWidth="1"/>
    <col min="9221" max="9224" width="21.42578125" style="447" customWidth="1"/>
    <col min="9225" max="9225" width="16.7109375" style="447" customWidth="1"/>
    <col min="9226" max="9226" width="12.5703125" style="447"/>
    <col min="9227" max="9227" width="16.7109375" style="447" customWidth="1"/>
    <col min="9228" max="9228" width="22.85546875" style="447" customWidth="1"/>
    <col min="9229" max="9472" width="12.5703125" style="447"/>
    <col min="9473" max="9473" width="5" style="447" customWidth="1"/>
    <col min="9474" max="9474" width="2" style="447" customWidth="1"/>
    <col min="9475" max="9475" width="57.140625" style="447" customWidth="1"/>
    <col min="9476" max="9476" width="20.140625" style="447" customWidth="1"/>
    <col min="9477" max="9480" width="21.42578125" style="447" customWidth="1"/>
    <col min="9481" max="9481" width="16.7109375" style="447" customWidth="1"/>
    <col min="9482" max="9482" width="12.5703125" style="447"/>
    <col min="9483" max="9483" width="16.7109375" style="447" customWidth="1"/>
    <col min="9484" max="9484" width="22.85546875" style="447" customWidth="1"/>
    <col min="9485" max="9728" width="12.5703125" style="447"/>
    <col min="9729" max="9729" width="5" style="447" customWidth="1"/>
    <col min="9730" max="9730" width="2" style="447" customWidth="1"/>
    <col min="9731" max="9731" width="57.140625" style="447" customWidth="1"/>
    <col min="9732" max="9732" width="20.140625" style="447" customWidth="1"/>
    <col min="9733" max="9736" width="21.42578125" style="447" customWidth="1"/>
    <col min="9737" max="9737" width="16.7109375" style="447" customWidth="1"/>
    <col min="9738" max="9738" width="12.5703125" style="447"/>
    <col min="9739" max="9739" width="16.7109375" style="447" customWidth="1"/>
    <col min="9740" max="9740" width="22.85546875" style="447" customWidth="1"/>
    <col min="9741" max="9984" width="12.5703125" style="447"/>
    <col min="9985" max="9985" width="5" style="447" customWidth="1"/>
    <col min="9986" max="9986" width="2" style="447" customWidth="1"/>
    <col min="9987" max="9987" width="57.140625" style="447" customWidth="1"/>
    <col min="9988" max="9988" width="20.140625" style="447" customWidth="1"/>
    <col min="9989" max="9992" width="21.42578125" style="447" customWidth="1"/>
    <col min="9993" max="9993" width="16.7109375" style="447" customWidth="1"/>
    <col min="9994" max="9994" width="12.5703125" style="447"/>
    <col min="9995" max="9995" width="16.7109375" style="447" customWidth="1"/>
    <col min="9996" max="9996" width="22.85546875" style="447" customWidth="1"/>
    <col min="9997" max="10240" width="12.5703125" style="447"/>
    <col min="10241" max="10241" width="5" style="447" customWidth="1"/>
    <col min="10242" max="10242" width="2" style="447" customWidth="1"/>
    <col min="10243" max="10243" width="57.140625" style="447" customWidth="1"/>
    <col min="10244" max="10244" width="20.140625" style="447" customWidth="1"/>
    <col min="10245" max="10248" width="21.42578125" style="447" customWidth="1"/>
    <col min="10249" max="10249" width="16.7109375" style="447" customWidth="1"/>
    <col min="10250" max="10250" width="12.5703125" style="447"/>
    <col min="10251" max="10251" width="16.7109375" style="447" customWidth="1"/>
    <col min="10252" max="10252" width="22.85546875" style="447" customWidth="1"/>
    <col min="10253" max="10496" width="12.5703125" style="447"/>
    <col min="10497" max="10497" width="5" style="447" customWidth="1"/>
    <col min="10498" max="10498" width="2" style="447" customWidth="1"/>
    <col min="10499" max="10499" width="57.140625" style="447" customWidth="1"/>
    <col min="10500" max="10500" width="20.140625" style="447" customWidth="1"/>
    <col min="10501" max="10504" width="21.42578125" style="447" customWidth="1"/>
    <col min="10505" max="10505" width="16.7109375" style="447" customWidth="1"/>
    <col min="10506" max="10506" width="12.5703125" style="447"/>
    <col min="10507" max="10507" width="16.7109375" style="447" customWidth="1"/>
    <col min="10508" max="10508" width="22.85546875" style="447" customWidth="1"/>
    <col min="10509" max="10752" width="12.5703125" style="447"/>
    <col min="10753" max="10753" width="5" style="447" customWidth="1"/>
    <col min="10754" max="10754" width="2" style="447" customWidth="1"/>
    <col min="10755" max="10755" width="57.140625" style="447" customWidth="1"/>
    <col min="10756" max="10756" width="20.140625" style="447" customWidth="1"/>
    <col min="10757" max="10760" width="21.42578125" style="447" customWidth="1"/>
    <col min="10761" max="10761" width="16.7109375" style="447" customWidth="1"/>
    <col min="10762" max="10762" width="12.5703125" style="447"/>
    <col min="10763" max="10763" width="16.7109375" style="447" customWidth="1"/>
    <col min="10764" max="10764" width="22.85546875" style="447" customWidth="1"/>
    <col min="10765" max="11008" width="12.5703125" style="447"/>
    <col min="11009" max="11009" width="5" style="447" customWidth="1"/>
    <col min="11010" max="11010" width="2" style="447" customWidth="1"/>
    <col min="11011" max="11011" width="57.140625" style="447" customWidth="1"/>
    <col min="11012" max="11012" width="20.140625" style="447" customWidth="1"/>
    <col min="11013" max="11016" width="21.42578125" style="447" customWidth="1"/>
    <col min="11017" max="11017" width="16.7109375" style="447" customWidth="1"/>
    <col min="11018" max="11018" width="12.5703125" style="447"/>
    <col min="11019" max="11019" width="16.7109375" style="447" customWidth="1"/>
    <col min="11020" max="11020" width="22.85546875" style="447" customWidth="1"/>
    <col min="11021" max="11264" width="12.5703125" style="447"/>
    <col min="11265" max="11265" width="5" style="447" customWidth="1"/>
    <col min="11266" max="11266" width="2" style="447" customWidth="1"/>
    <col min="11267" max="11267" width="57.140625" style="447" customWidth="1"/>
    <col min="11268" max="11268" width="20.140625" style="447" customWidth="1"/>
    <col min="11269" max="11272" width="21.42578125" style="447" customWidth="1"/>
    <col min="11273" max="11273" width="16.7109375" style="447" customWidth="1"/>
    <col min="11274" max="11274" width="12.5703125" style="447"/>
    <col min="11275" max="11275" width="16.7109375" style="447" customWidth="1"/>
    <col min="11276" max="11276" width="22.85546875" style="447" customWidth="1"/>
    <col min="11277" max="11520" width="12.5703125" style="447"/>
    <col min="11521" max="11521" width="5" style="447" customWidth="1"/>
    <col min="11522" max="11522" width="2" style="447" customWidth="1"/>
    <col min="11523" max="11523" width="57.140625" style="447" customWidth="1"/>
    <col min="11524" max="11524" width="20.140625" style="447" customWidth="1"/>
    <col min="11525" max="11528" width="21.42578125" style="447" customWidth="1"/>
    <col min="11529" max="11529" width="16.7109375" style="447" customWidth="1"/>
    <col min="11530" max="11530" width="12.5703125" style="447"/>
    <col min="11531" max="11531" width="16.7109375" style="447" customWidth="1"/>
    <col min="11532" max="11532" width="22.85546875" style="447" customWidth="1"/>
    <col min="11533" max="11776" width="12.5703125" style="447"/>
    <col min="11777" max="11777" width="5" style="447" customWidth="1"/>
    <col min="11778" max="11778" width="2" style="447" customWidth="1"/>
    <col min="11779" max="11779" width="57.140625" style="447" customWidth="1"/>
    <col min="11780" max="11780" width="20.140625" style="447" customWidth="1"/>
    <col min="11781" max="11784" width="21.42578125" style="447" customWidth="1"/>
    <col min="11785" max="11785" width="16.7109375" style="447" customWidth="1"/>
    <col min="11786" max="11786" width="12.5703125" style="447"/>
    <col min="11787" max="11787" width="16.7109375" style="447" customWidth="1"/>
    <col min="11788" max="11788" width="22.85546875" style="447" customWidth="1"/>
    <col min="11789" max="12032" width="12.5703125" style="447"/>
    <col min="12033" max="12033" width="5" style="447" customWidth="1"/>
    <col min="12034" max="12034" width="2" style="447" customWidth="1"/>
    <col min="12035" max="12035" width="57.140625" style="447" customWidth="1"/>
    <col min="12036" max="12036" width="20.140625" style="447" customWidth="1"/>
    <col min="12037" max="12040" width="21.42578125" style="447" customWidth="1"/>
    <col min="12041" max="12041" width="16.7109375" style="447" customWidth="1"/>
    <col min="12042" max="12042" width="12.5703125" style="447"/>
    <col min="12043" max="12043" width="16.7109375" style="447" customWidth="1"/>
    <col min="12044" max="12044" width="22.85546875" style="447" customWidth="1"/>
    <col min="12045" max="12288" width="12.5703125" style="447"/>
    <col min="12289" max="12289" width="5" style="447" customWidth="1"/>
    <col min="12290" max="12290" width="2" style="447" customWidth="1"/>
    <col min="12291" max="12291" width="57.140625" style="447" customWidth="1"/>
    <col min="12292" max="12292" width="20.140625" style="447" customWidth="1"/>
    <col min="12293" max="12296" width="21.42578125" style="447" customWidth="1"/>
    <col min="12297" max="12297" width="16.7109375" style="447" customWidth="1"/>
    <col min="12298" max="12298" width="12.5703125" style="447"/>
    <col min="12299" max="12299" width="16.7109375" style="447" customWidth="1"/>
    <col min="12300" max="12300" width="22.85546875" style="447" customWidth="1"/>
    <col min="12301" max="12544" width="12.5703125" style="447"/>
    <col min="12545" max="12545" width="5" style="447" customWidth="1"/>
    <col min="12546" max="12546" width="2" style="447" customWidth="1"/>
    <col min="12547" max="12547" width="57.140625" style="447" customWidth="1"/>
    <col min="12548" max="12548" width="20.140625" style="447" customWidth="1"/>
    <col min="12549" max="12552" width="21.42578125" style="447" customWidth="1"/>
    <col min="12553" max="12553" width="16.7109375" style="447" customWidth="1"/>
    <col min="12554" max="12554" width="12.5703125" style="447"/>
    <col min="12555" max="12555" width="16.7109375" style="447" customWidth="1"/>
    <col min="12556" max="12556" width="22.85546875" style="447" customWidth="1"/>
    <col min="12557" max="12800" width="12.5703125" style="447"/>
    <col min="12801" max="12801" width="5" style="447" customWidth="1"/>
    <col min="12802" max="12802" width="2" style="447" customWidth="1"/>
    <col min="12803" max="12803" width="57.140625" style="447" customWidth="1"/>
    <col min="12804" max="12804" width="20.140625" style="447" customWidth="1"/>
    <col min="12805" max="12808" width="21.42578125" style="447" customWidth="1"/>
    <col min="12809" max="12809" width="16.7109375" style="447" customWidth="1"/>
    <col min="12810" max="12810" width="12.5703125" style="447"/>
    <col min="12811" max="12811" width="16.7109375" style="447" customWidth="1"/>
    <col min="12812" max="12812" width="22.85546875" style="447" customWidth="1"/>
    <col min="12813" max="13056" width="12.5703125" style="447"/>
    <col min="13057" max="13057" width="5" style="447" customWidth="1"/>
    <col min="13058" max="13058" width="2" style="447" customWidth="1"/>
    <col min="13059" max="13059" width="57.140625" style="447" customWidth="1"/>
    <col min="13060" max="13060" width="20.140625" style="447" customWidth="1"/>
    <col min="13061" max="13064" width="21.42578125" style="447" customWidth="1"/>
    <col min="13065" max="13065" width="16.7109375" style="447" customWidth="1"/>
    <col min="13066" max="13066" width="12.5703125" style="447"/>
    <col min="13067" max="13067" width="16.7109375" style="447" customWidth="1"/>
    <col min="13068" max="13068" width="22.85546875" style="447" customWidth="1"/>
    <col min="13069" max="13312" width="12.5703125" style="447"/>
    <col min="13313" max="13313" width="5" style="447" customWidth="1"/>
    <col min="13314" max="13314" width="2" style="447" customWidth="1"/>
    <col min="13315" max="13315" width="57.140625" style="447" customWidth="1"/>
    <col min="13316" max="13316" width="20.140625" style="447" customWidth="1"/>
    <col min="13317" max="13320" width="21.42578125" style="447" customWidth="1"/>
    <col min="13321" max="13321" width="16.7109375" style="447" customWidth="1"/>
    <col min="13322" max="13322" width="12.5703125" style="447"/>
    <col min="13323" max="13323" width="16.7109375" style="447" customWidth="1"/>
    <col min="13324" max="13324" width="22.85546875" style="447" customWidth="1"/>
    <col min="13325" max="13568" width="12.5703125" style="447"/>
    <col min="13569" max="13569" width="5" style="447" customWidth="1"/>
    <col min="13570" max="13570" width="2" style="447" customWidth="1"/>
    <col min="13571" max="13571" width="57.140625" style="447" customWidth="1"/>
    <col min="13572" max="13572" width="20.140625" style="447" customWidth="1"/>
    <col min="13573" max="13576" width="21.42578125" style="447" customWidth="1"/>
    <col min="13577" max="13577" width="16.7109375" style="447" customWidth="1"/>
    <col min="13578" max="13578" width="12.5703125" style="447"/>
    <col min="13579" max="13579" width="16.7109375" style="447" customWidth="1"/>
    <col min="13580" max="13580" width="22.85546875" style="447" customWidth="1"/>
    <col min="13581" max="13824" width="12.5703125" style="447"/>
    <col min="13825" max="13825" width="5" style="447" customWidth="1"/>
    <col min="13826" max="13826" width="2" style="447" customWidth="1"/>
    <col min="13827" max="13827" width="57.140625" style="447" customWidth="1"/>
    <col min="13828" max="13828" width="20.140625" style="447" customWidth="1"/>
    <col min="13829" max="13832" width="21.42578125" style="447" customWidth="1"/>
    <col min="13833" max="13833" width="16.7109375" style="447" customWidth="1"/>
    <col min="13834" max="13834" width="12.5703125" style="447"/>
    <col min="13835" max="13835" width="16.7109375" style="447" customWidth="1"/>
    <col min="13836" max="13836" width="22.85546875" style="447" customWidth="1"/>
    <col min="13837" max="14080" width="12.5703125" style="447"/>
    <col min="14081" max="14081" width="5" style="447" customWidth="1"/>
    <col min="14082" max="14082" width="2" style="447" customWidth="1"/>
    <col min="14083" max="14083" width="57.140625" style="447" customWidth="1"/>
    <col min="14084" max="14084" width="20.140625" style="447" customWidth="1"/>
    <col min="14085" max="14088" width="21.42578125" style="447" customWidth="1"/>
    <col min="14089" max="14089" width="16.7109375" style="447" customWidth="1"/>
    <col min="14090" max="14090" width="12.5703125" style="447"/>
    <col min="14091" max="14091" width="16.7109375" style="447" customWidth="1"/>
    <col min="14092" max="14092" width="22.85546875" style="447" customWidth="1"/>
    <col min="14093" max="14336" width="12.5703125" style="447"/>
    <col min="14337" max="14337" width="5" style="447" customWidth="1"/>
    <col min="14338" max="14338" width="2" style="447" customWidth="1"/>
    <col min="14339" max="14339" width="57.140625" style="447" customWidth="1"/>
    <col min="14340" max="14340" width="20.140625" style="447" customWidth="1"/>
    <col min="14341" max="14344" width="21.42578125" style="447" customWidth="1"/>
    <col min="14345" max="14345" width="16.7109375" style="447" customWidth="1"/>
    <col min="14346" max="14346" width="12.5703125" style="447"/>
    <col min="14347" max="14347" width="16.7109375" style="447" customWidth="1"/>
    <col min="14348" max="14348" width="22.85546875" style="447" customWidth="1"/>
    <col min="14349" max="14592" width="12.5703125" style="447"/>
    <col min="14593" max="14593" width="5" style="447" customWidth="1"/>
    <col min="14594" max="14594" width="2" style="447" customWidth="1"/>
    <col min="14595" max="14595" width="57.140625" style="447" customWidth="1"/>
    <col min="14596" max="14596" width="20.140625" style="447" customWidth="1"/>
    <col min="14597" max="14600" width="21.42578125" style="447" customWidth="1"/>
    <col min="14601" max="14601" width="16.7109375" style="447" customWidth="1"/>
    <col min="14602" max="14602" width="12.5703125" style="447"/>
    <col min="14603" max="14603" width="16.7109375" style="447" customWidth="1"/>
    <col min="14604" max="14604" width="22.85546875" style="447" customWidth="1"/>
    <col min="14605" max="14848" width="12.5703125" style="447"/>
    <col min="14849" max="14849" width="5" style="447" customWidth="1"/>
    <col min="14850" max="14850" width="2" style="447" customWidth="1"/>
    <col min="14851" max="14851" width="57.140625" style="447" customWidth="1"/>
    <col min="14852" max="14852" width="20.140625" style="447" customWidth="1"/>
    <col min="14853" max="14856" width="21.42578125" style="447" customWidth="1"/>
    <col min="14857" max="14857" width="16.7109375" style="447" customWidth="1"/>
    <col min="14858" max="14858" width="12.5703125" style="447"/>
    <col min="14859" max="14859" width="16.7109375" style="447" customWidth="1"/>
    <col min="14860" max="14860" width="22.85546875" style="447" customWidth="1"/>
    <col min="14861" max="15104" width="12.5703125" style="447"/>
    <col min="15105" max="15105" width="5" style="447" customWidth="1"/>
    <col min="15106" max="15106" width="2" style="447" customWidth="1"/>
    <col min="15107" max="15107" width="57.140625" style="447" customWidth="1"/>
    <col min="15108" max="15108" width="20.140625" style="447" customWidth="1"/>
    <col min="15109" max="15112" width="21.42578125" style="447" customWidth="1"/>
    <col min="15113" max="15113" width="16.7109375" style="447" customWidth="1"/>
    <col min="15114" max="15114" width="12.5703125" style="447"/>
    <col min="15115" max="15115" width="16.7109375" style="447" customWidth="1"/>
    <col min="15116" max="15116" width="22.85546875" style="447" customWidth="1"/>
    <col min="15117" max="15360" width="12.5703125" style="447"/>
    <col min="15361" max="15361" width="5" style="447" customWidth="1"/>
    <col min="15362" max="15362" width="2" style="447" customWidth="1"/>
    <col min="15363" max="15363" width="57.140625" style="447" customWidth="1"/>
    <col min="15364" max="15364" width="20.140625" style="447" customWidth="1"/>
    <col min="15365" max="15368" width="21.42578125" style="447" customWidth="1"/>
    <col min="15369" max="15369" width="16.7109375" style="447" customWidth="1"/>
    <col min="15370" max="15370" width="12.5703125" style="447"/>
    <col min="15371" max="15371" width="16.7109375" style="447" customWidth="1"/>
    <col min="15372" max="15372" width="22.85546875" style="447" customWidth="1"/>
    <col min="15373" max="15616" width="12.5703125" style="447"/>
    <col min="15617" max="15617" width="5" style="447" customWidth="1"/>
    <col min="15618" max="15618" width="2" style="447" customWidth="1"/>
    <col min="15619" max="15619" width="57.140625" style="447" customWidth="1"/>
    <col min="15620" max="15620" width="20.140625" style="447" customWidth="1"/>
    <col min="15621" max="15624" width="21.42578125" style="447" customWidth="1"/>
    <col min="15625" max="15625" width="16.7109375" style="447" customWidth="1"/>
    <col min="15626" max="15626" width="12.5703125" style="447"/>
    <col min="15627" max="15627" width="16.7109375" style="447" customWidth="1"/>
    <col min="15628" max="15628" width="22.85546875" style="447" customWidth="1"/>
    <col min="15629" max="15872" width="12.5703125" style="447"/>
    <col min="15873" max="15873" width="5" style="447" customWidth="1"/>
    <col min="15874" max="15874" width="2" style="447" customWidth="1"/>
    <col min="15875" max="15875" width="57.140625" style="447" customWidth="1"/>
    <col min="15876" max="15876" width="20.140625" style="447" customWidth="1"/>
    <col min="15877" max="15880" width="21.42578125" style="447" customWidth="1"/>
    <col min="15881" max="15881" width="16.7109375" style="447" customWidth="1"/>
    <col min="15882" max="15882" width="12.5703125" style="447"/>
    <col min="15883" max="15883" width="16.7109375" style="447" customWidth="1"/>
    <col min="15884" max="15884" width="22.85546875" style="447" customWidth="1"/>
    <col min="15885" max="16128" width="12.5703125" style="447"/>
    <col min="16129" max="16129" width="5" style="447" customWidth="1"/>
    <col min="16130" max="16130" width="2" style="447" customWidth="1"/>
    <col min="16131" max="16131" width="57.140625" style="447" customWidth="1"/>
    <col min="16132" max="16132" width="20.140625" style="447" customWidth="1"/>
    <col min="16133" max="16136" width="21.42578125" style="447" customWidth="1"/>
    <col min="16137" max="16137" width="16.7109375" style="447" customWidth="1"/>
    <col min="16138" max="16138" width="12.5703125" style="447"/>
    <col min="16139" max="16139" width="16.7109375" style="447" customWidth="1"/>
    <col min="16140" max="16140" width="22.85546875" style="447" customWidth="1"/>
    <col min="16141" max="16384" width="12.5703125" style="447"/>
  </cols>
  <sheetData>
    <row r="1" spans="1:65" ht="15.75" customHeight="1">
      <c r="A1" s="1619" t="s">
        <v>598</v>
      </c>
      <c r="B1" s="1619"/>
      <c r="C1" s="1619"/>
      <c r="D1" s="445"/>
      <c r="E1" s="445"/>
      <c r="F1" s="445"/>
      <c r="G1" s="446"/>
      <c r="H1" s="446"/>
    </row>
    <row r="2" spans="1:65" ht="26.25" customHeight="1">
      <c r="A2" s="1620" t="s">
        <v>599</v>
      </c>
      <c r="B2" s="1620"/>
      <c r="C2" s="1620"/>
      <c r="D2" s="1620"/>
      <c r="E2" s="1620"/>
      <c r="F2" s="1620"/>
      <c r="G2" s="1620"/>
      <c r="H2" s="1620"/>
    </row>
    <row r="3" spans="1:65" ht="12" customHeight="1">
      <c r="A3" s="445"/>
      <c r="B3" s="445"/>
      <c r="C3" s="448"/>
      <c r="D3" s="449"/>
      <c r="E3" s="449"/>
      <c r="F3" s="449"/>
      <c r="G3" s="450"/>
      <c r="H3" s="450"/>
    </row>
    <row r="4" spans="1:65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5" ht="16.5" customHeight="1">
      <c r="A5" s="453"/>
      <c r="B5" s="446"/>
      <c r="C5" s="454"/>
      <c r="D5" s="1621" t="s">
        <v>562</v>
      </c>
      <c r="E5" s="1622"/>
      <c r="F5" s="1623"/>
      <c r="G5" s="1624" t="s">
        <v>563</v>
      </c>
      <c r="H5" s="1625"/>
    </row>
    <row r="6" spans="1:65" ht="15" customHeight="1">
      <c r="A6" s="455"/>
      <c r="B6" s="446"/>
      <c r="C6" s="456"/>
      <c r="D6" s="1626" t="s">
        <v>752</v>
      </c>
      <c r="E6" s="1627"/>
      <c r="F6" s="1628"/>
      <c r="G6" s="1607" t="s">
        <v>752</v>
      </c>
      <c r="H6" s="1609"/>
    </row>
    <row r="7" spans="1:65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5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5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5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5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5" ht="15.75" customHeight="1">
      <c r="A12" s="453"/>
      <c r="B12" s="485"/>
      <c r="C12" s="486" t="s">
        <v>4</v>
      </c>
      <c r="D12" s="753" t="s">
        <v>4</v>
      </c>
      <c r="E12" s="754" t="s">
        <v>124</v>
      </c>
      <c r="F12" s="755"/>
      <c r="G12" s="756" t="s">
        <v>4</v>
      </c>
      <c r="H12" s="757" t="s">
        <v>124</v>
      </c>
    </row>
    <row r="13" spans="1:65" ht="15.75">
      <c r="A13" s="1615" t="s">
        <v>40</v>
      </c>
      <c r="B13" s="1616"/>
      <c r="C13" s="1617"/>
      <c r="D13" s="831">
        <v>319463685.23000008</v>
      </c>
      <c r="E13" s="832">
        <v>245951.72</v>
      </c>
      <c r="F13" s="832">
        <v>180301.1</v>
      </c>
      <c r="G13" s="833">
        <v>243808.22</v>
      </c>
      <c r="H13" s="834">
        <v>2143.5</v>
      </c>
      <c r="K13" s="1128"/>
    </row>
    <row r="14" spans="1:65" s="487" customFormat="1" ht="24" customHeight="1">
      <c r="A14" s="758" t="s">
        <v>350</v>
      </c>
      <c r="B14" s="759" t="s">
        <v>47</v>
      </c>
      <c r="C14" s="760" t="s">
        <v>351</v>
      </c>
      <c r="D14" s="835">
        <v>78421094.590000004</v>
      </c>
      <c r="E14" s="836">
        <v>192507.62</v>
      </c>
      <c r="F14" s="836">
        <v>179057.62</v>
      </c>
      <c r="G14" s="837">
        <v>192507.62</v>
      </c>
      <c r="H14" s="838">
        <v>0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</row>
    <row r="15" spans="1:65" s="487" customFormat="1" ht="24" hidden="1" customHeight="1">
      <c r="A15" s="758" t="s">
        <v>352</v>
      </c>
      <c r="B15" s="759" t="s">
        <v>47</v>
      </c>
      <c r="C15" s="760" t="s">
        <v>353</v>
      </c>
      <c r="D15" s="835">
        <v>0</v>
      </c>
      <c r="E15" s="836">
        <v>0</v>
      </c>
      <c r="F15" s="836">
        <v>0</v>
      </c>
      <c r="G15" s="839">
        <v>0</v>
      </c>
      <c r="H15" s="838">
        <v>0</v>
      </c>
      <c r="I15" s="447"/>
      <c r="J15" s="447"/>
      <c r="K15" s="910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</row>
    <row r="16" spans="1:65" s="487" customFormat="1" ht="24" customHeight="1">
      <c r="A16" s="758" t="s">
        <v>354</v>
      </c>
      <c r="B16" s="759" t="s">
        <v>47</v>
      </c>
      <c r="C16" s="760" t="s">
        <v>355</v>
      </c>
      <c r="D16" s="835">
        <v>1935016.73</v>
      </c>
      <c r="E16" s="836">
        <v>0</v>
      </c>
      <c r="F16" s="836">
        <v>0</v>
      </c>
      <c r="G16" s="839">
        <v>0</v>
      </c>
      <c r="H16" s="838">
        <v>0</v>
      </c>
      <c r="I16" s="447"/>
      <c r="J16" s="447"/>
      <c r="K16" s="910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</row>
    <row r="17" spans="1:65" s="911" customFormat="1" ht="37.5" hidden="1" customHeight="1">
      <c r="A17" s="899" t="s">
        <v>360</v>
      </c>
      <c r="B17" s="895" t="s">
        <v>47</v>
      </c>
      <c r="C17" s="897" t="s">
        <v>726</v>
      </c>
      <c r="D17" s="835">
        <v>0</v>
      </c>
      <c r="E17" s="836">
        <v>0</v>
      </c>
      <c r="F17" s="836">
        <v>0</v>
      </c>
      <c r="G17" s="839">
        <v>0</v>
      </c>
      <c r="H17" s="838">
        <v>0</v>
      </c>
      <c r="I17" s="910"/>
      <c r="J17" s="910"/>
      <c r="K17" s="910"/>
      <c r="L17" s="910"/>
      <c r="M17" s="910"/>
      <c r="N17" s="910"/>
      <c r="O17" s="910"/>
      <c r="P17" s="910"/>
      <c r="Q17" s="910"/>
      <c r="R17" s="910"/>
      <c r="S17" s="910"/>
      <c r="T17" s="910"/>
      <c r="U17" s="910"/>
      <c r="V17" s="910"/>
      <c r="W17" s="910"/>
      <c r="X17" s="910"/>
      <c r="Y17" s="910"/>
      <c r="Z17" s="910"/>
      <c r="AA17" s="910"/>
      <c r="AB17" s="910"/>
      <c r="AC17" s="910"/>
      <c r="AD17" s="910"/>
      <c r="AE17" s="910"/>
      <c r="AF17" s="910"/>
      <c r="AG17" s="910"/>
      <c r="AH17" s="910"/>
      <c r="AI17" s="910"/>
      <c r="AJ17" s="910"/>
      <c r="AK17" s="910"/>
      <c r="AL17" s="910"/>
      <c r="AM17" s="910"/>
      <c r="AN17" s="910"/>
      <c r="AO17" s="910"/>
      <c r="AP17" s="910"/>
      <c r="AQ17" s="910"/>
      <c r="AR17" s="910"/>
      <c r="AS17" s="910"/>
      <c r="AT17" s="910"/>
      <c r="AU17" s="910"/>
      <c r="AV17" s="910"/>
      <c r="AW17" s="910"/>
      <c r="AX17" s="910"/>
      <c r="AY17" s="910"/>
      <c r="AZ17" s="910"/>
      <c r="BA17" s="910"/>
      <c r="BB17" s="910"/>
      <c r="BC17" s="910"/>
      <c r="BD17" s="910"/>
      <c r="BE17" s="910"/>
      <c r="BF17" s="910"/>
      <c r="BG17" s="910"/>
      <c r="BH17" s="910"/>
      <c r="BI17" s="910"/>
      <c r="BJ17" s="910"/>
      <c r="BK17" s="910"/>
      <c r="BL17" s="910"/>
      <c r="BM17" s="910"/>
    </row>
    <row r="18" spans="1:65" s="487" customFormat="1" ht="24" customHeight="1">
      <c r="A18" s="758" t="s">
        <v>363</v>
      </c>
      <c r="B18" s="759" t="s">
        <v>47</v>
      </c>
      <c r="C18" s="760" t="s">
        <v>364</v>
      </c>
      <c r="D18" s="835">
        <v>4827837.5199999986</v>
      </c>
      <c r="E18" s="836">
        <v>0</v>
      </c>
      <c r="F18" s="836">
        <v>0</v>
      </c>
      <c r="G18" s="839">
        <v>0</v>
      </c>
      <c r="H18" s="838">
        <v>0</v>
      </c>
      <c r="I18" s="447"/>
      <c r="J18" s="447"/>
      <c r="K18" s="910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</row>
    <row r="19" spans="1:65" s="487" customFormat="1" ht="24" customHeight="1">
      <c r="A19" s="758" t="s">
        <v>367</v>
      </c>
      <c r="B19" s="759" t="s">
        <v>47</v>
      </c>
      <c r="C19" s="760" t="s">
        <v>368</v>
      </c>
      <c r="D19" s="835">
        <v>9924601.5099999979</v>
      </c>
      <c r="E19" s="836">
        <v>0</v>
      </c>
      <c r="F19" s="836">
        <v>0</v>
      </c>
      <c r="G19" s="839">
        <v>0</v>
      </c>
      <c r="H19" s="838">
        <v>0</v>
      </c>
      <c r="I19" s="447"/>
      <c r="J19" s="447"/>
      <c r="K19" s="910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</row>
    <row r="20" spans="1:65" s="489" customFormat="1" ht="24" hidden="1" customHeight="1">
      <c r="A20" s="761" t="s">
        <v>369</v>
      </c>
      <c r="B20" s="762" t="s">
        <v>47</v>
      </c>
      <c r="C20" s="763" t="s">
        <v>132</v>
      </c>
      <c r="D20" s="835">
        <v>0</v>
      </c>
      <c r="E20" s="836">
        <v>0</v>
      </c>
      <c r="F20" s="836">
        <v>0</v>
      </c>
      <c r="G20" s="840">
        <v>0</v>
      </c>
      <c r="H20" s="838">
        <v>0</v>
      </c>
      <c r="I20" s="488"/>
      <c r="J20" s="488"/>
      <c r="K20" s="910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</row>
    <row r="21" spans="1:65" s="489" customFormat="1" ht="24" customHeight="1">
      <c r="A21" s="761" t="s">
        <v>370</v>
      </c>
      <c r="B21" s="764" t="s">
        <v>47</v>
      </c>
      <c r="C21" s="763" t="s">
        <v>371</v>
      </c>
      <c r="D21" s="835">
        <v>4546502.51</v>
      </c>
      <c r="E21" s="836">
        <v>48229.62</v>
      </c>
      <c r="F21" s="836">
        <v>0</v>
      </c>
      <c r="G21" s="840">
        <v>46086.12</v>
      </c>
      <c r="H21" s="838">
        <v>2143.5</v>
      </c>
      <c r="I21" s="488"/>
      <c r="J21" s="488"/>
      <c r="K21" s="910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</row>
    <row r="22" spans="1:65" s="489" customFormat="1" ht="24" customHeight="1">
      <c r="A22" s="761" t="s">
        <v>372</v>
      </c>
      <c r="B22" s="764" t="s">
        <v>47</v>
      </c>
      <c r="C22" s="763" t="s">
        <v>373</v>
      </c>
      <c r="D22" s="835">
        <v>3178605.9399999995</v>
      </c>
      <c r="E22" s="836">
        <v>0</v>
      </c>
      <c r="F22" s="836">
        <v>0</v>
      </c>
      <c r="G22" s="840">
        <v>0</v>
      </c>
      <c r="H22" s="838">
        <v>0</v>
      </c>
      <c r="I22" s="488"/>
      <c r="J22" s="488"/>
      <c r="K22" s="910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</row>
    <row r="23" spans="1:65" s="488" customFormat="1" ht="24" hidden="1" customHeight="1">
      <c r="A23" s="761" t="s">
        <v>374</v>
      </c>
      <c r="B23" s="764" t="s">
        <v>47</v>
      </c>
      <c r="C23" s="763" t="s">
        <v>375</v>
      </c>
      <c r="D23" s="835">
        <v>0</v>
      </c>
      <c r="E23" s="836">
        <v>0</v>
      </c>
      <c r="F23" s="836">
        <v>0</v>
      </c>
      <c r="G23" s="840">
        <v>0</v>
      </c>
      <c r="H23" s="838">
        <v>0</v>
      </c>
      <c r="K23" s="910"/>
    </row>
    <row r="24" spans="1:65" s="489" customFormat="1" ht="24" customHeight="1">
      <c r="A24" s="761" t="s">
        <v>377</v>
      </c>
      <c r="B24" s="764" t="s">
        <v>47</v>
      </c>
      <c r="C24" s="763" t="s">
        <v>83</v>
      </c>
      <c r="D24" s="835">
        <v>68269463.080000028</v>
      </c>
      <c r="E24" s="836">
        <v>5214.4799999999996</v>
      </c>
      <c r="F24" s="836">
        <v>1243.48</v>
      </c>
      <c r="G24" s="840">
        <v>5214.4799999999996</v>
      </c>
      <c r="H24" s="838">
        <v>0</v>
      </c>
      <c r="I24" s="488"/>
      <c r="J24" s="488"/>
      <c r="K24" s="910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  <c r="BM24" s="488"/>
    </row>
    <row r="25" spans="1:65" s="490" customFormat="1" ht="24" customHeight="1">
      <c r="A25" s="761" t="s">
        <v>383</v>
      </c>
      <c r="B25" s="764" t="s">
        <v>47</v>
      </c>
      <c r="C25" s="763" t="s">
        <v>113</v>
      </c>
      <c r="D25" s="835">
        <v>4010.49</v>
      </c>
      <c r="E25" s="836">
        <v>0</v>
      </c>
      <c r="F25" s="836">
        <v>0</v>
      </c>
      <c r="G25" s="840">
        <v>0</v>
      </c>
      <c r="H25" s="838">
        <v>0</v>
      </c>
      <c r="I25" s="488"/>
      <c r="J25" s="488"/>
      <c r="K25" s="910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</row>
    <row r="26" spans="1:65" s="491" customFormat="1" ht="24" customHeight="1">
      <c r="A26" s="761" t="s">
        <v>387</v>
      </c>
      <c r="B26" s="764" t="s">
        <v>47</v>
      </c>
      <c r="C26" s="763" t="s">
        <v>579</v>
      </c>
      <c r="D26" s="835">
        <v>8186377.3900000006</v>
      </c>
      <c r="E26" s="836">
        <v>0</v>
      </c>
      <c r="F26" s="836">
        <v>0</v>
      </c>
      <c r="G26" s="840">
        <v>0</v>
      </c>
      <c r="H26" s="838">
        <v>0</v>
      </c>
      <c r="I26" s="488"/>
      <c r="J26" s="488"/>
      <c r="K26" s="910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  <c r="BM26" s="488"/>
    </row>
    <row r="27" spans="1:65" s="492" customFormat="1" ht="24" hidden="1" customHeight="1">
      <c r="A27" s="758" t="s">
        <v>400</v>
      </c>
      <c r="B27" s="759" t="s">
        <v>47</v>
      </c>
      <c r="C27" s="760" t="s">
        <v>401</v>
      </c>
      <c r="D27" s="835">
        <v>0</v>
      </c>
      <c r="E27" s="836">
        <v>0</v>
      </c>
      <c r="F27" s="836">
        <v>0</v>
      </c>
      <c r="G27" s="839">
        <v>0</v>
      </c>
      <c r="H27" s="838">
        <v>0</v>
      </c>
      <c r="I27" s="447"/>
      <c r="J27" s="447"/>
      <c r="K27" s="910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</row>
    <row r="28" spans="1:65" s="492" customFormat="1" ht="24" customHeight="1">
      <c r="A28" s="758" t="s">
        <v>402</v>
      </c>
      <c r="B28" s="759" t="s">
        <v>47</v>
      </c>
      <c r="C28" s="760" t="s">
        <v>115</v>
      </c>
      <c r="D28" s="835">
        <v>13653577.949999996</v>
      </c>
      <c r="E28" s="836">
        <v>0</v>
      </c>
      <c r="F28" s="836">
        <v>0</v>
      </c>
      <c r="G28" s="839">
        <v>0</v>
      </c>
      <c r="H28" s="838">
        <v>0</v>
      </c>
      <c r="I28" s="447"/>
      <c r="J28" s="447"/>
      <c r="K28" s="910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</row>
    <row r="29" spans="1:65" s="493" customFormat="1" ht="24" customHeight="1">
      <c r="A29" s="758" t="s">
        <v>403</v>
      </c>
      <c r="B29" s="759" t="s">
        <v>47</v>
      </c>
      <c r="C29" s="760" t="s">
        <v>404</v>
      </c>
      <c r="D29" s="835">
        <v>106599704.69000006</v>
      </c>
      <c r="E29" s="836">
        <v>0</v>
      </c>
      <c r="F29" s="836">
        <v>0</v>
      </c>
      <c r="G29" s="839">
        <v>0</v>
      </c>
      <c r="H29" s="838">
        <v>0</v>
      </c>
      <c r="I29" s="447"/>
      <c r="J29" s="447"/>
      <c r="K29" s="910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</row>
    <row r="30" spans="1:65" s="492" customFormat="1" ht="24" customHeight="1">
      <c r="A30" s="758" t="s">
        <v>405</v>
      </c>
      <c r="B30" s="759" t="s">
        <v>47</v>
      </c>
      <c r="C30" s="760" t="s">
        <v>406</v>
      </c>
      <c r="D30" s="835">
        <v>10232.23</v>
      </c>
      <c r="E30" s="836">
        <v>0</v>
      </c>
      <c r="F30" s="836">
        <v>0</v>
      </c>
      <c r="G30" s="839">
        <v>0</v>
      </c>
      <c r="H30" s="838">
        <v>0</v>
      </c>
      <c r="I30" s="447"/>
      <c r="J30" s="447"/>
      <c r="K30" s="910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</row>
    <row r="31" spans="1:65" s="492" customFormat="1" ht="24" customHeight="1">
      <c r="A31" s="758" t="s">
        <v>407</v>
      </c>
      <c r="B31" s="759" t="s">
        <v>47</v>
      </c>
      <c r="C31" s="760" t="s">
        <v>582</v>
      </c>
      <c r="D31" s="835">
        <v>578740.22999999986</v>
      </c>
      <c r="E31" s="836">
        <v>0</v>
      </c>
      <c r="F31" s="836">
        <v>0</v>
      </c>
      <c r="G31" s="839">
        <v>0</v>
      </c>
      <c r="H31" s="838">
        <v>0</v>
      </c>
      <c r="K31" s="910"/>
    </row>
    <row r="32" spans="1:65" s="487" customFormat="1" ht="24" hidden="1" customHeight="1">
      <c r="A32" s="758" t="s">
        <v>410</v>
      </c>
      <c r="B32" s="759" t="s">
        <v>47</v>
      </c>
      <c r="C32" s="760" t="s">
        <v>583</v>
      </c>
      <c r="D32" s="835">
        <v>0</v>
      </c>
      <c r="E32" s="836">
        <v>0</v>
      </c>
      <c r="F32" s="836">
        <v>0</v>
      </c>
      <c r="G32" s="839">
        <v>0</v>
      </c>
      <c r="H32" s="838">
        <v>0</v>
      </c>
      <c r="K32" s="910"/>
    </row>
    <row r="33" spans="1:11" s="487" customFormat="1" ht="24" customHeight="1">
      <c r="A33" s="758" t="s">
        <v>426</v>
      </c>
      <c r="B33" s="759" t="s">
        <v>47</v>
      </c>
      <c r="C33" s="760" t="s">
        <v>178</v>
      </c>
      <c r="D33" s="835">
        <v>3456060.379999999</v>
      </c>
      <c r="E33" s="836">
        <v>0</v>
      </c>
      <c r="F33" s="836">
        <v>0</v>
      </c>
      <c r="G33" s="839">
        <v>0</v>
      </c>
      <c r="H33" s="838">
        <v>0</v>
      </c>
      <c r="K33" s="910"/>
    </row>
    <row r="34" spans="1:11" s="487" customFormat="1" ht="24" customHeight="1">
      <c r="A34" s="758" t="s">
        <v>413</v>
      </c>
      <c r="B34" s="759" t="s">
        <v>47</v>
      </c>
      <c r="C34" s="760" t="s">
        <v>584</v>
      </c>
      <c r="D34" s="835">
        <v>10772658.149999997</v>
      </c>
      <c r="E34" s="836">
        <v>0</v>
      </c>
      <c r="F34" s="836">
        <v>0</v>
      </c>
      <c r="G34" s="839">
        <v>0</v>
      </c>
      <c r="H34" s="838">
        <v>0</v>
      </c>
      <c r="K34" s="910"/>
    </row>
    <row r="35" spans="1:11" s="487" customFormat="1" ht="24" customHeight="1">
      <c r="A35" s="758" t="s">
        <v>416</v>
      </c>
      <c r="B35" s="494" t="s">
        <v>47</v>
      </c>
      <c r="C35" s="760" t="s">
        <v>585</v>
      </c>
      <c r="D35" s="835">
        <v>5099201.8400000017</v>
      </c>
      <c r="E35" s="836">
        <v>0</v>
      </c>
      <c r="F35" s="836">
        <v>0</v>
      </c>
      <c r="G35" s="839">
        <v>0</v>
      </c>
      <c r="H35" s="838">
        <v>0</v>
      </c>
      <c r="K35" s="910"/>
    </row>
    <row r="36" spans="1:11" s="487" customFormat="1" ht="36.75" hidden="1" customHeight="1">
      <c r="A36" s="495" t="s">
        <v>419</v>
      </c>
      <c r="B36" s="496" t="s">
        <v>47</v>
      </c>
      <c r="C36" s="765" t="s">
        <v>586</v>
      </c>
      <c r="D36" s="835" t="e">
        <f>SUMIFS(#REF!,#REF!,"85",#REF!,A36)</f>
        <v>#REF!</v>
      </c>
      <c r="E36" s="836" t="e">
        <f>SUMIFS(#REF!,#REF!,A36,#REF!,"85")+SUMIFS(#REF!,#REF!,A36,#REF!,"85")</f>
        <v>#REF!</v>
      </c>
      <c r="F36" s="836" t="e">
        <f>SUMIFS(#REF!,#REF!,A36,#REF!,"85")</f>
        <v>#REF!</v>
      </c>
      <c r="G36" s="841" t="e">
        <f t="shared" ref="G36" si="0">E36-H36</f>
        <v>#REF!</v>
      </c>
      <c r="H36" s="838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910"/>
    </row>
    <row r="37" spans="1:11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11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11" s="487" customFormat="1" ht="18.75" customHeight="1"/>
    <row r="40" spans="1:11" ht="16.5" customHeight="1">
      <c r="A40" s="507" t="s">
        <v>4</v>
      </c>
      <c r="B40" s="508"/>
      <c r="C40" s="507"/>
      <c r="D40" s="447" t="s">
        <v>4</v>
      </c>
    </row>
    <row r="41" spans="1:11" ht="22.5" hidden="1" customHeight="1">
      <c r="B41" s="1618" t="s">
        <v>600</v>
      </c>
      <c r="C41" s="1618"/>
      <c r="D41" s="447">
        <v>0</v>
      </c>
    </row>
    <row r="42" spans="1:11">
      <c r="D42" s="447" t="s">
        <v>4</v>
      </c>
    </row>
    <row r="43" spans="1:11">
      <c r="D43" s="447" t="s">
        <v>4</v>
      </c>
    </row>
    <row r="44" spans="1:11">
      <c r="D44" s="447" t="s">
        <v>4</v>
      </c>
    </row>
    <row r="45" spans="1:11">
      <c r="D45" s="447" t="s">
        <v>4</v>
      </c>
    </row>
    <row r="46" spans="1:11">
      <c r="D46" s="447" t="s">
        <v>4</v>
      </c>
    </row>
    <row r="47" spans="1:11">
      <c r="D47" s="509" t="s">
        <v>4</v>
      </c>
    </row>
    <row r="48" spans="1:11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1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N26" sqref="N26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33" t="s">
        <v>601</v>
      </c>
      <c r="B1" s="1633"/>
      <c r="C1" s="1633"/>
      <c r="D1" s="511"/>
      <c r="E1" s="511"/>
      <c r="F1" s="511"/>
      <c r="G1" s="512"/>
      <c r="H1" s="512"/>
    </row>
    <row r="2" spans="1:30" ht="15.75" customHeight="1">
      <c r="A2" s="1634" t="s">
        <v>602</v>
      </c>
      <c r="B2" s="1634"/>
      <c r="C2" s="1634"/>
      <c r="D2" s="1634"/>
      <c r="E2" s="1634"/>
      <c r="F2" s="1634"/>
      <c r="G2" s="1634"/>
      <c r="H2" s="1634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35" t="s">
        <v>562</v>
      </c>
      <c r="E5" s="1636"/>
      <c r="F5" s="1637"/>
      <c r="G5" s="1638" t="s">
        <v>563</v>
      </c>
      <c r="H5" s="1639"/>
    </row>
    <row r="6" spans="1:30" ht="15" customHeight="1">
      <c r="A6" s="521"/>
      <c r="B6" s="512"/>
      <c r="C6" s="522"/>
      <c r="D6" s="1626" t="s">
        <v>752</v>
      </c>
      <c r="E6" s="1627"/>
      <c r="F6" s="1628"/>
      <c r="G6" s="1607" t="s">
        <v>752</v>
      </c>
      <c r="H6" s="1609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564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564</v>
      </c>
      <c r="G8" s="534" t="s">
        <v>565</v>
      </c>
      <c r="H8" s="529" t="s">
        <v>566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567</v>
      </c>
      <c r="E9" s="537" t="s">
        <v>568</v>
      </c>
      <c r="F9" s="538" t="s">
        <v>569</v>
      </c>
      <c r="G9" s="534" t="s">
        <v>570</v>
      </c>
      <c r="H9" s="529" t="s">
        <v>571</v>
      </c>
    </row>
    <row r="10" spans="1:30" ht="14.25" customHeight="1">
      <c r="A10" s="539"/>
      <c r="B10" s="517"/>
      <c r="C10" s="540"/>
      <c r="D10" s="541"/>
      <c r="E10" s="542"/>
      <c r="F10" s="538" t="s">
        <v>572</v>
      </c>
      <c r="G10" s="543" t="s">
        <v>573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29" t="s">
        <v>40</v>
      </c>
      <c r="B13" s="1630"/>
      <c r="C13" s="1631"/>
      <c r="D13" s="843">
        <v>319463685.22999996</v>
      </c>
      <c r="E13" s="844">
        <v>245951.72</v>
      </c>
      <c r="F13" s="844">
        <v>180301.1</v>
      </c>
      <c r="G13" s="845">
        <v>243808.22</v>
      </c>
      <c r="H13" s="846">
        <v>2143.5</v>
      </c>
    </row>
    <row r="14" spans="1:30" s="561" customFormat="1" ht="24" customHeight="1">
      <c r="A14" s="842">
        <v>2</v>
      </c>
      <c r="B14" s="559" t="s">
        <v>47</v>
      </c>
      <c r="C14" s="560" t="s">
        <v>603</v>
      </c>
      <c r="D14" s="847">
        <v>24560240.550000008</v>
      </c>
      <c r="E14" s="848">
        <v>3900</v>
      </c>
      <c r="F14" s="848">
        <v>0</v>
      </c>
      <c r="G14" s="849">
        <v>3900</v>
      </c>
      <c r="H14" s="850">
        <v>0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42">
        <v>4</v>
      </c>
      <c r="B15" s="559" t="s">
        <v>47</v>
      </c>
      <c r="C15" s="560" t="s">
        <v>604</v>
      </c>
      <c r="D15" s="847">
        <v>22638436.020000011</v>
      </c>
      <c r="E15" s="848">
        <v>0</v>
      </c>
      <c r="F15" s="848">
        <v>0</v>
      </c>
      <c r="G15" s="849">
        <v>0</v>
      </c>
      <c r="H15" s="850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42">
        <v>6</v>
      </c>
      <c r="B16" s="559" t="s">
        <v>47</v>
      </c>
      <c r="C16" s="560" t="s">
        <v>605</v>
      </c>
      <c r="D16" s="847">
        <v>21137341.419999994</v>
      </c>
      <c r="E16" s="848">
        <v>1296.48</v>
      </c>
      <c r="F16" s="848">
        <v>299.48</v>
      </c>
      <c r="G16" s="849">
        <v>1296.48</v>
      </c>
      <c r="H16" s="850">
        <v>0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42">
        <v>8</v>
      </c>
      <c r="B17" s="559" t="s">
        <v>47</v>
      </c>
      <c r="C17" s="560" t="s">
        <v>606</v>
      </c>
      <c r="D17" s="847">
        <v>10782408.300000003</v>
      </c>
      <c r="E17" s="848">
        <v>0</v>
      </c>
      <c r="F17" s="848">
        <v>0</v>
      </c>
      <c r="G17" s="849">
        <v>0</v>
      </c>
      <c r="H17" s="850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42">
        <v>10</v>
      </c>
      <c r="B18" s="559" t="s">
        <v>47</v>
      </c>
      <c r="C18" s="560" t="s">
        <v>607</v>
      </c>
      <c r="D18" s="847">
        <v>9144569.4800000004</v>
      </c>
      <c r="E18" s="848">
        <v>2974</v>
      </c>
      <c r="F18" s="848">
        <v>0</v>
      </c>
      <c r="G18" s="849">
        <v>2974</v>
      </c>
      <c r="H18" s="850">
        <v>0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42">
        <v>12</v>
      </c>
      <c r="B19" s="559" t="s">
        <v>47</v>
      </c>
      <c r="C19" s="560" t="s">
        <v>608</v>
      </c>
      <c r="D19" s="847">
        <v>29503598.489999998</v>
      </c>
      <c r="E19" s="848">
        <v>49173.62</v>
      </c>
      <c r="F19" s="848">
        <v>944</v>
      </c>
      <c r="G19" s="849">
        <v>47030.12</v>
      </c>
      <c r="H19" s="850">
        <v>2143.5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42">
        <v>14</v>
      </c>
      <c r="B20" s="559" t="s">
        <v>47</v>
      </c>
      <c r="C20" s="560" t="s">
        <v>609</v>
      </c>
      <c r="D20" s="847">
        <v>40269639.160000011</v>
      </c>
      <c r="E20" s="848">
        <v>9550</v>
      </c>
      <c r="F20" s="848">
        <v>0</v>
      </c>
      <c r="G20" s="849">
        <v>9550</v>
      </c>
      <c r="H20" s="850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42">
        <v>16</v>
      </c>
      <c r="B21" s="559" t="s">
        <v>47</v>
      </c>
      <c r="C21" s="560" t="s">
        <v>610</v>
      </c>
      <c r="D21" s="847">
        <v>11706190.520000001</v>
      </c>
      <c r="E21" s="848">
        <v>0</v>
      </c>
      <c r="F21" s="848">
        <v>0</v>
      </c>
      <c r="G21" s="849">
        <v>0</v>
      </c>
      <c r="H21" s="850">
        <v>0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42">
        <v>18</v>
      </c>
      <c r="B22" s="559" t="s">
        <v>47</v>
      </c>
      <c r="C22" s="560" t="s">
        <v>611</v>
      </c>
      <c r="D22" s="847">
        <v>23649257.450000003</v>
      </c>
      <c r="E22" s="848">
        <v>0</v>
      </c>
      <c r="F22" s="848">
        <v>0</v>
      </c>
      <c r="G22" s="849">
        <v>0</v>
      </c>
      <c r="H22" s="850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42">
        <v>20</v>
      </c>
      <c r="B23" s="559" t="s">
        <v>47</v>
      </c>
      <c r="C23" s="560" t="s">
        <v>612</v>
      </c>
      <c r="D23" s="847">
        <v>10473248.099999998</v>
      </c>
      <c r="E23" s="848">
        <v>0</v>
      </c>
      <c r="F23" s="848">
        <v>0</v>
      </c>
      <c r="G23" s="849">
        <v>0</v>
      </c>
      <c r="H23" s="850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42">
        <v>22</v>
      </c>
      <c r="B24" s="559" t="s">
        <v>47</v>
      </c>
      <c r="C24" s="560" t="s">
        <v>613</v>
      </c>
      <c r="D24" s="847">
        <v>19338823.449999996</v>
      </c>
      <c r="E24" s="848">
        <v>0</v>
      </c>
      <c r="F24" s="848">
        <v>0</v>
      </c>
      <c r="G24" s="849">
        <v>0</v>
      </c>
      <c r="H24" s="850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42">
        <v>24</v>
      </c>
      <c r="B25" s="559" t="s">
        <v>47</v>
      </c>
      <c r="C25" s="560" t="s">
        <v>614</v>
      </c>
      <c r="D25" s="847">
        <v>18760227.720000003</v>
      </c>
      <c r="E25" s="848">
        <v>0</v>
      </c>
      <c r="F25" s="848">
        <v>0</v>
      </c>
      <c r="G25" s="849">
        <v>0</v>
      </c>
      <c r="H25" s="850">
        <v>0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42">
        <v>26</v>
      </c>
      <c r="B26" s="559" t="s">
        <v>47</v>
      </c>
      <c r="C26" s="560" t="s">
        <v>615</v>
      </c>
      <c r="D26" s="847">
        <v>12665489.719999997</v>
      </c>
      <c r="E26" s="848">
        <v>0</v>
      </c>
      <c r="F26" s="848">
        <v>0</v>
      </c>
      <c r="G26" s="849">
        <v>0</v>
      </c>
      <c r="H26" s="850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42">
        <v>28</v>
      </c>
      <c r="B27" s="559" t="s">
        <v>47</v>
      </c>
      <c r="C27" s="560" t="s">
        <v>616</v>
      </c>
      <c r="D27" s="847">
        <v>18242047.74000001</v>
      </c>
      <c r="E27" s="848">
        <v>0</v>
      </c>
      <c r="F27" s="848">
        <v>0</v>
      </c>
      <c r="G27" s="849">
        <v>0</v>
      </c>
      <c r="H27" s="850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42">
        <v>30</v>
      </c>
      <c r="B28" s="559" t="s">
        <v>47</v>
      </c>
      <c r="C28" s="560" t="s">
        <v>617</v>
      </c>
      <c r="D28" s="847">
        <v>32780408.579999991</v>
      </c>
      <c r="E28" s="848">
        <v>179057.62</v>
      </c>
      <c r="F28" s="848">
        <v>179057.62</v>
      </c>
      <c r="G28" s="849">
        <v>179057.62</v>
      </c>
      <c r="H28" s="850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42">
        <v>32</v>
      </c>
      <c r="B29" s="559" t="s">
        <v>47</v>
      </c>
      <c r="C29" s="560" t="s">
        <v>618</v>
      </c>
      <c r="D29" s="847">
        <v>13811758.529999996</v>
      </c>
      <c r="E29" s="848">
        <v>0</v>
      </c>
      <c r="F29" s="848">
        <v>0</v>
      </c>
      <c r="G29" s="849">
        <v>0</v>
      </c>
      <c r="H29" s="850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32" t="s">
        <v>4</v>
      </c>
      <c r="C31" s="1632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2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E35" sqref="E35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9" ht="15.75">
      <c r="A1" s="1644" t="s">
        <v>514</v>
      </c>
      <c r="B1" s="1644"/>
      <c r="C1" s="1644"/>
      <c r="D1" s="286"/>
    </row>
    <row r="4" spans="1:9" ht="15.75">
      <c r="A4" s="1645" t="s">
        <v>515</v>
      </c>
      <c r="B4" s="1645"/>
      <c r="C4" s="1645"/>
      <c r="D4" s="1645"/>
      <c r="E4" s="1645"/>
      <c r="F4" s="1645"/>
      <c r="G4" s="776"/>
    </row>
    <row r="5" spans="1:9" ht="15">
      <c r="B5" s="288"/>
      <c r="C5" s="289"/>
      <c r="D5" s="289"/>
      <c r="E5" s="289"/>
      <c r="F5" s="289"/>
      <c r="G5" s="289"/>
    </row>
    <row r="6" spans="1:9" ht="15">
      <c r="F6" s="327" t="s">
        <v>2</v>
      </c>
      <c r="G6" s="327"/>
    </row>
    <row r="7" spans="1:9" ht="15">
      <c r="A7" s="290"/>
      <c r="B7" s="291"/>
      <c r="C7" s="292" t="s">
        <v>227</v>
      </c>
      <c r="D7" s="326" t="s">
        <v>518</v>
      </c>
      <c r="E7" s="323" t="s">
        <v>517</v>
      </c>
      <c r="F7" s="293" t="s">
        <v>516</v>
      </c>
      <c r="G7" s="851"/>
    </row>
    <row r="8" spans="1:9" ht="15">
      <c r="A8" s="294"/>
      <c r="B8" s="295" t="s">
        <v>3</v>
      </c>
      <c r="C8" s="296" t="s">
        <v>228</v>
      </c>
      <c r="D8" s="322" t="s">
        <v>519</v>
      </c>
      <c r="E8" s="324" t="s">
        <v>520</v>
      </c>
      <c r="F8" s="296" t="s">
        <v>519</v>
      </c>
      <c r="G8" s="851"/>
    </row>
    <row r="9" spans="1:9" ht="15">
      <c r="A9" s="297"/>
      <c r="B9" s="298"/>
      <c r="C9" s="296" t="s">
        <v>753</v>
      </c>
      <c r="D9" s="322"/>
      <c r="E9" s="324" t="s">
        <v>750</v>
      </c>
      <c r="F9" s="296" t="s">
        <v>521</v>
      </c>
      <c r="G9" s="322"/>
    </row>
    <row r="10" spans="1:9" s="301" customFormat="1" ht="11.25">
      <c r="A10" s="1646" t="s">
        <v>439</v>
      </c>
      <c r="B10" s="1647"/>
      <c r="C10" s="299">
        <v>2</v>
      </c>
      <c r="D10" s="321">
        <v>3</v>
      </c>
      <c r="E10" s="299">
        <v>4</v>
      </c>
      <c r="F10" s="300">
        <v>5</v>
      </c>
      <c r="G10" s="852"/>
    </row>
    <row r="11" spans="1:9" ht="24" customHeight="1">
      <c r="A11" s="1648" t="s">
        <v>522</v>
      </c>
      <c r="B11" s="1649"/>
      <c r="C11" s="694">
        <v>500000000</v>
      </c>
      <c r="D11" s="695">
        <v>500000000</v>
      </c>
      <c r="E11" s="696">
        <v>750000</v>
      </c>
      <c r="F11" s="696">
        <v>499250000</v>
      </c>
      <c r="G11" s="853"/>
    </row>
    <row r="12" spans="1:9" ht="24" customHeight="1">
      <c r="A12" s="1650" t="s">
        <v>523</v>
      </c>
      <c r="B12" s="1651"/>
      <c r="C12" s="694">
        <v>31880988000</v>
      </c>
      <c r="D12" s="695">
        <v>31880988000</v>
      </c>
      <c r="E12" s="696">
        <v>429552885.06</v>
      </c>
      <c r="F12" s="696">
        <v>31451435114.939999</v>
      </c>
      <c r="G12" s="695"/>
      <c r="H12" s="1172"/>
      <c r="I12" s="1172"/>
    </row>
    <row r="13" spans="1:9" ht="18" customHeight="1">
      <c r="A13" s="1642" t="s">
        <v>524</v>
      </c>
      <c r="B13" s="1643"/>
      <c r="C13" s="1150"/>
      <c r="E13" s="1150"/>
      <c r="F13" s="1150"/>
      <c r="G13" s="853"/>
      <c r="H13" s="1172"/>
      <c r="I13" s="1172"/>
    </row>
    <row r="14" spans="1:9" ht="15.75" customHeight="1">
      <c r="A14" s="1642" t="s">
        <v>525</v>
      </c>
      <c r="B14" s="1643"/>
      <c r="C14" s="697">
        <v>15883878000</v>
      </c>
      <c r="D14" s="698">
        <v>15883878000</v>
      </c>
      <c r="E14" s="699">
        <v>319843336.50999999</v>
      </c>
      <c r="F14" s="1178">
        <v>15564034663.49</v>
      </c>
      <c r="G14" s="698"/>
      <c r="H14" s="1172"/>
      <c r="I14" s="1172"/>
    </row>
    <row r="15" spans="1:9" ht="15.75" customHeight="1">
      <c r="A15" s="1642" t="s">
        <v>526</v>
      </c>
      <c r="B15" s="1643"/>
      <c r="C15" s="697">
        <v>1287083000</v>
      </c>
      <c r="D15" s="698">
        <v>1287083000</v>
      </c>
      <c r="E15" s="699">
        <v>17800000</v>
      </c>
      <c r="F15" s="699">
        <v>1269283000</v>
      </c>
      <c r="G15" s="854"/>
      <c r="H15" s="1172"/>
      <c r="I15" s="1172"/>
    </row>
    <row r="16" spans="1:9" ht="15.75" customHeight="1">
      <c r="A16" s="1642" t="s">
        <v>527</v>
      </c>
      <c r="B16" s="1643"/>
      <c r="C16" s="697">
        <v>5162784000</v>
      </c>
      <c r="D16" s="698">
        <v>5162784000</v>
      </c>
      <c r="E16" s="699">
        <v>31281256.75</v>
      </c>
      <c r="F16" s="699">
        <v>5131502743.25</v>
      </c>
      <c r="G16" s="698"/>
      <c r="H16" s="1172"/>
      <c r="I16" s="1172"/>
    </row>
    <row r="17" spans="1:10" ht="15.75" customHeight="1">
      <c r="A17" s="1642" t="s">
        <v>528</v>
      </c>
      <c r="B17" s="1643"/>
      <c r="C17" s="697">
        <v>1746718000</v>
      </c>
      <c r="D17" s="698">
        <v>1746718000</v>
      </c>
      <c r="E17" s="699">
        <v>100000</v>
      </c>
      <c r="F17" s="699">
        <v>1746618000</v>
      </c>
      <c r="G17" s="698"/>
      <c r="H17" s="1172"/>
      <c r="I17" s="1172"/>
    </row>
    <row r="18" spans="1:10" ht="15.75" customHeight="1">
      <c r="A18" s="1642" t="s">
        <v>705</v>
      </c>
      <c r="B18" s="1643"/>
      <c r="C18" s="697">
        <v>2300000000</v>
      </c>
      <c r="D18" s="698">
        <v>2300000000</v>
      </c>
      <c r="E18" s="699">
        <v>0</v>
      </c>
      <c r="F18" s="699">
        <v>2300000000</v>
      </c>
      <c r="G18" s="854"/>
      <c r="H18" s="1172"/>
      <c r="I18" s="1172"/>
    </row>
    <row r="19" spans="1:10" ht="15.75" customHeight="1">
      <c r="A19" s="1642" t="s">
        <v>529</v>
      </c>
      <c r="B19" s="1643"/>
      <c r="C19" s="1150"/>
      <c r="E19" s="1150"/>
      <c r="F19" s="1150"/>
      <c r="G19" s="854"/>
      <c r="H19" s="1172"/>
      <c r="I19" s="1172"/>
    </row>
    <row r="20" spans="1:10" ht="15.75" customHeight="1">
      <c r="A20" s="302" t="s">
        <v>530</v>
      </c>
      <c r="B20" s="303"/>
      <c r="C20" s="697">
        <v>5500525000</v>
      </c>
      <c r="D20" s="698">
        <v>5500525000</v>
      </c>
      <c r="E20" s="699">
        <v>60528291.799999997</v>
      </c>
      <c r="F20" s="699">
        <v>5439996708.1999998</v>
      </c>
      <c r="G20" s="698"/>
      <c r="H20" s="1172"/>
      <c r="I20" s="1172"/>
    </row>
    <row r="21" spans="1:10" ht="12.75" customHeight="1">
      <c r="A21" s="1640" t="s">
        <v>4</v>
      </c>
      <c r="B21" s="1641"/>
      <c r="C21" s="304"/>
      <c r="D21" s="305"/>
      <c r="E21" s="325"/>
      <c r="F21" s="306"/>
      <c r="G21" s="855"/>
      <c r="I21" s="1172"/>
    </row>
    <row r="22" spans="1:10" s="320" customFormat="1" ht="22.5" customHeight="1">
      <c r="A22" s="658"/>
      <c r="B22" s="651"/>
      <c r="C22" s="651"/>
      <c r="D22" s="651"/>
      <c r="E22" s="651"/>
      <c r="F22" s="651"/>
      <c r="G22" s="651"/>
      <c r="H22" s="319"/>
      <c r="I22" s="319"/>
      <c r="J22" s="319"/>
    </row>
    <row r="23" spans="1:10" ht="16.5" customHeight="1">
      <c r="A23" s="658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5" zoomScaleNormal="75" workbookViewId="0">
      <selection activeCell="K16" sqref="K16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.7109375" style="180" customWidth="1"/>
    <col min="6" max="6" width="16.7109375" style="180" customWidth="1"/>
    <col min="7" max="7" width="49.5703125" style="180" customWidth="1"/>
    <col min="8" max="8" width="9.140625" style="180"/>
    <col min="9" max="9" width="16.28515625" style="180" bestFit="1" customWidth="1"/>
    <col min="10" max="10" width="16.85546875" style="180" bestFit="1" customWidth="1"/>
    <col min="11" max="11" width="18.5703125" style="180" bestFit="1" customWidth="1"/>
    <col min="12" max="12" width="25.42578125" style="180" customWidth="1"/>
    <col min="13" max="252" width="9.140625" style="180"/>
    <col min="253" max="253" width="4.5703125" style="180" customWidth="1"/>
    <col min="254" max="254" width="87.28515625" style="180" customWidth="1"/>
    <col min="255" max="256" width="20.7109375" style="180" customWidth="1"/>
    <col min="257" max="257" width="16.7109375" style="180" customWidth="1"/>
    <col min="258" max="258" width="3.85546875" style="180" customWidth="1"/>
    <col min="259" max="265" width="9.140625" style="180"/>
    <col min="266" max="266" width="19.28515625" style="180" customWidth="1"/>
    <col min="267" max="267" width="9.140625" style="180"/>
    <col min="268" max="268" width="25.42578125" style="180" customWidth="1"/>
    <col min="269" max="508" width="9.140625" style="180"/>
    <col min="509" max="509" width="4.5703125" style="180" customWidth="1"/>
    <col min="510" max="510" width="87.28515625" style="180" customWidth="1"/>
    <col min="511" max="512" width="20.7109375" style="180" customWidth="1"/>
    <col min="513" max="513" width="16.7109375" style="180" customWidth="1"/>
    <col min="514" max="514" width="3.85546875" style="180" customWidth="1"/>
    <col min="515" max="521" width="9.140625" style="180"/>
    <col min="522" max="522" width="19.28515625" style="180" customWidth="1"/>
    <col min="523" max="523" width="9.140625" style="180"/>
    <col min="524" max="524" width="25.42578125" style="180" customWidth="1"/>
    <col min="525" max="764" width="9.140625" style="180"/>
    <col min="765" max="765" width="4.5703125" style="180" customWidth="1"/>
    <col min="766" max="766" width="87.28515625" style="180" customWidth="1"/>
    <col min="767" max="768" width="20.7109375" style="180" customWidth="1"/>
    <col min="769" max="769" width="16.7109375" style="180" customWidth="1"/>
    <col min="770" max="770" width="3.85546875" style="180" customWidth="1"/>
    <col min="771" max="777" width="9.140625" style="180"/>
    <col min="778" max="778" width="19.28515625" style="180" customWidth="1"/>
    <col min="779" max="779" width="9.140625" style="180"/>
    <col min="780" max="780" width="25.42578125" style="180" customWidth="1"/>
    <col min="781" max="1020" width="9.140625" style="180"/>
    <col min="1021" max="1021" width="4.5703125" style="180" customWidth="1"/>
    <col min="1022" max="1022" width="87.28515625" style="180" customWidth="1"/>
    <col min="1023" max="1024" width="20.7109375" style="180" customWidth="1"/>
    <col min="1025" max="1025" width="16.7109375" style="180" customWidth="1"/>
    <col min="1026" max="1026" width="3.85546875" style="180" customWidth="1"/>
    <col min="1027" max="1033" width="9.140625" style="180"/>
    <col min="1034" max="1034" width="19.28515625" style="180" customWidth="1"/>
    <col min="1035" max="1035" width="9.140625" style="180"/>
    <col min="1036" max="1036" width="25.42578125" style="180" customWidth="1"/>
    <col min="1037" max="1276" width="9.140625" style="180"/>
    <col min="1277" max="1277" width="4.5703125" style="180" customWidth="1"/>
    <col min="1278" max="1278" width="87.28515625" style="180" customWidth="1"/>
    <col min="1279" max="1280" width="20.7109375" style="180" customWidth="1"/>
    <col min="1281" max="1281" width="16.7109375" style="180" customWidth="1"/>
    <col min="1282" max="1282" width="3.85546875" style="180" customWidth="1"/>
    <col min="1283" max="1289" width="9.140625" style="180"/>
    <col min="1290" max="1290" width="19.28515625" style="180" customWidth="1"/>
    <col min="1291" max="1291" width="9.140625" style="180"/>
    <col min="1292" max="1292" width="25.42578125" style="180" customWidth="1"/>
    <col min="1293" max="1532" width="9.140625" style="180"/>
    <col min="1533" max="1533" width="4.5703125" style="180" customWidth="1"/>
    <col min="1534" max="1534" width="87.28515625" style="180" customWidth="1"/>
    <col min="1535" max="1536" width="20.7109375" style="180" customWidth="1"/>
    <col min="1537" max="1537" width="16.7109375" style="180" customWidth="1"/>
    <col min="1538" max="1538" width="3.85546875" style="180" customWidth="1"/>
    <col min="1539" max="1545" width="9.140625" style="180"/>
    <col min="1546" max="1546" width="19.28515625" style="180" customWidth="1"/>
    <col min="1547" max="1547" width="9.140625" style="180"/>
    <col min="1548" max="1548" width="25.42578125" style="180" customWidth="1"/>
    <col min="1549" max="1788" width="9.140625" style="180"/>
    <col min="1789" max="1789" width="4.5703125" style="180" customWidth="1"/>
    <col min="1790" max="1790" width="87.28515625" style="180" customWidth="1"/>
    <col min="1791" max="1792" width="20.7109375" style="180" customWidth="1"/>
    <col min="1793" max="1793" width="16.7109375" style="180" customWidth="1"/>
    <col min="1794" max="1794" width="3.85546875" style="180" customWidth="1"/>
    <col min="1795" max="1801" width="9.140625" style="180"/>
    <col min="1802" max="1802" width="19.28515625" style="180" customWidth="1"/>
    <col min="1803" max="1803" width="9.140625" style="180"/>
    <col min="1804" max="1804" width="25.42578125" style="180" customWidth="1"/>
    <col min="1805" max="2044" width="9.140625" style="180"/>
    <col min="2045" max="2045" width="4.5703125" style="180" customWidth="1"/>
    <col min="2046" max="2046" width="87.28515625" style="180" customWidth="1"/>
    <col min="2047" max="2048" width="20.7109375" style="180" customWidth="1"/>
    <col min="2049" max="2049" width="16.7109375" style="180" customWidth="1"/>
    <col min="2050" max="2050" width="3.85546875" style="180" customWidth="1"/>
    <col min="2051" max="2057" width="9.140625" style="180"/>
    <col min="2058" max="2058" width="19.28515625" style="180" customWidth="1"/>
    <col min="2059" max="2059" width="9.140625" style="180"/>
    <col min="2060" max="2060" width="25.42578125" style="180" customWidth="1"/>
    <col min="2061" max="2300" width="9.140625" style="180"/>
    <col min="2301" max="2301" width="4.5703125" style="180" customWidth="1"/>
    <col min="2302" max="2302" width="87.28515625" style="180" customWidth="1"/>
    <col min="2303" max="2304" width="20.7109375" style="180" customWidth="1"/>
    <col min="2305" max="2305" width="16.7109375" style="180" customWidth="1"/>
    <col min="2306" max="2306" width="3.85546875" style="180" customWidth="1"/>
    <col min="2307" max="2313" width="9.140625" style="180"/>
    <col min="2314" max="2314" width="19.28515625" style="180" customWidth="1"/>
    <col min="2315" max="2315" width="9.140625" style="180"/>
    <col min="2316" max="2316" width="25.42578125" style="180" customWidth="1"/>
    <col min="2317" max="2556" width="9.140625" style="180"/>
    <col min="2557" max="2557" width="4.5703125" style="180" customWidth="1"/>
    <col min="2558" max="2558" width="87.28515625" style="180" customWidth="1"/>
    <col min="2559" max="2560" width="20.7109375" style="180" customWidth="1"/>
    <col min="2561" max="2561" width="16.7109375" style="180" customWidth="1"/>
    <col min="2562" max="2562" width="3.85546875" style="180" customWidth="1"/>
    <col min="2563" max="2569" width="9.140625" style="180"/>
    <col min="2570" max="2570" width="19.28515625" style="180" customWidth="1"/>
    <col min="2571" max="2571" width="9.140625" style="180"/>
    <col min="2572" max="2572" width="25.42578125" style="180" customWidth="1"/>
    <col min="2573" max="2812" width="9.140625" style="180"/>
    <col min="2813" max="2813" width="4.5703125" style="180" customWidth="1"/>
    <col min="2814" max="2814" width="87.28515625" style="180" customWidth="1"/>
    <col min="2815" max="2816" width="20.7109375" style="180" customWidth="1"/>
    <col min="2817" max="2817" width="16.7109375" style="180" customWidth="1"/>
    <col min="2818" max="2818" width="3.85546875" style="180" customWidth="1"/>
    <col min="2819" max="2825" width="9.140625" style="180"/>
    <col min="2826" max="2826" width="19.28515625" style="180" customWidth="1"/>
    <col min="2827" max="2827" width="9.140625" style="180"/>
    <col min="2828" max="2828" width="25.42578125" style="180" customWidth="1"/>
    <col min="2829" max="3068" width="9.140625" style="180"/>
    <col min="3069" max="3069" width="4.5703125" style="180" customWidth="1"/>
    <col min="3070" max="3070" width="87.28515625" style="180" customWidth="1"/>
    <col min="3071" max="3072" width="20.7109375" style="180" customWidth="1"/>
    <col min="3073" max="3073" width="16.7109375" style="180" customWidth="1"/>
    <col min="3074" max="3074" width="3.85546875" style="180" customWidth="1"/>
    <col min="3075" max="3081" width="9.140625" style="180"/>
    <col min="3082" max="3082" width="19.28515625" style="180" customWidth="1"/>
    <col min="3083" max="3083" width="9.140625" style="180"/>
    <col min="3084" max="3084" width="25.42578125" style="180" customWidth="1"/>
    <col min="3085" max="3324" width="9.140625" style="180"/>
    <col min="3325" max="3325" width="4.5703125" style="180" customWidth="1"/>
    <col min="3326" max="3326" width="87.28515625" style="180" customWidth="1"/>
    <col min="3327" max="3328" width="20.7109375" style="180" customWidth="1"/>
    <col min="3329" max="3329" width="16.7109375" style="180" customWidth="1"/>
    <col min="3330" max="3330" width="3.85546875" style="180" customWidth="1"/>
    <col min="3331" max="3337" width="9.140625" style="180"/>
    <col min="3338" max="3338" width="19.28515625" style="180" customWidth="1"/>
    <col min="3339" max="3339" width="9.140625" style="180"/>
    <col min="3340" max="3340" width="25.42578125" style="180" customWidth="1"/>
    <col min="3341" max="3580" width="9.140625" style="180"/>
    <col min="3581" max="3581" width="4.5703125" style="180" customWidth="1"/>
    <col min="3582" max="3582" width="87.28515625" style="180" customWidth="1"/>
    <col min="3583" max="3584" width="20.7109375" style="180" customWidth="1"/>
    <col min="3585" max="3585" width="16.7109375" style="180" customWidth="1"/>
    <col min="3586" max="3586" width="3.85546875" style="180" customWidth="1"/>
    <col min="3587" max="3593" width="9.140625" style="180"/>
    <col min="3594" max="3594" width="19.28515625" style="180" customWidth="1"/>
    <col min="3595" max="3595" width="9.140625" style="180"/>
    <col min="3596" max="3596" width="25.42578125" style="180" customWidth="1"/>
    <col min="3597" max="3836" width="9.140625" style="180"/>
    <col min="3837" max="3837" width="4.5703125" style="180" customWidth="1"/>
    <col min="3838" max="3838" width="87.28515625" style="180" customWidth="1"/>
    <col min="3839" max="3840" width="20.7109375" style="180" customWidth="1"/>
    <col min="3841" max="3841" width="16.7109375" style="180" customWidth="1"/>
    <col min="3842" max="3842" width="3.85546875" style="180" customWidth="1"/>
    <col min="3843" max="3849" width="9.140625" style="180"/>
    <col min="3850" max="3850" width="19.28515625" style="180" customWidth="1"/>
    <col min="3851" max="3851" width="9.140625" style="180"/>
    <col min="3852" max="3852" width="25.42578125" style="180" customWidth="1"/>
    <col min="3853" max="4092" width="9.140625" style="180"/>
    <col min="4093" max="4093" width="4.5703125" style="180" customWidth="1"/>
    <col min="4094" max="4094" width="87.28515625" style="180" customWidth="1"/>
    <col min="4095" max="4096" width="20.7109375" style="180" customWidth="1"/>
    <col min="4097" max="4097" width="16.7109375" style="180" customWidth="1"/>
    <col min="4098" max="4098" width="3.85546875" style="180" customWidth="1"/>
    <col min="4099" max="4105" width="9.140625" style="180"/>
    <col min="4106" max="4106" width="19.28515625" style="180" customWidth="1"/>
    <col min="4107" max="4107" width="9.140625" style="180"/>
    <col min="4108" max="4108" width="25.42578125" style="180" customWidth="1"/>
    <col min="4109" max="4348" width="9.140625" style="180"/>
    <col min="4349" max="4349" width="4.5703125" style="180" customWidth="1"/>
    <col min="4350" max="4350" width="87.28515625" style="180" customWidth="1"/>
    <col min="4351" max="4352" width="20.7109375" style="180" customWidth="1"/>
    <col min="4353" max="4353" width="16.7109375" style="180" customWidth="1"/>
    <col min="4354" max="4354" width="3.85546875" style="180" customWidth="1"/>
    <col min="4355" max="4361" width="9.140625" style="180"/>
    <col min="4362" max="4362" width="19.28515625" style="180" customWidth="1"/>
    <col min="4363" max="4363" width="9.140625" style="180"/>
    <col min="4364" max="4364" width="25.42578125" style="180" customWidth="1"/>
    <col min="4365" max="4604" width="9.140625" style="180"/>
    <col min="4605" max="4605" width="4.5703125" style="180" customWidth="1"/>
    <col min="4606" max="4606" width="87.28515625" style="180" customWidth="1"/>
    <col min="4607" max="4608" width="20.7109375" style="180" customWidth="1"/>
    <col min="4609" max="4609" width="16.7109375" style="180" customWidth="1"/>
    <col min="4610" max="4610" width="3.85546875" style="180" customWidth="1"/>
    <col min="4611" max="4617" width="9.140625" style="180"/>
    <col min="4618" max="4618" width="19.28515625" style="180" customWidth="1"/>
    <col min="4619" max="4619" width="9.140625" style="180"/>
    <col min="4620" max="4620" width="25.42578125" style="180" customWidth="1"/>
    <col min="4621" max="4860" width="9.140625" style="180"/>
    <col min="4861" max="4861" width="4.5703125" style="180" customWidth="1"/>
    <col min="4862" max="4862" width="87.28515625" style="180" customWidth="1"/>
    <col min="4863" max="4864" width="20.7109375" style="180" customWidth="1"/>
    <col min="4865" max="4865" width="16.7109375" style="180" customWidth="1"/>
    <col min="4866" max="4866" width="3.85546875" style="180" customWidth="1"/>
    <col min="4867" max="4873" width="9.140625" style="180"/>
    <col min="4874" max="4874" width="19.28515625" style="180" customWidth="1"/>
    <col min="4875" max="4875" width="9.140625" style="180"/>
    <col min="4876" max="4876" width="25.42578125" style="180" customWidth="1"/>
    <col min="4877" max="5116" width="9.140625" style="180"/>
    <col min="5117" max="5117" width="4.5703125" style="180" customWidth="1"/>
    <col min="5118" max="5118" width="87.28515625" style="180" customWidth="1"/>
    <col min="5119" max="5120" width="20.7109375" style="180" customWidth="1"/>
    <col min="5121" max="5121" width="16.7109375" style="180" customWidth="1"/>
    <col min="5122" max="5122" width="3.85546875" style="180" customWidth="1"/>
    <col min="5123" max="5129" width="9.140625" style="180"/>
    <col min="5130" max="5130" width="19.28515625" style="180" customWidth="1"/>
    <col min="5131" max="5131" width="9.140625" style="180"/>
    <col min="5132" max="5132" width="25.42578125" style="180" customWidth="1"/>
    <col min="5133" max="5372" width="9.140625" style="180"/>
    <col min="5373" max="5373" width="4.5703125" style="180" customWidth="1"/>
    <col min="5374" max="5374" width="87.28515625" style="180" customWidth="1"/>
    <col min="5375" max="5376" width="20.7109375" style="180" customWidth="1"/>
    <col min="5377" max="5377" width="16.7109375" style="180" customWidth="1"/>
    <col min="5378" max="5378" width="3.85546875" style="180" customWidth="1"/>
    <col min="5379" max="5385" width="9.140625" style="180"/>
    <col min="5386" max="5386" width="19.28515625" style="180" customWidth="1"/>
    <col min="5387" max="5387" width="9.140625" style="180"/>
    <col min="5388" max="5388" width="25.42578125" style="180" customWidth="1"/>
    <col min="5389" max="5628" width="9.140625" style="180"/>
    <col min="5629" max="5629" width="4.5703125" style="180" customWidth="1"/>
    <col min="5630" max="5630" width="87.28515625" style="180" customWidth="1"/>
    <col min="5631" max="5632" width="20.7109375" style="180" customWidth="1"/>
    <col min="5633" max="5633" width="16.7109375" style="180" customWidth="1"/>
    <col min="5634" max="5634" width="3.85546875" style="180" customWidth="1"/>
    <col min="5635" max="5641" width="9.140625" style="180"/>
    <col min="5642" max="5642" width="19.28515625" style="180" customWidth="1"/>
    <col min="5643" max="5643" width="9.140625" style="180"/>
    <col min="5644" max="5644" width="25.42578125" style="180" customWidth="1"/>
    <col min="5645" max="5884" width="9.140625" style="180"/>
    <col min="5885" max="5885" width="4.5703125" style="180" customWidth="1"/>
    <col min="5886" max="5886" width="87.28515625" style="180" customWidth="1"/>
    <col min="5887" max="5888" width="20.7109375" style="180" customWidth="1"/>
    <col min="5889" max="5889" width="16.7109375" style="180" customWidth="1"/>
    <col min="5890" max="5890" width="3.85546875" style="180" customWidth="1"/>
    <col min="5891" max="5897" width="9.140625" style="180"/>
    <col min="5898" max="5898" width="19.28515625" style="180" customWidth="1"/>
    <col min="5899" max="5899" width="9.140625" style="180"/>
    <col min="5900" max="5900" width="25.42578125" style="180" customWidth="1"/>
    <col min="5901" max="6140" width="9.140625" style="180"/>
    <col min="6141" max="6141" width="4.5703125" style="180" customWidth="1"/>
    <col min="6142" max="6142" width="87.28515625" style="180" customWidth="1"/>
    <col min="6143" max="6144" width="20.7109375" style="180" customWidth="1"/>
    <col min="6145" max="6145" width="16.7109375" style="180" customWidth="1"/>
    <col min="6146" max="6146" width="3.85546875" style="180" customWidth="1"/>
    <col min="6147" max="6153" width="9.140625" style="180"/>
    <col min="6154" max="6154" width="19.28515625" style="180" customWidth="1"/>
    <col min="6155" max="6155" width="9.140625" style="180"/>
    <col min="6156" max="6156" width="25.42578125" style="180" customWidth="1"/>
    <col min="6157" max="6396" width="9.140625" style="180"/>
    <col min="6397" max="6397" width="4.5703125" style="180" customWidth="1"/>
    <col min="6398" max="6398" width="87.28515625" style="180" customWidth="1"/>
    <col min="6399" max="6400" width="20.7109375" style="180" customWidth="1"/>
    <col min="6401" max="6401" width="16.7109375" style="180" customWidth="1"/>
    <col min="6402" max="6402" width="3.85546875" style="180" customWidth="1"/>
    <col min="6403" max="6409" width="9.140625" style="180"/>
    <col min="6410" max="6410" width="19.28515625" style="180" customWidth="1"/>
    <col min="6411" max="6411" width="9.140625" style="180"/>
    <col min="6412" max="6412" width="25.42578125" style="180" customWidth="1"/>
    <col min="6413" max="6652" width="9.140625" style="180"/>
    <col min="6653" max="6653" width="4.5703125" style="180" customWidth="1"/>
    <col min="6654" max="6654" width="87.28515625" style="180" customWidth="1"/>
    <col min="6655" max="6656" width="20.7109375" style="180" customWidth="1"/>
    <col min="6657" max="6657" width="16.7109375" style="180" customWidth="1"/>
    <col min="6658" max="6658" width="3.85546875" style="180" customWidth="1"/>
    <col min="6659" max="6665" width="9.140625" style="180"/>
    <col min="6666" max="6666" width="19.28515625" style="180" customWidth="1"/>
    <col min="6667" max="6667" width="9.140625" style="180"/>
    <col min="6668" max="6668" width="25.42578125" style="180" customWidth="1"/>
    <col min="6669" max="6908" width="9.140625" style="180"/>
    <col min="6909" max="6909" width="4.5703125" style="180" customWidth="1"/>
    <col min="6910" max="6910" width="87.28515625" style="180" customWidth="1"/>
    <col min="6911" max="6912" width="20.7109375" style="180" customWidth="1"/>
    <col min="6913" max="6913" width="16.7109375" style="180" customWidth="1"/>
    <col min="6914" max="6914" width="3.85546875" style="180" customWidth="1"/>
    <col min="6915" max="6921" width="9.140625" style="180"/>
    <col min="6922" max="6922" width="19.28515625" style="180" customWidth="1"/>
    <col min="6923" max="6923" width="9.140625" style="180"/>
    <col min="6924" max="6924" width="25.42578125" style="180" customWidth="1"/>
    <col min="6925" max="7164" width="9.140625" style="180"/>
    <col min="7165" max="7165" width="4.5703125" style="180" customWidth="1"/>
    <col min="7166" max="7166" width="87.28515625" style="180" customWidth="1"/>
    <col min="7167" max="7168" width="20.7109375" style="180" customWidth="1"/>
    <col min="7169" max="7169" width="16.7109375" style="180" customWidth="1"/>
    <col min="7170" max="7170" width="3.85546875" style="180" customWidth="1"/>
    <col min="7171" max="7177" width="9.140625" style="180"/>
    <col min="7178" max="7178" width="19.28515625" style="180" customWidth="1"/>
    <col min="7179" max="7179" width="9.140625" style="180"/>
    <col min="7180" max="7180" width="25.42578125" style="180" customWidth="1"/>
    <col min="7181" max="7420" width="9.140625" style="180"/>
    <col min="7421" max="7421" width="4.5703125" style="180" customWidth="1"/>
    <col min="7422" max="7422" width="87.28515625" style="180" customWidth="1"/>
    <col min="7423" max="7424" width="20.7109375" style="180" customWidth="1"/>
    <col min="7425" max="7425" width="16.7109375" style="180" customWidth="1"/>
    <col min="7426" max="7426" width="3.85546875" style="180" customWidth="1"/>
    <col min="7427" max="7433" width="9.140625" style="180"/>
    <col min="7434" max="7434" width="19.28515625" style="180" customWidth="1"/>
    <col min="7435" max="7435" width="9.140625" style="180"/>
    <col min="7436" max="7436" width="25.42578125" style="180" customWidth="1"/>
    <col min="7437" max="7676" width="9.140625" style="180"/>
    <col min="7677" max="7677" width="4.5703125" style="180" customWidth="1"/>
    <col min="7678" max="7678" width="87.28515625" style="180" customWidth="1"/>
    <col min="7679" max="7680" width="20.7109375" style="180" customWidth="1"/>
    <col min="7681" max="7681" width="16.7109375" style="180" customWidth="1"/>
    <col min="7682" max="7682" width="3.85546875" style="180" customWidth="1"/>
    <col min="7683" max="7689" width="9.140625" style="180"/>
    <col min="7690" max="7690" width="19.28515625" style="180" customWidth="1"/>
    <col min="7691" max="7691" width="9.140625" style="180"/>
    <col min="7692" max="7692" width="25.42578125" style="180" customWidth="1"/>
    <col min="7693" max="7932" width="9.140625" style="180"/>
    <col min="7933" max="7933" width="4.5703125" style="180" customWidth="1"/>
    <col min="7934" max="7934" width="87.28515625" style="180" customWidth="1"/>
    <col min="7935" max="7936" width="20.7109375" style="180" customWidth="1"/>
    <col min="7937" max="7937" width="16.7109375" style="180" customWidth="1"/>
    <col min="7938" max="7938" width="3.85546875" style="180" customWidth="1"/>
    <col min="7939" max="7945" width="9.140625" style="180"/>
    <col min="7946" max="7946" width="19.28515625" style="180" customWidth="1"/>
    <col min="7947" max="7947" width="9.140625" style="180"/>
    <col min="7948" max="7948" width="25.42578125" style="180" customWidth="1"/>
    <col min="7949" max="8188" width="9.140625" style="180"/>
    <col min="8189" max="8189" width="4.5703125" style="180" customWidth="1"/>
    <col min="8190" max="8190" width="87.28515625" style="180" customWidth="1"/>
    <col min="8191" max="8192" width="20.7109375" style="180" customWidth="1"/>
    <col min="8193" max="8193" width="16.7109375" style="180" customWidth="1"/>
    <col min="8194" max="8194" width="3.85546875" style="180" customWidth="1"/>
    <col min="8195" max="8201" width="9.140625" style="180"/>
    <col min="8202" max="8202" width="19.28515625" style="180" customWidth="1"/>
    <col min="8203" max="8203" width="9.140625" style="180"/>
    <col min="8204" max="8204" width="25.42578125" style="180" customWidth="1"/>
    <col min="8205" max="8444" width="9.140625" style="180"/>
    <col min="8445" max="8445" width="4.5703125" style="180" customWidth="1"/>
    <col min="8446" max="8446" width="87.28515625" style="180" customWidth="1"/>
    <col min="8447" max="8448" width="20.7109375" style="180" customWidth="1"/>
    <col min="8449" max="8449" width="16.7109375" style="180" customWidth="1"/>
    <col min="8450" max="8450" width="3.85546875" style="180" customWidth="1"/>
    <col min="8451" max="8457" width="9.140625" style="180"/>
    <col min="8458" max="8458" width="19.28515625" style="180" customWidth="1"/>
    <col min="8459" max="8459" width="9.140625" style="180"/>
    <col min="8460" max="8460" width="25.42578125" style="180" customWidth="1"/>
    <col min="8461" max="8700" width="9.140625" style="180"/>
    <col min="8701" max="8701" width="4.5703125" style="180" customWidth="1"/>
    <col min="8702" max="8702" width="87.28515625" style="180" customWidth="1"/>
    <col min="8703" max="8704" width="20.7109375" style="180" customWidth="1"/>
    <col min="8705" max="8705" width="16.7109375" style="180" customWidth="1"/>
    <col min="8706" max="8706" width="3.85546875" style="180" customWidth="1"/>
    <col min="8707" max="8713" width="9.140625" style="180"/>
    <col min="8714" max="8714" width="19.28515625" style="180" customWidth="1"/>
    <col min="8715" max="8715" width="9.140625" style="180"/>
    <col min="8716" max="8716" width="25.42578125" style="180" customWidth="1"/>
    <col min="8717" max="8956" width="9.140625" style="180"/>
    <col min="8957" max="8957" width="4.5703125" style="180" customWidth="1"/>
    <col min="8958" max="8958" width="87.28515625" style="180" customWidth="1"/>
    <col min="8959" max="8960" width="20.7109375" style="180" customWidth="1"/>
    <col min="8961" max="8961" width="16.7109375" style="180" customWidth="1"/>
    <col min="8962" max="8962" width="3.85546875" style="180" customWidth="1"/>
    <col min="8963" max="8969" width="9.140625" style="180"/>
    <col min="8970" max="8970" width="19.28515625" style="180" customWidth="1"/>
    <col min="8971" max="8971" width="9.140625" style="180"/>
    <col min="8972" max="8972" width="25.42578125" style="180" customWidth="1"/>
    <col min="8973" max="9212" width="9.140625" style="180"/>
    <col min="9213" max="9213" width="4.5703125" style="180" customWidth="1"/>
    <col min="9214" max="9214" width="87.28515625" style="180" customWidth="1"/>
    <col min="9215" max="9216" width="20.7109375" style="180" customWidth="1"/>
    <col min="9217" max="9217" width="16.7109375" style="180" customWidth="1"/>
    <col min="9218" max="9218" width="3.85546875" style="180" customWidth="1"/>
    <col min="9219" max="9225" width="9.140625" style="180"/>
    <col min="9226" max="9226" width="19.28515625" style="180" customWidth="1"/>
    <col min="9227" max="9227" width="9.140625" style="180"/>
    <col min="9228" max="9228" width="25.42578125" style="180" customWidth="1"/>
    <col min="9229" max="9468" width="9.140625" style="180"/>
    <col min="9469" max="9469" width="4.5703125" style="180" customWidth="1"/>
    <col min="9470" max="9470" width="87.28515625" style="180" customWidth="1"/>
    <col min="9471" max="9472" width="20.7109375" style="180" customWidth="1"/>
    <col min="9473" max="9473" width="16.7109375" style="180" customWidth="1"/>
    <col min="9474" max="9474" width="3.85546875" style="180" customWidth="1"/>
    <col min="9475" max="9481" width="9.140625" style="180"/>
    <col min="9482" max="9482" width="19.28515625" style="180" customWidth="1"/>
    <col min="9483" max="9483" width="9.140625" style="180"/>
    <col min="9484" max="9484" width="25.42578125" style="180" customWidth="1"/>
    <col min="9485" max="9724" width="9.140625" style="180"/>
    <col min="9725" max="9725" width="4.5703125" style="180" customWidth="1"/>
    <col min="9726" max="9726" width="87.28515625" style="180" customWidth="1"/>
    <col min="9727" max="9728" width="20.7109375" style="180" customWidth="1"/>
    <col min="9729" max="9729" width="16.7109375" style="180" customWidth="1"/>
    <col min="9730" max="9730" width="3.85546875" style="180" customWidth="1"/>
    <col min="9731" max="9737" width="9.140625" style="180"/>
    <col min="9738" max="9738" width="19.28515625" style="180" customWidth="1"/>
    <col min="9739" max="9739" width="9.140625" style="180"/>
    <col min="9740" max="9740" width="25.42578125" style="180" customWidth="1"/>
    <col min="9741" max="9980" width="9.140625" style="180"/>
    <col min="9981" max="9981" width="4.5703125" style="180" customWidth="1"/>
    <col min="9982" max="9982" width="87.28515625" style="180" customWidth="1"/>
    <col min="9983" max="9984" width="20.7109375" style="180" customWidth="1"/>
    <col min="9985" max="9985" width="16.7109375" style="180" customWidth="1"/>
    <col min="9986" max="9986" width="3.85546875" style="180" customWidth="1"/>
    <col min="9987" max="9993" width="9.140625" style="180"/>
    <col min="9994" max="9994" width="19.28515625" style="180" customWidth="1"/>
    <col min="9995" max="9995" width="9.140625" style="180"/>
    <col min="9996" max="9996" width="25.42578125" style="180" customWidth="1"/>
    <col min="9997" max="10236" width="9.140625" style="180"/>
    <col min="10237" max="10237" width="4.5703125" style="180" customWidth="1"/>
    <col min="10238" max="10238" width="87.28515625" style="180" customWidth="1"/>
    <col min="10239" max="10240" width="20.7109375" style="180" customWidth="1"/>
    <col min="10241" max="10241" width="16.7109375" style="180" customWidth="1"/>
    <col min="10242" max="10242" width="3.85546875" style="180" customWidth="1"/>
    <col min="10243" max="10249" width="9.140625" style="180"/>
    <col min="10250" max="10250" width="19.28515625" style="180" customWidth="1"/>
    <col min="10251" max="10251" width="9.140625" style="180"/>
    <col min="10252" max="10252" width="25.42578125" style="180" customWidth="1"/>
    <col min="10253" max="10492" width="9.140625" style="180"/>
    <col min="10493" max="10493" width="4.5703125" style="180" customWidth="1"/>
    <col min="10494" max="10494" width="87.28515625" style="180" customWidth="1"/>
    <col min="10495" max="10496" width="20.7109375" style="180" customWidth="1"/>
    <col min="10497" max="10497" width="16.7109375" style="180" customWidth="1"/>
    <col min="10498" max="10498" width="3.85546875" style="180" customWidth="1"/>
    <col min="10499" max="10505" width="9.140625" style="180"/>
    <col min="10506" max="10506" width="19.28515625" style="180" customWidth="1"/>
    <col min="10507" max="10507" width="9.140625" style="180"/>
    <col min="10508" max="10508" width="25.42578125" style="180" customWidth="1"/>
    <col min="10509" max="10748" width="9.140625" style="180"/>
    <col min="10749" max="10749" width="4.5703125" style="180" customWidth="1"/>
    <col min="10750" max="10750" width="87.28515625" style="180" customWidth="1"/>
    <col min="10751" max="10752" width="20.7109375" style="180" customWidth="1"/>
    <col min="10753" max="10753" width="16.7109375" style="180" customWidth="1"/>
    <col min="10754" max="10754" width="3.85546875" style="180" customWidth="1"/>
    <col min="10755" max="10761" width="9.140625" style="180"/>
    <col min="10762" max="10762" width="19.28515625" style="180" customWidth="1"/>
    <col min="10763" max="10763" width="9.140625" style="180"/>
    <col min="10764" max="10764" width="25.42578125" style="180" customWidth="1"/>
    <col min="10765" max="11004" width="9.140625" style="180"/>
    <col min="11005" max="11005" width="4.5703125" style="180" customWidth="1"/>
    <col min="11006" max="11006" width="87.28515625" style="180" customWidth="1"/>
    <col min="11007" max="11008" width="20.7109375" style="180" customWidth="1"/>
    <col min="11009" max="11009" width="16.7109375" style="180" customWidth="1"/>
    <col min="11010" max="11010" width="3.85546875" style="180" customWidth="1"/>
    <col min="11011" max="11017" width="9.140625" style="180"/>
    <col min="11018" max="11018" width="19.28515625" style="180" customWidth="1"/>
    <col min="11019" max="11019" width="9.140625" style="180"/>
    <col min="11020" max="11020" width="25.42578125" style="180" customWidth="1"/>
    <col min="11021" max="11260" width="9.140625" style="180"/>
    <col min="11261" max="11261" width="4.5703125" style="180" customWidth="1"/>
    <col min="11262" max="11262" width="87.28515625" style="180" customWidth="1"/>
    <col min="11263" max="11264" width="20.7109375" style="180" customWidth="1"/>
    <col min="11265" max="11265" width="16.7109375" style="180" customWidth="1"/>
    <col min="11266" max="11266" width="3.85546875" style="180" customWidth="1"/>
    <col min="11267" max="11273" width="9.140625" style="180"/>
    <col min="11274" max="11274" width="19.28515625" style="180" customWidth="1"/>
    <col min="11275" max="11275" width="9.140625" style="180"/>
    <col min="11276" max="11276" width="25.42578125" style="180" customWidth="1"/>
    <col min="11277" max="11516" width="9.140625" style="180"/>
    <col min="11517" max="11517" width="4.5703125" style="180" customWidth="1"/>
    <col min="11518" max="11518" width="87.28515625" style="180" customWidth="1"/>
    <col min="11519" max="11520" width="20.7109375" style="180" customWidth="1"/>
    <col min="11521" max="11521" width="16.7109375" style="180" customWidth="1"/>
    <col min="11522" max="11522" width="3.85546875" style="180" customWidth="1"/>
    <col min="11523" max="11529" width="9.140625" style="180"/>
    <col min="11530" max="11530" width="19.28515625" style="180" customWidth="1"/>
    <col min="11531" max="11531" width="9.140625" style="180"/>
    <col min="11532" max="11532" width="25.42578125" style="180" customWidth="1"/>
    <col min="11533" max="11772" width="9.140625" style="180"/>
    <col min="11773" max="11773" width="4.5703125" style="180" customWidth="1"/>
    <col min="11774" max="11774" width="87.28515625" style="180" customWidth="1"/>
    <col min="11775" max="11776" width="20.7109375" style="180" customWidth="1"/>
    <col min="11777" max="11777" width="16.7109375" style="180" customWidth="1"/>
    <col min="11778" max="11778" width="3.85546875" style="180" customWidth="1"/>
    <col min="11779" max="11785" width="9.140625" style="180"/>
    <col min="11786" max="11786" width="19.28515625" style="180" customWidth="1"/>
    <col min="11787" max="11787" width="9.140625" style="180"/>
    <col min="11788" max="11788" width="25.42578125" style="180" customWidth="1"/>
    <col min="11789" max="12028" width="9.140625" style="180"/>
    <col min="12029" max="12029" width="4.5703125" style="180" customWidth="1"/>
    <col min="12030" max="12030" width="87.28515625" style="180" customWidth="1"/>
    <col min="12031" max="12032" width="20.7109375" style="180" customWidth="1"/>
    <col min="12033" max="12033" width="16.7109375" style="180" customWidth="1"/>
    <col min="12034" max="12034" width="3.85546875" style="180" customWidth="1"/>
    <col min="12035" max="12041" width="9.140625" style="180"/>
    <col min="12042" max="12042" width="19.28515625" style="180" customWidth="1"/>
    <col min="12043" max="12043" width="9.140625" style="180"/>
    <col min="12044" max="12044" width="25.42578125" style="180" customWidth="1"/>
    <col min="12045" max="12284" width="9.140625" style="180"/>
    <col min="12285" max="12285" width="4.5703125" style="180" customWidth="1"/>
    <col min="12286" max="12286" width="87.28515625" style="180" customWidth="1"/>
    <col min="12287" max="12288" width="20.7109375" style="180" customWidth="1"/>
    <col min="12289" max="12289" width="16.7109375" style="180" customWidth="1"/>
    <col min="12290" max="12290" width="3.85546875" style="180" customWidth="1"/>
    <col min="12291" max="12297" width="9.140625" style="180"/>
    <col min="12298" max="12298" width="19.28515625" style="180" customWidth="1"/>
    <col min="12299" max="12299" width="9.140625" style="180"/>
    <col min="12300" max="12300" width="25.42578125" style="180" customWidth="1"/>
    <col min="12301" max="12540" width="9.140625" style="180"/>
    <col min="12541" max="12541" width="4.5703125" style="180" customWidth="1"/>
    <col min="12542" max="12542" width="87.28515625" style="180" customWidth="1"/>
    <col min="12543" max="12544" width="20.7109375" style="180" customWidth="1"/>
    <col min="12545" max="12545" width="16.7109375" style="180" customWidth="1"/>
    <col min="12546" max="12546" width="3.85546875" style="180" customWidth="1"/>
    <col min="12547" max="12553" width="9.140625" style="180"/>
    <col min="12554" max="12554" width="19.28515625" style="180" customWidth="1"/>
    <col min="12555" max="12555" width="9.140625" style="180"/>
    <col min="12556" max="12556" width="25.42578125" style="180" customWidth="1"/>
    <col min="12557" max="12796" width="9.140625" style="180"/>
    <col min="12797" max="12797" width="4.5703125" style="180" customWidth="1"/>
    <col min="12798" max="12798" width="87.28515625" style="180" customWidth="1"/>
    <col min="12799" max="12800" width="20.7109375" style="180" customWidth="1"/>
    <col min="12801" max="12801" width="16.7109375" style="180" customWidth="1"/>
    <col min="12802" max="12802" width="3.85546875" style="180" customWidth="1"/>
    <col min="12803" max="12809" width="9.140625" style="180"/>
    <col min="12810" max="12810" width="19.28515625" style="180" customWidth="1"/>
    <col min="12811" max="12811" width="9.140625" style="180"/>
    <col min="12812" max="12812" width="25.42578125" style="180" customWidth="1"/>
    <col min="12813" max="13052" width="9.140625" style="180"/>
    <col min="13053" max="13053" width="4.5703125" style="180" customWidth="1"/>
    <col min="13054" max="13054" width="87.28515625" style="180" customWidth="1"/>
    <col min="13055" max="13056" width="20.7109375" style="180" customWidth="1"/>
    <col min="13057" max="13057" width="16.7109375" style="180" customWidth="1"/>
    <col min="13058" max="13058" width="3.85546875" style="180" customWidth="1"/>
    <col min="13059" max="13065" width="9.140625" style="180"/>
    <col min="13066" max="13066" width="19.28515625" style="180" customWidth="1"/>
    <col min="13067" max="13067" width="9.140625" style="180"/>
    <col min="13068" max="13068" width="25.42578125" style="180" customWidth="1"/>
    <col min="13069" max="13308" width="9.140625" style="180"/>
    <col min="13309" max="13309" width="4.5703125" style="180" customWidth="1"/>
    <col min="13310" max="13310" width="87.28515625" style="180" customWidth="1"/>
    <col min="13311" max="13312" width="20.7109375" style="180" customWidth="1"/>
    <col min="13313" max="13313" width="16.7109375" style="180" customWidth="1"/>
    <col min="13314" max="13314" width="3.85546875" style="180" customWidth="1"/>
    <col min="13315" max="13321" width="9.140625" style="180"/>
    <col min="13322" max="13322" width="19.28515625" style="180" customWidth="1"/>
    <col min="13323" max="13323" width="9.140625" style="180"/>
    <col min="13324" max="13324" width="25.42578125" style="180" customWidth="1"/>
    <col min="13325" max="13564" width="9.140625" style="180"/>
    <col min="13565" max="13565" width="4.5703125" style="180" customWidth="1"/>
    <col min="13566" max="13566" width="87.28515625" style="180" customWidth="1"/>
    <col min="13567" max="13568" width="20.7109375" style="180" customWidth="1"/>
    <col min="13569" max="13569" width="16.7109375" style="180" customWidth="1"/>
    <col min="13570" max="13570" width="3.85546875" style="180" customWidth="1"/>
    <col min="13571" max="13577" width="9.140625" style="180"/>
    <col min="13578" max="13578" width="19.28515625" style="180" customWidth="1"/>
    <col min="13579" max="13579" width="9.140625" style="180"/>
    <col min="13580" max="13580" width="25.42578125" style="180" customWidth="1"/>
    <col min="13581" max="13820" width="9.140625" style="180"/>
    <col min="13821" max="13821" width="4.5703125" style="180" customWidth="1"/>
    <col min="13822" max="13822" width="87.28515625" style="180" customWidth="1"/>
    <col min="13823" max="13824" width="20.7109375" style="180" customWidth="1"/>
    <col min="13825" max="13825" width="16.7109375" style="180" customWidth="1"/>
    <col min="13826" max="13826" width="3.85546875" style="180" customWidth="1"/>
    <col min="13827" max="13833" width="9.140625" style="180"/>
    <col min="13834" max="13834" width="19.28515625" style="180" customWidth="1"/>
    <col min="13835" max="13835" width="9.140625" style="180"/>
    <col min="13836" max="13836" width="25.42578125" style="180" customWidth="1"/>
    <col min="13837" max="14076" width="9.140625" style="180"/>
    <col min="14077" max="14077" width="4.5703125" style="180" customWidth="1"/>
    <col min="14078" max="14078" width="87.28515625" style="180" customWidth="1"/>
    <col min="14079" max="14080" width="20.7109375" style="180" customWidth="1"/>
    <col min="14081" max="14081" width="16.7109375" style="180" customWidth="1"/>
    <col min="14082" max="14082" width="3.85546875" style="180" customWidth="1"/>
    <col min="14083" max="14089" width="9.140625" style="180"/>
    <col min="14090" max="14090" width="19.28515625" style="180" customWidth="1"/>
    <col min="14091" max="14091" width="9.140625" style="180"/>
    <col min="14092" max="14092" width="25.42578125" style="180" customWidth="1"/>
    <col min="14093" max="14332" width="9.140625" style="180"/>
    <col min="14333" max="14333" width="4.5703125" style="180" customWidth="1"/>
    <col min="14334" max="14334" width="87.28515625" style="180" customWidth="1"/>
    <col min="14335" max="14336" width="20.7109375" style="180" customWidth="1"/>
    <col min="14337" max="14337" width="16.7109375" style="180" customWidth="1"/>
    <col min="14338" max="14338" width="3.85546875" style="180" customWidth="1"/>
    <col min="14339" max="14345" width="9.140625" style="180"/>
    <col min="14346" max="14346" width="19.28515625" style="180" customWidth="1"/>
    <col min="14347" max="14347" width="9.140625" style="180"/>
    <col min="14348" max="14348" width="25.42578125" style="180" customWidth="1"/>
    <col min="14349" max="14588" width="9.140625" style="180"/>
    <col min="14589" max="14589" width="4.5703125" style="180" customWidth="1"/>
    <col min="14590" max="14590" width="87.28515625" style="180" customWidth="1"/>
    <col min="14591" max="14592" width="20.7109375" style="180" customWidth="1"/>
    <col min="14593" max="14593" width="16.7109375" style="180" customWidth="1"/>
    <col min="14594" max="14594" width="3.85546875" style="180" customWidth="1"/>
    <col min="14595" max="14601" width="9.140625" style="180"/>
    <col min="14602" max="14602" width="19.28515625" style="180" customWidth="1"/>
    <col min="14603" max="14603" width="9.140625" style="180"/>
    <col min="14604" max="14604" width="25.42578125" style="180" customWidth="1"/>
    <col min="14605" max="14844" width="9.140625" style="180"/>
    <col min="14845" max="14845" width="4.5703125" style="180" customWidth="1"/>
    <col min="14846" max="14846" width="87.28515625" style="180" customWidth="1"/>
    <col min="14847" max="14848" width="20.7109375" style="180" customWidth="1"/>
    <col min="14849" max="14849" width="16.7109375" style="180" customWidth="1"/>
    <col min="14850" max="14850" width="3.85546875" style="180" customWidth="1"/>
    <col min="14851" max="14857" width="9.140625" style="180"/>
    <col min="14858" max="14858" width="19.28515625" style="180" customWidth="1"/>
    <col min="14859" max="14859" width="9.140625" style="180"/>
    <col min="14860" max="14860" width="25.42578125" style="180" customWidth="1"/>
    <col min="14861" max="15100" width="9.140625" style="180"/>
    <col min="15101" max="15101" width="4.5703125" style="180" customWidth="1"/>
    <col min="15102" max="15102" width="87.28515625" style="180" customWidth="1"/>
    <col min="15103" max="15104" width="20.7109375" style="180" customWidth="1"/>
    <col min="15105" max="15105" width="16.7109375" style="180" customWidth="1"/>
    <col min="15106" max="15106" width="3.85546875" style="180" customWidth="1"/>
    <col min="15107" max="15113" width="9.140625" style="180"/>
    <col min="15114" max="15114" width="19.28515625" style="180" customWidth="1"/>
    <col min="15115" max="15115" width="9.140625" style="180"/>
    <col min="15116" max="15116" width="25.42578125" style="180" customWidth="1"/>
    <col min="15117" max="15356" width="9.140625" style="180"/>
    <col min="15357" max="15357" width="4.5703125" style="180" customWidth="1"/>
    <col min="15358" max="15358" width="87.28515625" style="180" customWidth="1"/>
    <col min="15359" max="15360" width="20.7109375" style="180" customWidth="1"/>
    <col min="15361" max="15361" width="16.7109375" style="180" customWidth="1"/>
    <col min="15362" max="15362" width="3.85546875" style="180" customWidth="1"/>
    <col min="15363" max="15369" width="9.140625" style="180"/>
    <col min="15370" max="15370" width="19.28515625" style="180" customWidth="1"/>
    <col min="15371" max="15371" width="9.140625" style="180"/>
    <col min="15372" max="15372" width="25.42578125" style="180" customWidth="1"/>
    <col min="15373" max="15612" width="9.140625" style="180"/>
    <col min="15613" max="15613" width="4.5703125" style="180" customWidth="1"/>
    <col min="15614" max="15614" width="87.28515625" style="180" customWidth="1"/>
    <col min="15615" max="15616" width="20.7109375" style="180" customWidth="1"/>
    <col min="15617" max="15617" width="16.7109375" style="180" customWidth="1"/>
    <col min="15618" max="15618" width="3.85546875" style="180" customWidth="1"/>
    <col min="15619" max="15625" width="9.140625" style="180"/>
    <col min="15626" max="15626" width="19.28515625" style="180" customWidth="1"/>
    <col min="15627" max="15627" width="9.140625" style="180"/>
    <col min="15628" max="15628" width="25.42578125" style="180" customWidth="1"/>
    <col min="15629" max="15868" width="9.140625" style="180"/>
    <col min="15869" max="15869" width="4.5703125" style="180" customWidth="1"/>
    <col min="15870" max="15870" width="87.28515625" style="180" customWidth="1"/>
    <col min="15871" max="15872" width="20.7109375" style="180" customWidth="1"/>
    <col min="15873" max="15873" width="16.7109375" style="180" customWidth="1"/>
    <col min="15874" max="15874" width="3.85546875" style="180" customWidth="1"/>
    <col min="15875" max="15881" width="9.140625" style="180"/>
    <col min="15882" max="15882" width="19.28515625" style="180" customWidth="1"/>
    <col min="15883" max="15883" width="9.140625" style="180"/>
    <col min="15884" max="15884" width="25.42578125" style="180" customWidth="1"/>
    <col min="15885" max="16124" width="9.140625" style="180"/>
    <col min="16125" max="16125" width="4.5703125" style="180" customWidth="1"/>
    <col min="16126" max="16126" width="87.28515625" style="180" customWidth="1"/>
    <col min="16127" max="16128" width="20.7109375" style="180" customWidth="1"/>
    <col min="16129" max="16129" width="16.7109375" style="180" customWidth="1"/>
    <col min="16130" max="16130" width="3.85546875" style="180" customWidth="1"/>
    <col min="16131" max="16137" width="9.140625" style="180"/>
    <col min="16138" max="16138" width="19.28515625" style="180" customWidth="1"/>
    <col min="16139" max="16139" width="9.140625" style="180"/>
    <col min="16140" max="16140" width="25.42578125" style="180" customWidth="1"/>
    <col min="16141" max="16384" width="9.140625" style="180"/>
  </cols>
  <sheetData>
    <row r="1" spans="1:12" ht="15.75">
      <c r="A1" s="177" t="s">
        <v>498</v>
      </c>
      <c r="B1" s="570"/>
    </row>
    <row r="2" spans="1:12" ht="17.25" customHeight="1">
      <c r="A2" s="1652" t="s">
        <v>4</v>
      </c>
      <c r="B2" s="1652"/>
      <c r="C2" s="1652"/>
      <c r="D2" s="1652"/>
      <c r="E2" s="1652"/>
      <c r="F2" s="1652"/>
    </row>
    <row r="3" spans="1:12" ht="17.25" customHeight="1">
      <c r="A3" s="1652" t="s">
        <v>619</v>
      </c>
      <c r="B3" s="1652"/>
      <c r="C3" s="1652"/>
      <c r="D3" s="1652"/>
      <c r="E3" s="1652"/>
      <c r="F3" s="1652"/>
    </row>
    <row r="4" spans="1:12" ht="17.25" customHeight="1">
      <c r="B4" s="185"/>
      <c r="C4" s="185"/>
      <c r="D4" s="179"/>
      <c r="E4" s="179"/>
      <c r="F4" s="179"/>
    </row>
    <row r="5" spans="1:12" ht="20.25" customHeight="1">
      <c r="B5" s="185"/>
      <c r="C5" s="185"/>
      <c r="D5" s="186"/>
      <c r="E5" s="1152"/>
      <c r="F5" s="571" t="s">
        <v>620</v>
      </c>
    </row>
    <row r="6" spans="1:12" ht="17.25" customHeight="1">
      <c r="A6" s="572"/>
      <c r="B6" s="573"/>
      <c r="C6" s="1656" t="s">
        <v>761</v>
      </c>
      <c r="D6" s="1653" t="s">
        <v>229</v>
      </c>
      <c r="E6" s="1165"/>
      <c r="F6" s="574"/>
    </row>
    <row r="7" spans="1:12" ht="12.75" customHeight="1">
      <c r="A7" s="211" t="s">
        <v>621</v>
      </c>
      <c r="B7" s="575" t="s">
        <v>3</v>
      </c>
      <c r="C7" s="1657"/>
      <c r="D7" s="1654"/>
      <c r="E7" s="1153"/>
      <c r="F7" s="576" t="s">
        <v>230</v>
      </c>
    </row>
    <row r="8" spans="1:12" ht="26.25" customHeight="1">
      <c r="A8" s="577"/>
      <c r="B8" s="578"/>
      <c r="C8" s="1658"/>
      <c r="D8" s="1655"/>
      <c r="E8" s="1153"/>
      <c r="F8" s="1184" t="s">
        <v>531</v>
      </c>
      <c r="G8" s="201"/>
    </row>
    <row r="9" spans="1:12" s="205" customFormat="1" ht="9.75" customHeight="1">
      <c r="A9" s="203" t="s">
        <v>439</v>
      </c>
      <c r="B9" s="203">
        <v>2</v>
      </c>
      <c r="C9" s="579">
        <v>3</v>
      </c>
      <c r="D9" s="1159">
        <v>4</v>
      </c>
      <c r="E9" s="204"/>
      <c r="F9" s="204">
        <v>5</v>
      </c>
    </row>
    <row r="10" spans="1:12" ht="30" customHeight="1">
      <c r="A10" s="580" t="s">
        <v>622</v>
      </c>
      <c r="B10" s="581" t="s">
        <v>623</v>
      </c>
      <c r="C10" s="1160">
        <v>404484028000</v>
      </c>
      <c r="D10" s="1160">
        <v>40655999196.670021</v>
      </c>
      <c r="E10" s="1154"/>
      <c r="F10" s="857">
        <v>0.10051323756267089</v>
      </c>
      <c r="L10" s="663"/>
    </row>
    <row r="11" spans="1:12" ht="12.75" customHeight="1">
      <c r="A11" s="582"/>
      <c r="B11" s="583" t="s">
        <v>624</v>
      </c>
      <c r="C11" s="861"/>
      <c r="D11" s="1161"/>
      <c r="E11" s="1155"/>
      <c r="F11" s="858"/>
      <c r="L11" s="663"/>
    </row>
    <row r="12" spans="1:12" s="201" customFormat="1" ht="24" customHeight="1">
      <c r="A12" s="584"/>
      <c r="B12" s="585" t="s">
        <v>625</v>
      </c>
      <c r="C12" s="861">
        <v>369140013000</v>
      </c>
      <c r="D12" s="1161">
        <v>39215996908.030006</v>
      </c>
      <c r="E12" s="1155"/>
      <c r="F12" s="858">
        <v>0.10623610426114929</v>
      </c>
      <c r="G12" s="664"/>
      <c r="J12" s="856"/>
      <c r="L12" s="664"/>
    </row>
    <row r="13" spans="1:12" s="201" customFormat="1" ht="12.75" customHeight="1">
      <c r="A13" s="584"/>
      <c r="B13" s="583" t="s">
        <v>626</v>
      </c>
      <c r="C13" s="863"/>
      <c r="D13" s="1161"/>
      <c r="E13" s="1155"/>
      <c r="F13" s="858"/>
      <c r="L13" s="664"/>
    </row>
    <row r="14" spans="1:12" ht="16.5" customHeight="1">
      <c r="A14" s="582"/>
      <c r="B14" s="212" t="s">
        <v>627</v>
      </c>
      <c r="C14" s="1162">
        <v>254912000000</v>
      </c>
      <c r="D14" s="1162">
        <v>28134762969.73</v>
      </c>
      <c r="E14" s="1156"/>
      <c r="F14" s="859">
        <v>0.11037049244339223</v>
      </c>
      <c r="K14" s="663"/>
      <c r="L14" s="663"/>
    </row>
    <row r="15" spans="1:12" ht="17.100000000000001" customHeight="1">
      <c r="A15" s="582"/>
      <c r="B15" s="586" t="s">
        <v>628</v>
      </c>
      <c r="C15" s="1162">
        <v>71052000000</v>
      </c>
      <c r="D15" s="1162">
        <v>4661437402</v>
      </c>
      <c r="E15" s="1156"/>
      <c r="F15" s="859">
        <v>6.5605998451838093E-2</v>
      </c>
      <c r="J15" s="876"/>
      <c r="K15" s="876"/>
      <c r="L15" s="663"/>
    </row>
    <row r="16" spans="1:12" ht="16.5" customHeight="1">
      <c r="A16" s="582"/>
      <c r="B16" s="212" t="s">
        <v>629</v>
      </c>
      <c r="C16" s="1162">
        <v>37100000000</v>
      </c>
      <c r="D16" s="1162">
        <v>3479775550.5100002</v>
      </c>
      <c r="E16" s="1156"/>
      <c r="F16" s="859">
        <v>9.3794489232075479E-2</v>
      </c>
      <c r="L16" s="766"/>
    </row>
    <row r="17" spans="1:12" ht="16.5" customHeight="1">
      <c r="A17" s="582"/>
      <c r="B17" s="587" t="s">
        <v>630</v>
      </c>
      <c r="C17" s="1162">
        <v>69300000000</v>
      </c>
      <c r="D17" s="1162">
        <v>7002981535.7599993</v>
      </c>
      <c r="E17" s="1156"/>
      <c r="F17" s="859">
        <v>0.1010531246141414</v>
      </c>
      <c r="L17" s="767"/>
    </row>
    <row r="18" spans="1:12" ht="16.5" customHeight="1">
      <c r="A18" s="582"/>
      <c r="B18" s="587" t="s">
        <v>631</v>
      </c>
      <c r="C18" s="1162">
        <v>4870000000</v>
      </c>
      <c r="D18" s="1162">
        <v>416826495.02999997</v>
      </c>
      <c r="E18" s="1156"/>
      <c r="F18" s="859">
        <v>8.5590656063655027E-2</v>
      </c>
      <c r="L18" s="767"/>
    </row>
    <row r="19" spans="1:12" s="201" customFormat="1" ht="16.5" customHeight="1">
      <c r="A19" s="584"/>
      <c r="B19" s="585" t="s">
        <v>632</v>
      </c>
      <c r="C19" s="1161">
        <v>32752862000</v>
      </c>
      <c r="D19" s="1161">
        <v>1388171508.1000199</v>
      </c>
      <c r="E19" s="1166"/>
      <c r="F19" s="858">
        <v>4.2383212438046478E-2</v>
      </c>
      <c r="G19" s="664"/>
    </row>
    <row r="20" spans="1:12" ht="17.100000000000001" customHeight="1">
      <c r="A20" s="582"/>
      <c r="B20" s="587" t="s">
        <v>633</v>
      </c>
      <c r="C20" s="1162">
        <v>4428000000</v>
      </c>
      <c r="D20" s="1162">
        <v>366329077.31</v>
      </c>
      <c r="E20" s="1156"/>
      <c r="F20" s="859">
        <v>8.2730143927280939E-2</v>
      </c>
      <c r="L20" s="768"/>
    </row>
    <row r="21" spans="1:12" ht="24" customHeight="1">
      <c r="A21" s="582"/>
      <c r="B21" s="585" t="s">
        <v>634</v>
      </c>
      <c r="C21" s="861">
        <v>2591153000</v>
      </c>
      <c r="D21" s="1161">
        <v>51830780.539999992</v>
      </c>
      <c r="E21" s="1155"/>
      <c r="F21" s="858">
        <v>2.0002979577045429E-2</v>
      </c>
      <c r="L21" s="768"/>
    </row>
    <row r="22" spans="1:12" ht="17.100000000000001" customHeight="1">
      <c r="A22" s="588" t="s">
        <v>4</v>
      </c>
      <c r="B22" s="587" t="s">
        <v>635</v>
      </c>
      <c r="C22" s="863">
        <v>245405000</v>
      </c>
      <c r="D22" s="1162">
        <v>12099717.15</v>
      </c>
      <c r="E22" s="1156"/>
      <c r="F22" s="859">
        <v>4.9305096269432164E-2</v>
      </c>
      <c r="G22" s="208"/>
    </row>
    <row r="23" spans="1:12" ht="17.100000000000001" customHeight="1">
      <c r="A23" s="211"/>
      <c r="B23" s="587" t="s">
        <v>636</v>
      </c>
      <c r="C23" s="863">
        <v>2345748000</v>
      </c>
      <c r="D23" s="1163">
        <v>39731063.389999993</v>
      </c>
      <c r="E23" s="1157"/>
      <c r="F23" s="859">
        <v>1.6937481515491005E-2</v>
      </c>
      <c r="G23" s="208"/>
      <c r="I23" s="768"/>
    </row>
    <row r="24" spans="1:12" ht="24" customHeight="1">
      <c r="A24" s="588" t="s">
        <v>637</v>
      </c>
      <c r="B24" s="589" t="s">
        <v>638</v>
      </c>
      <c r="C24" s="1161">
        <v>486784028000</v>
      </c>
      <c r="D24" s="1161">
        <v>34010718642.37001</v>
      </c>
      <c r="E24" s="1155"/>
      <c r="F24" s="858">
        <v>6.9868189353102628E-2</v>
      </c>
      <c r="G24" s="208"/>
      <c r="J24" s="180">
        <v>0</v>
      </c>
    </row>
    <row r="25" spans="1:12" ht="12.75" customHeight="1">
      <c r="A25" s="582"/>
      <c r="B25" s="583" t="s">
        <v>626</v>
      </c>
      <c r="C25" s="862"/>
      <c r="D25" s="1161"/>
      <c r="E25" s="1155"/>
      <c r="F25" s="858"/>
      <c r="G25" s="208"/>
    </row>
    <row r="26" spans="1:12" ht="17.100000000000001" customHeight="1">
      <c r="A26" s="582"/>
      <c r="B26" s="212" t="s">
        <v>639</v>
      </c>
      <c r="C26" s="1162">
        <v>28000000000</v>
      </c>
      <c r="D26" s="1162">
        <v>3236700828.1799998</v>
      </c>
      <c r="E26" s="1156"/>
      <c r="F26" s="859">
        <v>0.11559645814928571</v>
      </c>
      <c r="G26" s="208"/>
    </row>
    <row r="27" spans="1:12" ht="17.100000000000001" customHeight="1">
      <c r="A27" s="582"/>
      <c r="B27" s="212" t="s">
        <v>640</v>
      </c>
      <c r="C27" s="1162">
        <v>26220043000</v>
      </c>
      <c r="D27" s="1162">
        <v>3143462296.5500002</v>
      </c>
      <c r="E27" s="1156"/>
      <c r="F27" s="859">
        <v>0.11988776282899308</v>
      </c>
      <c r="G27" s="208"/>
    </row>
    <row r="28" spans="1:12" ht="17.100000000000001" customHeight="1">
      <c r="A28" s="582"/>
      <c r="B28" s="590" t="s">
        <v>641</v>
      </c>
      <c r="C28" s="1162">
        <v>18569122000</v>
      </c>
      <c r="D28" s="1162">
        <v>1645162304.8</v>
      </c>
      <c r="E28" s="1156"/>
      <c r="F28" s="859">
        <v>8.8596666272104843E-2</v>
      </c>
      <c r="G28" s="208"/>
    </row>
    <row r="29" spans="1:12" ht="17.100000000000001" customHeight="1">
      <c r="A29" s="582"/>
      <c r="B29" s="591" t="s">
        <v>642</v>
      </c>
      <c r="C29" s="864">
        <v>59490124000</v>
      </c>
      <c r="D29" s="1162">
        <v>347465921.22000003</v>
      </c>
      <c r="E29" s="1156"/>
      <c r="F29" s="859">
        <v>5.8407328453374888E-3</v>
      </c>
      <c r="G29" s="208"/>
    </row>
    <row r="30" spans="1:12" ht="17.100000000000001" customHeight="1">
      <c r="A30" s="592"/>
      <c r="B30" s="593" t="s">
        <v>643</v>
      </c>
      <c r="C30" s="1164">
        <v>70128232000</v>
      </c>
      <c r="D30" s="1164">
        <v>9387220051</v>
      </c>
      <c r="E30" s="1158"/>
      <c r="F30" s="860">
        <v>0.13385793115388964</v>
      </c>
    </row>
    <row r="31" spans="1:12">
      <c r="C31" s="865"/>
      <c r="D31" s="865"/>
      <c r="E31" s="865"/>
    </row>
    <row r="32" spans="1:12" ht="15">
      <c r="A32" s="1151"/>
    </row>
    <row r="33" spans="1:7" ht="15">
      <c r="B33" s="1043"/>
    </row>
    <row r="34" spans="1:7" ht="15">
      <c r="A34" s="43"/>
      <c r="B34" s="1013"/>
      <c r="C34" s="43"/>
      <c r="D34" s="43"/>
      <c r="E34" s="43"/>
      <c r="F34" s="43"/>
      <c r="G34" s="594"/>
    </row>
    <row r="35" spans="1:7">
      <c r="A35" s="43"/>
      <c r="B35" s="43"/>
      <c r="C35" s="43"/>
      <c r="D35" s="43"/>
      <c r="E35" s="43"/>
      <c r="F35" s="43"/>
      <c r="G35" s="594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5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I42" sqref="I42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553" t="s">
        <v>467</v>
      </c>
      <c r="C1" s="1553"/>
      <c r="D1" s="1553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144">
        <v>5</v>
      </c>
      <c r="F5" s="258"/>
    </row>
    <row r="6" spans="1:10" ht="15.75" customHeight="1">
      <c r="A6" s="256" t="s">
        <v>4</v>
      </c>
      <c r="B6" s="257" t="s">
        <v>4</v>
      </c>
      <c r="E6" s="1145" t="s">
        <v>4</v>
      </c>
      <c r="F6" s="259"/>
    </row>
    <row r="7" spans="1:10" ht="15.75" customHeight="1">
      <c r="A7" s="256" t="s">
        <v>471</v>
      </c>
      <c r="B7" s="257" t="s">
        <v>756</v>
      </c>
      <c r="E7" s="1144">
        <v>9</v>
      </c>
      <c r="F7" s="258"/>
    </row>
    <row r="8" spans="1:10" ht="15.75" customHeight="1">
      <c r="A8" s="260"/>
      <c r="B8" s="257" t="s">
        <v>4</v>
      </c>
      <c r="E8" s="1146" t="s">
        <v>4</v>
      </c>
      <c r="F8" s="72"/>
    </row>
    <row r="9" spans="1:10" ht="15.75" customHeight="1">
      <c r="A9" s="256" t="s">
        <v>472</v>
      </c>
      <c r="B9" s="257" t="s">
        <v>473</v>
      </c>
      <c r="E9" s="1144">
        <v>11</v>
      </c>
      <c r="F9" s="258"/>
    </row>
    <row r="10" spans="1:10" ht="15.75" customHeight="1">
      <c r="A10" s="260"/>
      <c r="E10" s="1146"/>
      <c r="F10" s="72"/>
    </row>
    <row r="11" spans="1:10" ht="15.75" customHeight="1">
      <c r="A11" s="256" t="s">
        <v>474</v>
      </c>
      <c r="B11" s="257" t="s">
        <v>475</v>
      </c>
      <c r="E11" s="1144">
        <v>13</v>
      </c>
      <c r="F11" s="258"/>
    </row>
    <row r="12" spans="1:10" ht="15.75" customHeight="1">
      <c r="A12" s="260"/>
      <c r="E12" s="1146"/>
      <c r="F12" s="72"/>
    </row>
    <row r="13" spans="1:10" ht="15.75" customHeight="1">
      <c r="A13" s="256" t="s">
        <v>476</v>
      </c>
      <c r="B13" s="257" t="s">
        <v>477</v>
      </c>
      <c r="E13" s="1144">
        <v>16</v>
      </c>
      <c r="F13" s="258"/>
    </row>
    <row r="14" spans="1:10" ht="15.75" customHeight="1">
      <c r="A14" s="260"/>
      <c r="E14" s="1146"/>
      <c r="F14" s="72"/>
    </row>
    <row r="15" spans="1:10" ht="15.75" customHeight="1">
      <c r="A15" s="256" t="s">
        <v>478</v>
      </c>
      <c r="B15" s="257" t="s">
        <v>479</v>
      </c>
      <c r="E15" s="1146">
        <v>18</v>
      </c>
      <c r="F15" s="72"/>
    </row>
    <row r="16" spans="1:10" ht="15.75" customHeight="1">
      <c r="A16" s="260"/>
      <c r="E16" s="1146"/>
      <c r="F16" s="72"/>
    </row>
    <row r="17" spans="1:6" ht="15.75" customHeight="1">
      <c r="A17" s="256" t="s">
        <v>480</v>
      </c>
      <c r="B17" s="257" t="s">
        <v>481</v>
      </c>
      <c r="E17" s="1144">
        <v>19</v>
      </c>
      <c r="F17" s="258"/>
    </row>
    <row r="18" spans="1:6" ht="15.75" customHeight="1">
      <c r="A18" s="260"/>
      <c r="E18" s="1146"/>
      <c r="F18" s="72"/>
    </row>
    <row r="19" spans="1:6" ht="15.75" customHeight="1">
      <c r="A19" s="256" t="s">
        <v>482</v>
      </c>
      <c r="B19" s="257" t="s">
        <v>483</v>
      </c>
      <c r="E19" s="1144">
        <v>25</v>
      </c>
      <c r="F19" s="258"/>
    </row>
    <row r="20" spans="1:6" ht="15.75" customHeight="1">
      <c r="A20" s="256"/>
      <c r="B20" s="257"/>
      <c r="E20" s="1144"/>
      <c r="F20" s="258"/>
    </row>
    <row r="21" spans="1:6" ht="15.75" customHeight="1">
      <c r="A21" s="256" t="s">
        <v>484</v>
      </c>
      <c r="B21" s="257" t="s">
        <v>485</v>
      </c>
      <c r="E21" s="1144">
        <v>39</v>
      </c>
      <c r="F21" s="258"/>
    </row>
    <row r="22" spans="1:6" ht="15.75" customHeight="1">
      <c r="A22" s="256"/>
      <c r="B22" s="257"/>
      <c r="E22" s="1144"/>
      <c r="F22" s="258"/>
    </row>
    <row r="23" spans="1:6" ht="15.75" customHeight="1">
      <c r="A23" s="256" t="s">
        <v>486</v>
      </c>
      <c r="B23" s="257" t="s">
        <v>487</v>
      </c>
      <c r="E23" s="1144">
        <v>43</v>
      </c>
      <c r="F23" s="258"/>
    </row>
    <row r="24" spans="1:6" ht="15.75" customHeight="1">
      <c r="B24" s="257"/>
      <c r="E24" s="1146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144">
        <v>46</v>
      </c>
      <c r="F25" s="264"/>
    </row>
    <row r="26" spans="1:6" ht="15.75">
      <c r="A26" s="265"/>
      <c r="B26" s="262"/>
      <c r="C26" s="263"/>
      <c r="D26" s="263"/>
      <c r="E26" s="1144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144">
        <v>48</v>
      </c>
      <c r="F27" s="264"/>
    </row>
    <row r="28" spans="1:6" ht="15.75">
      <c r="A28" s="265"/>
      <c r="B28" s="262"/>
      <c r="E28" s="1144"/>
      <c r="F28" s="264"/>
    </row>
    <row r="29" spans="1:6" ht="15.75">
      <c r="A29" s="261" t="s">
        <v>492</v>
      </c>
      <c r="B29" s="266" t="s">
        <v>493</v>
      </c>
      <c r="E29" s="1144">
        <v>51</v>
      </c>
      <c r="F29" s="264"/>
    </row>
    <row r="30" spans="1:6" ht="15.75">
      <c r="A30" s="265"/>
      <c r="B30" s="262"/>
      <c r="E30" s="1144"/>
      <c r="F30" s="264"/>
    </row>
    <row r="31" spans="1:6" ht="15.75">
      <c r="A31" s="265" t="s">
        <v>494</v>
      </c>
      <c r="B31" s="266" t="s">
        <v>495</v>
      </c>
      <c r="E31" s="1144">
        <v>52</v>
      </c>
      <c r="F31" s="264"/>
    </row>
    <row r="32" spans="1:6" ht="15.75">
      <c r="A32" s="265"/>
      <c r="B32" s="262"/>
      <c r="E32" s="1144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1144">
        <v>53</v>
      </c>
      <c r="F33" s="264"/>
    </row>
    <row r="34" spans="1:6" ht="15.75">
      <c r="A34" s="261"/>
      <c r="B34" s="262"/>
      <c r="C34" s="263"/>
      <c r="D34" s="263"/>
      <c r="E34" s="1144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144">
        <v>55</v>
      </c>
      <c r="F35" s="264"/>
    </row>
    <row r="36" spans="1:6">
      <c r="E36" s="1144"/>
      <c r="F36" s="258"/>
    </row>
    <row r="37" spans="1:6" ht="15.75">
      <c r="A37" s="265" t="s">
        <v>500</v>
      </c>
      <c r="B37" s="257" t="s">
        <v>501</v>
      </c>
      <c r="C37" s="267"/>
      <c r="E37" s="1147">
        <v>56</v>
      </c>
      <c r="F37" s="268"/>
    </row>
    <row r="38" spans="1:6" ht="15.75">
      <c r="A38" s="269"/>
      <c r="E38" s="1144"/>
      <c r="F38" s="258"/>
    </row>
    <row r="39" spans="1:6" ht="15.75">
      <c r="A39" s="265" t="s">
        <v>502</v>
      </c>
      <c r="B39" s="257" t="s">
        <v>503</v>
      </c>
      <c r="E39" s="1147">
        <v>57</v>
      </c>
      <c r="F39" s="268"/>
    </row>
    <row r="40" spans="1:6" ht="15.75">
      <c r="A40" s="269"/>
      <c r="E40" s="1144"/>
      <c r="F40" s="258"/>
    </row>
    <row r="41" spans="1:6" ht="15.75">
      <c r="A41" s="265" t="s">
        <v>504</v>
      </c>
      <c r="B41" s="257" t="s">
        <v>505</v>
      </c>
      <c r="E41" s="1147">
        <v>59</v>
      </c>
      <c r="F41" s="268"/>
    </row>
    <row r="42" spans="1:6">
      <c r="E42" s="1147"/>
    </row>
    <row r="43" spans="1:6" ht="15.75">
      <c r="A43" s="265" t="s">
        <v>506</v>
      </c>
      <c r="B43" s="257" t="s">
        <v>507</v>
      </c>
      <c r="C43"/>
      <c r="E43" s="1147">
        <v>70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Q26" sqref="Q26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550" t="s">
        <v>509</v>
      </c>
      <c r="C20" s="1550"/>
      <c r="D20" s="1550"/>
      <c r="E20" s="1550"/>
      <c r="F20" s="1550"/>
      <c r="G20" s="1550"/>
      <c r="H20" s="1550"/>
      <c r="I20" s="1550"/>
      <c r="J20" s="1550"/>
      <c r="K20" s="1550"/>
      <c r="L20" s="1550"/>
      <c r="M20" s="1550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550"/>
      <c r="C22" s="1550"/>
      <c r="D22" s="1550"/>
      <c r="E22" s="1550"/>
      <c r="F22" s="1550"/>
      <c r="G22" s="1550"/>
      <c r="H22" s="1550"/>
      <c r="I22" s="1550"/>
      <c r="J22" s="1550"/>
      <c r="K22" s="1550"/>
      <c r="L22" s="1550"/>
      <c r="M22" s="1550"/>
    </row>
    <row r="38" spans="1:14" s="248" customFormat="1" ht="18">
      <c r="A38" s="1552"/>
      <c r="B38" s="1552"/>
      <c r="C38" s="1552"/>
      <c r="D38" s="1552"/>
      <c r="E38" s="1552"/>
      <c r="F38" s="1552"/>
      <c r="G38" s="1552"/>
      <c r="H38" s="1552"/>
      <c r="I38" s="1552"/>
      <c r="J38" s="1552"/>
      <c r="K38" s="1552"/>
      <c r="L38" s="1552"/>
      <c r="M38" s="1552"/>
      <c r="N38" s="1552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opLeftCell="A2" zoomScaleNormal="100" zoomScaleSheetLayoutView="75" workbookViewId="0">
      <selection activeCell="O17" sqref="O17"/>
    </sheetView>
  </sheetViews>
  <sheetFormatPr defaultColWidth="9.28515625" defaultRowHeight="14.25"/>
  <cols>
    <col min="1" max="1" width="53.85546875" style="1218" bestFit="1" customWidth="1"/>
    <col min="2" max="2" width="18" style="1218" bestFit="1" customWidth="1"/>
    <col min="3" max="5" width="15.85546875" style="1218" customWidth="1"/>
    <col min="6" max="8" width="12.28515625" style="1218" customWidth="1"/>
    <col min="9" max="9" width="9.28515625" style="1218"/>
    <col min="10" max="11" width="9.28515625" style="1258"/>
    <col min="12" max="251" width="9.28515625" style="1218"/>
    <col min="252" max="252" width="53.85546875" style="1218" bestFit="1" customWidth="1"/>
    <col min="253" max="253" width="18" style="1218" bestFit="1" customWidth="1"/>
    <col min="254" max="256" width="15.85546875" style="1218" customWidth="1"/>
    <col min="257" max="259" width="12.28515625" style="1218" customWidth="1"/>
    <col min="260" max="261" width="9.28515625" style="1218"/>
    <col min="262" max="262" width="15" style="1218" customWidth="1"/>
    <col min="263" max="263" width="14.28515625" style="1218" customWidth="1"/>
    <col min="264" max="264" width="13.5703125" style="1218" customWidth="1"/>
    <col min="265" max="507" width="9.28515625" style="1218"/>
    <col min="508" max="508" width="53.85546875" style="1218" bestFit="1" customWidth="1"/>
    <col min="509" max="509" width="18" style="1218" bestFit="1" customWidth="1"/>
    <col min="510" max="512" width="15.85546875" style="1218" customWidth="1"/>
    <col min="513" max="515" width="12.28515625" style="1218" customWidth="1"/>
    <col min="516" max="517" width="9.28515625" style="1218"/>
    <col min="518" max="518" width="15" style="1218" customWidth="1"/>
    <col min="519" max="519" width="14.28515625" style="1218" customWidth="1"/>
    <col min="520" max="520" width="13.5703125" style="1218" customWidth="1"/>
    <col min="521" max="763" width="9.28515625" style="1218"/>
    <col min="764" max="764" width="53.85546875" style="1218" bestFit="1" customWidth="1"/>
    <col min="765" max="765" width="18" style="1218" bestFit="1" customWidth="1"/>
    <col min="766" max="768" width="15.85546875" style="1218" customWidth="1"/>
    <col min="769" max="771" width="12.28515625" style="1218" customWidth="1"/>
    <col min="772" max="773" width="9.28515625" style="1218"/>
    <col min="774" max="774" width="15" style="1218" customWidth="1"/>
    <col min="775" max="775" width="14.28515625" style="1218" customWidth="1"/>
    <col min="776" max="776" width="13.5703125" style="1218" customWidth="1"/>
    <col min="777" max="1019" width="9.28515625" style="1218"/>
    <col min="1020" max="1020" width="53.85546875" style="1218" bestFit="1" customWidth="1"/>
    <col min="1021" max="1021" width="18" style="1218" bestFit="1" customWidth="1"/>
    <col min="1022" max="1024" width="15.85546875" style="1218" customWidth="1"/>
    <col min="1025" max="1027" width="12.28515625" style="1218" customWidth="1"/>
    <col min="1028" max="1029" width="9.28515625" style="1218"/>
    <col min="1030" max="1030" width="15" style="1218" customWidth="1"/>
    <col min="1031" max="1031" width="14.28515625" style="1218" customWidth="1"/>
    <col min="1032" max="1032" width="13.5703125" style="1218" customWidth="1"/>
    <col min="1033" max="1275" width="9.28515625" style="1218"/>
    <col min="1276" max="1276" width="53.85546875" style="1218" bestFit="1" customWidth="1"/>
    <col min="1277" max="1277" width="18" style="1218" bestFit="1" customWidth="1"/>
    <col min="1278" max="1280" width="15.85546875" style="1218" customWidth="1"/>
    <col min="1281" max="1283" width="12.28515625" style="1218" customWidth="1"/>
    <col min="1284" max="1285" width="9.28515625" style="1218"/>
    <col min="1286" max="1286" width="15" style="1218" customWidth="1"/>
    <col min="1287" max="1287" width="14.28515625" style="1218" customWidth="1"/>
    <col min="1288" max="1288" width="13.5703125" style="1218" customWidth="1"/>
    <col min="1289" max="1531" width="9.28515625" style="1218"/>
    <col min="1532" max="1532" width="53.85546875" style="1218" bestFit="1" customWidth="1"/>
    <col min="1533" max="1533" width="18" style="1218" bestFit="1" customWidth="1"/>
    <col min="1534" max="1536" width="15.85546875" style="1218" customWidth="1"/>
    <col min="1537" max="1539" width="12.28515625" style="1218" customWidth="1"/>
    <col min="1540" max="1541" width="9.28515625" style="1218"/>
    <col min="1542" max="1542" width="15" style="1218" customWidth="1"/>
    <col min="1543" max="1543" width="14.28515625" style="1218" customWidth="1"/>
    <col min="1544" max="1544" width="13.5703125" style="1218" customWidth="1"/>
    <col min="1545" max="1787" width="9.28515625" style="1218"/>
    <col min="1788" max="1788" width="53.85546875" style="1218" bestFit="1" customWidth="1"/>
    <col min="1789" max="1789" width="18" style="1218" bestFit="1" customWidth="1"/>
    <col min="1790" max="1792" width="15.85546875" style="1218" customWidth="1"/>
    <col min="1793" max="1795" width="12.28515625" style="1218" customWidth="1"/>
    <col min="1796" max="1797" width="9.28515625" style="1218"/>
    <col min="1798" max="1798" width="15" style="1218" customWidth="1"/>
    <col min="1799" max="1799" width="14.28515625" style="1218" customWidth="1"/>
    <col min="1800" max="1800" width="13.5703125" style="1218" customWidth="1"/>
    <col min="1801" max="2043" width="9.28515625" style="1218"/>
    <col min="2044" max="2044" width="53.85546875" style="1218" bestFit="1" customWidth="1"/>
    <col min="2045" max="2045" width="18" style="1218" bestFit="1" customWidth="1"/>
    <col min="2046" max="2048" width="15.85546875" style="1218" customWidth="1"/>
    <col min="2049" max="2051" width="12.28515625" style="1218" customWidth="1"/>
    <col min="2052" max="2053" width="9.28515625" style="1218"/>
    <col min="2054" max="2054" width="15" style="1218" customWidth="1"/>
    <col min="2055" max="2055" width="14.28515625" style="1218" customWidth="1"/>
    <col min="2056" max="2056" width="13.5703125" style="1218" customWidth="1"/>
    <col min="2057" max="2299" width="9.28515625" style="1218"/>
    <col min="2300" max="2300" width="53.85546875" style="1218" bestFit="1" customWidth="1"/>
    <col min="2301" max="2301" width="18" style="1218" bestFit="1" customWidth="1"/>
    <col min="2302" max="2304" width="15.85546875" style="1218" customWidth="1"/>
    <col min="2305" max="2307" width="12.28515625" style="1218" customWidth="1"/>
    <col min="2308" max="2309" width="9.28515625" style="1218"/>
    <col min="2310" max="2310" width="15" style="1218" customWidth="1"/>
    <col min="2311" max="2311" width="14.28515625" style="1218" customWidth="1"/>
    <col min="2312" max="2312" width="13.5703125" style="1218" customWidth="1"/>
    <col min="2313" max="2555" width="9.28515625" style="1218"/>
    <col min="2556" max="2556" width="53.85546875" style="1218" bestFit="1" customWidth="1"/>
    <col min="2557" max="2557" width="18" style="1218" bestFit="1" customWidth="1"/>
    <col min="2558" max="2560" width="15.85546875" style="1218" customWidth="1"/>
    <col min="2561" max="2563" width="12.28515625" style="1218" customWidth="1"/>
    <col min="2564" max="2565" width="9.28515625" style="1218"/>
    <col min="2566" max="2566" width="15" style="1218" customWidth="1"/>
    <col min="2567" max="2567" width="14.28515625" style="1218" customWidth="1"/>
    <col min="2568" max="2568" width="13.5703125" style="1218" customWidth="1"/>
    <col min="2569" max="2811" width="9.28515625" style="1218"/>
    <col min="2812" max="2812" width="53.85546875" style="1218" bestFit="1" customWidth="1"/>
    <col min="2813" max="2813" width="18" style="1218" bestFit="1" customWidth="1"/>
    <col min="2814" max="2816" width="15.85546875" style="1218" customWidth="1"/>
    <col min="2817" max="2819" width="12.28515625" style="1218" customWidth="1"/>
    <col min="2820" max="2821" width="9.28515625" style="1218"/>
    <col min="2822" max="2822" width="15" style="1218" customWidth="1"/>
    <col min="2823" max="2823" width="14.28515625" style="1218" customWidth="1"/>
    <col min="2824" max="2824" width="13.5703125" style="1218" customWidth="1"/>
    <col min="2825" max="3067" width="9.28515625" style="1218"/>
    <col min="3068" max="3068" width="53.85546875" style="1218" bestFit="1" customWidth="1"/>
    <col min="3069" max="3069" width="18" style="1218" bestFit="1" customWidth="1"/>
    <col min="3070" max="3072" width="15.85546875" style="1218" customWidth="1"/>
    <col min="3073" max="3075" width="12.28515625" style="1218" customWidth="1"/>
    <col min="3076" max="3077" width="9.28515625" style="1218"/>
    <col min="3078" max="3078" width="15" style="1218" customWidth="1"/>
    <col min="3079" max="3079" width="14.28515625" style="1218" customWidth="1"/>
    <col min="3080" max="3080" width="13.5703125" style="1218" customWidth="1"/>
    <col min="3081" max="3323" width="9.28515625" style="1218"/>
    <col min="3324" max="3324" width="53.85546875" style="1218" bestFit="1" customWidth="1"/>
    <col min="3325" max="3325" width="18" style="1218" bestFit="1" customWidth="1"/>
    <col min="3326" max="3328" width="15.85546875" style="1218" customWidth="1"/>
    <col min="3329" max="3331" width="12.28515625" style="1218" customWidth="1"/>
    <col min="3332" max="3333" width="9.28515625" style="1218"/>
    <col min="3334" max="3334" width="15" style="1218" customWidth="1"/>
    <col min="3335" max="3335" width="14.28515625" style="1218" customWidth="1"/>
    <col min="3336" max="3336" width="13.5703125" style="1218" customWidth="1"/>
    <col min="3337" max="3579" width="9.28515625" style="1218"/>
    <col min="3580" max="3580" width="53.85546875" style="1218" bestFit="1" customWidth="1"/>
    <col min="3581" max="3581" width="18" style="1218" bestFit="1" customWidth="1"/>
    <col min="3582" max="3584" width="15.85546875" style="1218" customWidth="1"/>
    <col min="3585" max="3587" width="12.28515625" style="1218" customWidth="1"/>
    <col min="3588" max="3589" width="9.28515625" style="1218"/>
    <col min="3590" max="3590" width="15" style="1218" customWidth="1"/>
    <col min="3591" max="3591" width="14.28515625" style="1218" customWidth="1"/>
    <col min="3592" max="3592" width="13.5703125" style="1218" customWidth="1"/>
    <col min="3593" max="3835" width="9.28515625" style="1218"/>
    <col min="3836" max="3836" width="53.85546875" style="1218" bestFit="1" customWidth="1"/>
    <col min="3837" max="3837" width="18" style="1218" bestFit="1" customWidth="1"/>
    <col min="3838" max="3840" width="15.85546875" style="1218" customWidth="1"/>
    <col min="3841" max="3843" width="12.28515625" style="1218" customWidth="1"/>
    <col min="3844" max="3845" width="9.28515625" style="1218"/>
    <col min="3846" max="3846" width="15" style="1218" customWidth="1"/>
    <col min="3847" max="3847" width="14.28515625" style="1218" customWidth="1"/>
    <col min="3848" max="3848" width="13.5703125" style="1218" customWidth="1"/>
    <col min="3849" max="4091" width="9.28515625" style="1218"/>
    <col min="4092" max="4092" width="53.85546875" style="1218" bestFit="1" customWidth="1"/>
    <col min="4093" max="4093" width="18" style="1218" bestFit="1" customWidth="1"/>
    <col min="4094" max="4096" width="15.85546875" style="1218" customWidth="1"/>
    <col min="4097" max="4099" width="12.28515625" style="1218" customWidth="1"/>
    <col min="4100" max="4101" width="9.28515625" style="1218"/>
    <col min="4102" max="4102" width="15" style="1218" customWidth="1"/>
    <col min="4103" max="4103" width="14.28515625" style="1218" customWidth="1"/>
    <col min="4104" max="4104" width="13.5703125" style="1218" customWidth="1"/>
    <col min="4105" max="4347" width="9.28515625" style="1218"/>
    <col min="4348" max="4348" width="53.85546875" style="1218" bestFit="1" customWidth="1"/>
    <col min="4349" max="4349" width="18" style="1218" bestFit="1" customWidth="1"/>
    <col min="4350" max="4352" width="15.85546875" style="1218" customWidth="1"/>
    <col min="4353" max="4355" width="12.28515625" style="1218" customWidth="1"/>
    <col min="4356" max="4357" width="9.28515625" style="1218"/>
    <col min="4358" max="4358" width="15" style="1218" customWidth="1"/>
    <col min="4359" max="4359" width="14.28515625" style="1218" customWidth="1"/>
    <col min="4360" max="4360" width="13.5703125" style="1218" customWidth="1"/>
    <col min="4361" max="4603" width="9.28515625" style="1218"/>
    <col min="4604" max="4604" width="53.85546875" style="1218" bestFit="1" customWidth="1"/>
    <col min="4605" max="4605" width="18" style="1218" bestFit="1" customWidth="1"/>
    <col min="4606" max="4608" width="15.85546875" style="1218" customWidth="1"/>
    <col min="4609" max="4611" width="12.28515625" style="1218" customWidth="1"/>
    <col min="4612" max="4613" width="9.28515625" style="1218"/>
    <col min="4614" max="4614" width="15" style="1218" customWidth="1"/>
    <col min="4615" max="4615" width="14.28515625" style="1218" customWidth="1"/>
    <col min="4616" max="4616" width="13.5703125" style="1218" customWidth="1"/>
    <col min="4617" max="4859" width="9.28515625" style="1218"/>
    <col min="4860" max="4860" width="53.85546875" style="1218" bestFit="1" customWidth="1"/>
    <col min="4861" max="4861" width="18" style="1218" bestFit="1" customWidth="1"/>
    <col min="4862" max="4864" width="15.85546875" style="1218" customWidth="1"/>
    <col min="4865" max="4867" width="12.28515625" style="1218" customWidth="1"/>
    <col min="4868" max="4869" width="9.28515625" style="1218"/>
    <col min="4870" max="4870" width="15" style="1218" customWidth="1"/>
    <col min="4871" max="4871" width="14.28515625" style="1218" customWidth="1"/>
    <col min="4872" max="4872" width="13.5703125" style="1218" customWidth="1"/>
    <col min="4873" max="5115" width="9.28515625" style="1218"/>
    <col min="5116" max="5116" width="53.85546875" style="1218" bestFit="1" customWidth="1"/>
    <col min="5117" max="5117" width="18" style="1218" bestFit="1" customWidth="1"/>
    <col min="5118" max="5120" width="15.85546875" style="1218" customWidth="1"/>
    <col min="5121" max="5123" width="12.28515625" style="1218" customWidth="1"/>
    <col min="5124" max="5125" width="9.28515625" style="1218"/>
    <col min="5126" max="5126" width="15" style="1218" customWidth="1"/>
    <col min="5127" max="5127" width="14.28515625" style="1218" customWidth="1"/>
    <col min="5128" max="5128" width="13.5703125" style="1218" customWidth="1"/>
    <col min="5129" max="5371" width="9.28515625" style="1218"/>
    <col min="5372" max="5372" width="53.85546875" style="1218" bestFit="1" customWidth="1"/>
    <col min="5373" max="5373" width="18" style="1218" bestFit="1" customWidth="1"/>
    <col min="5374" max="5376" width="15.85546875" style="1218" customWidth="1"/>
    <col min="5377" max="5379" width="12.28515625" style="1218" customWidth="1"/>
    <col min="5380" max="5381" width="9.28515625" style="1218"/>
    <col min="5382" max="5382" width="15" style="1218" customWidth="1"/>
    <col min="5383" max="5383" width="14.28515625" style="1218" customWidth="1"/>
    <col min="5384" max="5384" width="13.5703125" style="1218" customWidth="1"/>
    <col min="5385" max="5627" width="9.28515625" style="1218"/>
    <col min="5628" max="5628" width="53.85546875" style="1218" bestFit="1" customWidth="1"/>
    <col min="5629" max="5629" width="18" style="1218" bestFit="1" customWidth="1"/>
    <col min="5630" max="5632" width="15.85546875" style="1218" customWidth="1"/>
    <col min="5633" max="5635" width="12.28515625" style="1218" customWidth="1"/>
    <col min="5636" max="5637" width="9.28515625" style="1218"/>
    <col min="5638" max="5638" width="15" style="1218" customWidth="1"/>
    <col min="5639" max="5639" width="14.28515625" style="1218" customWidth="1"/>
    <col min="5640" max="5640" width="13.5703125" style="1218" customWidth="1"/>
    <col min="5641" max="5883" width="9.28515625" style="1218"/>
    <col min="5884" max="5884" width="53.85546875" style="1218" bestFit="1" customWidth="1"/>
    <col min="5885" max="5885" width="18" style="1218" bestFit="1" customWidth="1"/>
    <col min="5886" max="5888" width="15.85546875" style="1218" customWidth="1"/>
    <col min="5889" max="5891" width="12.28515625" style="1218" customWidth="1"/>
    <col min="5892" max="5893" width="9.28515625" style="1218"/>
    <col min="5894" max="5894" width="15" style="1218" customWidth="1"/>
    <col min="5895" max="5895" width="14.28515625" style="1218" customWidth="1"/>
    <col min="5896" max="5896" width="13.5703125" style="1218" customWidth="1"/>
    <col min="5897" max="6139" width="9.28515625" style="1218"/>
    <col min="6140" max="6140" width="53.85546875" style="1218" bestFit="1" customWidth="1"/>
    <col min="6141" max="6141" width="18" style="1218" bestFit="1" customWidth="1"/>
    <col min="6142" max="6144" width="15.85546875" style="1218" customWidth="1"/>
    <col min="6145" max="6147" width="12.28515625" style="1218" customWidth="1"/>
    <col min="6148" max="6149" width="9.28515625" style="1218"/>
    <col min="6150" max="6150" width="15" style="1218" customWidth="1"/>
    <col min="6151" max="6151" width="14.28515625" style="1218" customWidth="1"/>
    <col min="6152" max="6152" width="13.5703125" style="1218" customWidth="1"/>
    <col min="6153" max="6395" width="9.28515625" style="1218"/>
    <col min="6396" max="6396" width="53.85546875" style="1218" bestFit="1" customWidth="1"/>
    <col min="6397" max="6397" width="18" style="1218" bestFit="1" customWidth="1"/>
    <col min="6398" max="6400" width="15.85546875" style="1218" customWidth="1"/>
    <col min="6401" max="6403" width="12.28515625" style="1218" customWidth="1"/>
    <col min="6404" max="6405" width="9.28515625" style="1218"/>
    <col min="6406" max="6406" width="15" style="1218" customWidth="1"/>
    <col min="6407" max="6407" width="14.28515625" style="1218" customWidth="1"/>
    <col min="6408" max="6408" width="13.5703125" style="1218" customWidth="1"/>
    <col min="6409" max="6651" width="9.28515625" style="1218"/>
    <col min="6652" max="6652" width="53.85546875" style="1218" bestFit="1" customWidth="1"/>
    <col min="6653" max="6653" width="18" style="1218" bestFit="1" customWidth="1"/>
    <col min="6654" max="6656" width="15.85546875" style="1218" customWidth="1"/>
    <col min="6657" max="6659" width="12.28515625" style="1218" customWidth="1"/>
    <col min="6660" max="6661" width="9.28515625" style="1218"/>
    <col min="6662" max="6662" width="15" style="1218" customWidth="1"/>
    <col min="6663" max="6663" width="14.28515625" style="1218" customWidth="1"/>
    <col min="6664" max="6664" width="13.5703125" style="1218" customWidth="1"/>
    <col min="6665" max="6907" width="9.28515625" style="1218"/>
    <col min="6908" max="6908" width="53.85546875" style="1218" bestFit="1" customWidth="1"/>
    <col min="6909" max="6909" width="18" style="1218" bestFit="1" customWidth="1"/>
    <col min="6910" max="6912" width="15.85546875" style="1218" customWidth="1"/>
    <col min="6913" max="6915" width="12.28515625" style="1218" customWidth="1"/>
    <col min="6916" max="6917" width="9.28515625" style="1218"/>
    <col min="6918" max="6918" width="15" style="1218" customWidth="1"/>
    <col min="6919" max="6919" width="14.28515625" style="1218" customWidth="1"/>
    <col min="6920" max="6920" width="13.5703125" style="1218" customWidth="1"/>
    <col min="6921" max="7163" width="9.28515625" style="1218"/>
    <col min="7164" max="7164" width="53.85546875" style="1218" bestFit="1" customWidth="1"/>
    <col min="7165" max="7165" width="18" style="1218" bestFit="1" customWidth="1"/>
    <col min="7166" max="7168" width="15.85546875" style="1218" customWidth="1"/>
    <col min="7169" max="7171" width="12.28515625" style="1218" customWidth="1"/>
    <col min="7172" max="7173" width="9.28515625" style="1218"/>
    <col min="7174" max="7174" width="15" style="1218" customWidth="1"/>
    <col min="7175" max="7175" width="14.28515625" style="1218" customWidth="1"/>
    <col min="7176" max="7176" width="13.5703125" style="1218" customWidth="1"/>
    <col min="7177" max="7419" width="9.28515625" style="1218"/>
    <col min="7420" max="7420" width="53.85546875" style="1218" bestFit="1" customWidth="1"/>
    <col min="7421" max="7421" width="18" style="1218" bestFit="1" customWidth="1"/>
    <col min="7422" max="7424" width="15.85546875" style="1218" customWidth="1"/>
    <col min="7425" max="7427" width="12.28515625" style="1218" customWidth="1"/>
    <col min="7428" max="7429" width="9.28515625" style="1218"/>
    <col min="7430" max="7430" width="15" style="1218" customWidth="1"/>
    <col min="7431" max="7431" width="14.28515625" style="1218" customWidth="1"/>
    <col min="7432" max="7432" width="13.5703125" style="1218" customWidth="1"/>
    <col min="7433" max="7675" width="9.28515625" style="1218"/>
    <col min="7676" max="7676" width="53.85546875" style="1218" bestFit="1" customWidth="1"/>
    <col min="7677" max="7677" width="18" style="1218" bestFit="1" customWidth="1"/>
    <col min="7678" max="7680" width="15.85546875" style="1218" customWidth="1"/>
    <col min="7681" max="7683" width="12.28515625" style="1218" customWidth="1"/>
    <col min="7684" max="7685" width="9.28515625" style="1218"/>
    <col min="7686" max="7686" width="15" style="1218" customWidth="1"/>
    <col min="7687" max="7687" width="14.28515625" style="1218" customWidth="1"/>
    <col min="7688" max="7688" width="13.5703125" style="1218" customWidth="1"/>
    <col min="7689" max="7931" width="9.28515625" style="1218"/>
    <col min="7932" max="7932" width="53.85546875" style="1218" bestFit="1" customWidth="1"/>
    <col min="7933" max="7933" width="18" style="1218" bestFit="1" customWidth="1"/>
    <col min="7934" max="7936" width="15.85546875" style="1218" customWidth="1"/>
    <col min="7937" max="7939" width="12.28515625" style="1218" customWidth="1"/>
    <col min="7940" max="7941" width="9.28515625" style="1218"/>
    <col min="7942" max="7942" width="15" style="1218" customWidth="1"/>
    <col min="7943" max="7943" width="14.28515625" style="1218" customWidth="1"/>
    <col min="7944" max="7944" width="13.5703125" style="1218" customWidth="1"/>
    <col min="7945" max="8187" width="9.28515625" style="1218"/>
    <col min="8188" max="8188" width="53.85546875" style="1218" bestFit="1" customWidth="1"/>
    <col min="8189" max="8189" width="18" style="1218" bestFit="1" customWidth="1"/>
    <col min="8190" max="8192" width="15.85546875" style="1218" customWidth="1"/>
    <col min="8193" max="8195" width="12.28515625" style="1218" customWidth="1"/>
    <col min="8196" max="8197" width="9.28515625" style="1218"/>
    <col min="8198" max="8198" width="15" style="1218" customWidth="1"/>
    <col min="8199" max="8199" width="14.28515625" style="1218" customWidth="1"/>
    <col min="8200" max="8200" width="13.5703125" style="1218" customWidth="1"/>
    <col min="8201" max="8443" width="9.28515625" style="1218"/>
    <col min="8444" max="8444" width="53.85546875" style="1218" bestFit="1" customWidth="1"/>
    <col min="8445" max="8445" width="18" style="1218" bestFit="1" customWidth="1"/>
    <col min="8446" max="8448" width="15.85546875" style="1218" customWidth="1"/>
    <col min="8449" max="8451" width="12.28515625" style="1218" customWidth="1"/>
    <col min="8452" max="8453" width="9.28515625" style="1218"/>
    <col min="8454" max="8454" width="15" style="1218" customWidth="1"/>
    <col min="8455" max="8455" width="14.28515625" style="1218" customWidth="1"/>
    <col min="8456" max="8456" width="13.5703125" style="1218" customWidth="1"/>
    <col min="8457" max="8699" width="9.28515625" style="1218"/>
    <col min="8700" max="8700" width="53.85546875" style="1218" bestFit="1" customWidth="1"/>
    <col min="8701" max="8701" width="18" style="1218" bestFit="1" customWidth="1"/>
    <col min="8702" max="8704" width="15.85546875" style="1218" customWidth="1"/>
    <col min="8705" max="8707" width="12.28515625" style="1218" customWidth="1"/>
    <col min="8708" max="8709" width="9.28515625" style="1218"/>
    <col min="8710" max="8710" width="15" style="1218" customWidth="1"/>
    <col min="8711" max="8711" width="14.28515625" style="1218" customWidth="1"/>
    <col min="8712" max="8712" width="13.5703125" style="1218" customWidth="1"/>
    <col min="8713" max="8955" width="9.28515625" style="1218"/>
    <col min="8956" max="8956" width="53.85546875" style="1218" bestFit="1" customWidth="1"/>
    <col min="8957" max="8957" width="18" style="1218" bestFit="1" customWidth="1"/>
    <col min="8958" max="8960" width="15.85546875" style="1218" customWidth="1"/>
    <col min="8961" max="8963" width="12.28515625" style="1218" customWidth="1"/>
    <col min="8964" max="8965" width="9.28515625" style="1218"/>
    <col min="8966" max="8966" width="15" style="1218" customWidth="1"/>
    <col min="8967" max="8967" width="14.28515625" style="1218" customWidth="1"/>
    <col min="8968" max="8968" width="13.5703125" style="1218" customWidth="1"/>
    <col min="8969" max="9211" width="9.28515625" style="1218"/>
    <col min="9212" max="9212" width="53.85546875" style="1218" bestFit="1" customWidth="1"/>
    <col min="9213" max="9213" width="18" style="1218" bestFit="1" customWidth="1"/>
    <col min="9214" max="9216" width="15.85546875" style="1218" customWidth="1"/>
    <col min="9217" max="9219" width="12.28515625" style="1218" customWidth="1"/>
    <col min="9220" max="9221" width="9.28515625" style="1218"/>
    <col min="9222" max="9222" width="15" style="1218" customWidth="1"/>
    <col min="9223" max="9223" width="14.28515625" style="1218" customWidth="1"/>
    <col min="9224" max="9224" width="13.5703125" style="1218" customWidth="1"/>
    <col min="9225" max="9467" width="9.28515625" style="1218"/>
    <col min="9468" max="9468" width="53.85546875" style="1218" bestFit="1" customWidth="1"/>
    <col min="9469" max="9469" width="18" style="1218" bestFit="1" customWidth="1"/>
    <col min="9470" max="9472" width="15.85546875" style="1218" customWidth="1"/>
    <col min="9473" max="9475" width="12.28515625" style="1218" customWidth="1"/>
    <col min="9476" max="9477" width="9.28515625" style="1218"/>
    <col min="9478" max="9478" width="15" style="1218" customWidth="1"/>
    <col min="9479" max="9479" width="14.28515625" style="1218" customWidth="1"/>
    <col min="9480" max="9480" width="13.5703125" style="1218" customWidth="1"/>
    <col min="9481" max="9723" width="9.28515625" style="1218"/>
    <col min="9724" max="9724" width="53.85546875" style="1218" bestFit="1" customWidth="1"/>
    <col min="9725" max="9725" width="18" style="1218" bestFit="1" customWidth="1"/>
    <col min="9726" max="9728" width="15.85546875" style="1218" customWidth="1"/>
    <col min="9729" max="9731" width="12.28515625" style="1218" customWidth="1"/>
    <col min="9732" max="9733" width="9.28515625" style="1218"/>
    <col min="9734" max="9734" width="15" style="1218" customWidth="1"/>
    <col min="9735" max="9735" width="14.28515625" style="1218" customWidth="1"/>
    <col min="9736" max="9736" width="13.5703125" style="1218" customWidth="1"/>
    <col min="9737" max="9979" width="9.28515625" style="1218"/>
    <col min="9980" max="9980" width="53.85546875" style="1218" bestFit="1" customWidth="1"/>
    <col min="9981" max="9981" width="18" style="1218" bestFit="1" customWidth="1"/>
    <col min="9982" max="9984" width="15.85546875" style="1218" customWidth="1"/>
    <col min="9985" max="9987" width="12.28515625" style="1218" customWidth="1"/>
    <col min="9988" max="9989" width="9.28515625" style="1218"/>
    <col min="9990" max="9990" width="15" style="1218" customWidth="1"/>
    <col min="9991" max="9991" width="14.28515625" style="1218" customWidth="1"/>
    <col min="9992" max="9992" width="13.5703125" style="1218" customWidth="1"/>
    <col min="9993" max="10235" width="9.28515625" style="1218"/>
    <col min="10236" max="10236" width="53.85546875" style="1218" bestFit="1" customWidth="1"/>
    <col min="10237" max="10237" width="18" style="1218" bestFit="1" customWidth="1"/>
    <col min="10238" max="10240" width="15.85546875" style="1218" customWidth="1"/>
    <col min="10241" max="10243" width="12.28515625" style="1218" customWidth="1"/>
    <col min="10244" max="10245" width="9.28515625" style="1218"/>
    <col min="10246" max="10246" width="15" style="1218" customWidth="1"/>
    <col min="10247" max="10247" width="14.28515625" style="1218" customWidth="1"/>
    <col min="10248" max="10248" width="13.5703125" style="1218" customWidth="1"/>
    <col min="10249" max="10491" width="9.28515625" style="1218"/>
    <col min="10492" max="10492" width="53.85546875" style="1218" bestFit="1" customWidth="1"/>
    <col min="10493" max="10493" width="18" style="1218" bestFit="1" customWidth="1"/>
    <col min="10494" max="10496" width="15.85546875" style="1218" customWidth="1"/>
    <col min="10497" max="10499" width="12.28515625" style="1218" customWidth="1"/>
    <col min="10500" max="10501" width="9.28515625" style="1218"/>
    <col min="10502" max="10502" width="15" style="1218" customWidth="1"/>
    <col min="10503" max="10503" width="14.28515625" style="1218" customWidth="1"/>
    <col min="10504" max="10504" width="13.5703125" style="1218" customWidth="1"/>
    <col min="10505" max="10747" width="9.28515625" style="1218"/>
    <col min="10748" max="10748" width="53.85546875" style="1218" bestFit="1" customWidth="1"/>
    <col min="10749" max="10749" width="18" style="1218" bestFit="1" customWidth="1"/>
    <col min="10750" max="10752" width="15.85546875" style="1218" customWidth="1"/>
    <col min="10753" max="10755" width="12.28515625" style="1218" customWidth="1"/>
    <col min="10756" max="10757" width="9.28515625" style="1218"/>
    <col min="10758" max="10758" width="15" style="1218" customWidth="1"/>
    <col min="10759" max="10759" width="14.28515625" style="1218" customWidth="1"/>
    <col min="10760" max="10760" width="13.5703125" style="1218" customWidth="1"/>
    <col min="10761" max="11003" width="9.28515625" style="1218"/>
    <col min="11004" max="11004" width="53.85546875" style="1218" bestFit="1" customWidth="1"/>
    <col min="11005" max="11005" width="18" style="1218" bestFit="1" customWidth="1"/>
    <col min="11006" max="11008" width="15.85546875" style="1218" customWidth="1"/>
    <col min="11009" max="11011" width="12.28515625" style="1218" customWidth="1"/>
    <col min="11012" max="11013" width="9.28515625" style="1218"/>
    <col min="11014" max="11014" width="15" style="1218" customWidth="1"/>
    <col min="11015" max="11015" width="14.28515625" style="1218" customWidth="1"/>
    <col min="11016" max="11016" width="13.5703125" style="1218" customWidth="1"/>
    <col min="11017" max="11259" width="9.28515625" style="1218"/>
    <col min="11260" max="11260" width="53.85546875" style="1218" bestFit="1" customWidth="1"/>
    <col min="11261" max="11261" width="18" style="1218" bestFit="1" customWidth="1"/>
    <col min="11262" max="11264" width="15.85546875" style="1218" customWidth="1"/>
    <col min="11265" max="11267" width="12.28515625" style="1218" customWidth="1"/>
    <col min="11268" max="11269" width="9.28515625" style="1218"/>
    <col min="11270" max="11270" width="15" style="1218" customWidth="1"/>
    <col min="11271" max="11271" width="14.28515625" style="1218" customWidth="1"/>
    <col min="11272" max="11272" width="13.5703125" style="1218" customWidth="1"/>
    <col min="11273" max="11515" width="9.28515625" style="1218"/>
    <col min="11516" max="11516" width="53.85546875" style="1218" bestFit="1" customWidth="1"/>
    <col min="11517" max="11517" width="18" style="1218" bestFit="1" customWidth="1"/>
    <col min="11518" max="11520" width="15.85546875" style="1218" customWidth="1"/>
    <col min="11521" max="11523" width="12.28515625" style="1218" customWidth="1"/>
    <col min="11524" max="11525" width="9.28515625" style="1218"/>
    <col min="11526" max="11526" width="15" style="1218" customWidth="1"/>
    <col min="11527" max="11527" width="14.28515625" style="1218" customWidth="1"/>
    <col min="11528" max="11528" width="13.5703125" style="1218" customWidth="1"/>
    <col min="11529" max="11771" width="9.28515625" style="1218"/>
    <col min="11772" max="11772" width="53.85546875" style="1218" bestFit="1" customWidth="1"/>
    <col min="11773" max="11773" width="18" style="1218" bestFit="1" customWidth="1"/>
    <col min="11774" max="11776" width="15.85546875" style="1218" customWidth="1"/>
    <col min="11777" max="11779" width="12.28515625" style="1218" customWidth="1"/>
    <col min="11780" max="11781" width="9.28515625" style="1218"/>
    <col min="11782" max="11782" width="15" style="1218" customWidth="1"/>
    <col min="11783" max="11783" width="14.28515625" style="1218" customWidth="1"/>
    <col min="11784" max="11784" width="13.5703125" style="1218" customWidth="1"/>
    <col min="11785" max="12027" width="9.28515625" style="1218"/>
    <col min="12028" max="12028" width="53.85546875" style="1218" bestFit="1" customWidth="1"/>
    <col min="12029" max="12029" width="18" style="1218" bestFit="1" customWidth="1"/>
    <col min="12030" max="12032" width="15.85546875" style="1218" customWidth="1"/>
    <col min="12033" max="12035" width="12.28515625" style="1218" customWidth="1"/>
    <col min="12036" max="12037" width="9.28515625" style="1218"/>
    <col min="12038" max="12038" width="15" style="1218" customWidth="1"/>
    <col min="12039" max="12039" width="14.28515625" style="1218" customWidth="1"/>
    <col min="12040" max="12040" width="13.5703125" style="1218" customWidth="1"/>
    <col min="12041" max="12283" width="9.28515625" style="1218"/>
    <col min="12284" max="12284" width="53.85546875" style="1218" bestFit="1" customWidth="1"/>
    <col min="12285" max="12285" width="18" style="1218" bestFit="1" customWidth="1"/>
    <col min="12286" max="12288" width="15.85546875" style="1218" customWidth="1"/>
    <col min="12289" max="12291" width="12.28515625" style="1218" customWidth="1"/>
    <col min="12292" max="12293" width="9.28515625" style="1218"/>
    <col min="12294" max="12294" width="15" style="1218" customWidth="1"/>
    <col min="12295" max="12295" width="14.28515625" style="1218" customWidth="1"/>
    <col min="12296" max="12296" width="13.5703125" style="1218" customWidth="1"/>
    <col min="12297" max="12539" width="9.28515625" style="1218"/>
    <col min="12540" max="12540" width="53.85546875" style="1218" bestFit="1" customWidth="1"/>
    <col min="12541" max="12541" width="18" style="1218" bestFit="1" customWidth="1"/>
    <col min="12542" max="12544" width="15.85546875" style="1218" customWidth="1"/>
    <col min="12545" max="12547" width="12.28515625" style="1218" customWidth="1"/>
    <col min="12548" max="12549" width="9.28515625" style="1218"/>
    <col min="12550" max="12550" width="15" style="1218" customWidth="1"/>
    <col min="12551" max="12551" width="14.28515625" style="1218" customWidth="1"/>
    <col min="12552" max="12552" width="13.5703125" style="1218" customWidth="1"/>
    <col min="12553" max="12795" width="9.28515625" style="1218"/>
    <col min="12796" max="12796" width="53.85546875" style="1218" bestFit="1" customWidth="1"/>
    <col min="12797" max="12797" width="18" style="1218" bestFit="1" customWidth="1"/>
    <col min="12798" max="12800" width="15.85546875" style="1218" customWidth="1"/>
    <col min="12801" max="12803" width="12.28515625" style="1218" customWidth="1"/>
    <col min="12804" max="12805" width="9.28515625" style="1218"/>
    <col min="12806" max="12806" width="15" style="1218" customWidth="1"/>
    <col min="12807" max="12807" width="14.28515625" style="1218" customWidth="1"/>
    <col min="12808" max="12808" width="13.5703125" style="1218" customWidth="1"/>
    <col min="12809" max="13051" width="9.28515625" style="1218"/>
    <col min="13052" max="13052" width="53.85546875" style="1218" bestFit="1" customWidth="1"/>
    <col min="13053" max="13053" width="18" style="1218" bestFit="1" customWidth="1"/>
    <col min="13054" max="13056" width="15.85546875" style="1218" customWidth="1"/>
    <col min="13057" max="13059" width="12.28515625" style="1218" customWidth="1"/>
    <col min="13060" max="13061" width="9.28515625" style="1218"/>
    <col min="13062" max="13062" width="15" style="1218" customWidth="1"/>
    <col min="13063" max="13063" width="14.28515625" style="1218" customWidth="1"/>
    <col min="13064" max="13064" width="13.5703125" style="1218" customWidth="1"/>
    <col min="13065" max="13307" width="9.28515625" style="1218"/>
    <col min="13308" max="13308" width="53.85546875" style="1218" bestFit="1" customWidth="1"/>
    <col min="13309" max="13309" width="18" style="1218" bestFit="1" customWidth="1"/>
    <col min="13310" max="13312" width="15.85546875" style="1218" customWidth="1"/>
    <col min="13313" max="13315" width="12.28515625" style="1218" customWidth="1"/>
    <col min="13316" max="13317" width="9.28515625" style="1218"/>
    <col min="13318" max="13318" width="15" style="1218" customWidth="1"/>
    <col min="13319" max="13319" width="14.28515625" style="1218" customWidth="1"/>
    <col min="13320" max="13320" width="13.5703125" style="1218" customWidth="1"/>
    <col min="13321" max="13563" width="9.28515625" style="1218"/>
    <col min="13564" max="13564" width="53.85546875" style="1218" bestFit="1" customWidth="1"/>
    <col min="13565" max="13565" width="18" style="1218" bestFit="1" customWidth="1"/>
    <col min="13566" max="13568" width="15.85546875" style="1218" customWidth="1"/>
    <col min="13569" max="13571" width="12.28515625" style="1218" customWidth="1"/>
    <col min="13572" max="13573" width="9.28515625" style="1218"/>
    <col min="13574" max="13574" width="15" style="1218" customWidth="1"/>
    <col min="13575" max="13575" width="14.28515625" style="1218" customWidth="1"/>
    <col min="13576" max="13576" width="13.5703125" style="1218" customWidth="1"/>
    <col min="13577" max="13819" width="9.28515625" style="1218"/>
    <col min="13820" max="13820" width="53.85546875" style="1218" bestFit="1" customWidth="1"/>
    <col min="13821" max="13821" width="18" style="1218" bestFit="1" customWidth="1"/>
    <col min="13822" max="13824" width="15.85546875" style="1218" customWidth="1"/>
    <col min="13825" max="13827" width="12.28515625" style="1218" customWidth="1"/>
    <col min="13828" max="13829" width="9.28515625" style="1218"/>
    <col min="13830" max="13830" width="15" style="1218" customWidth="1"/>
    <col min="13831" max="13831" width="14.28515625" style="1218" customWidth="1"/>
    <col min="13832" max="13832" width="13.5703125" style="1218" customWidth="1"/>
    <col min="13833" max="14075" width="9.28515625" style="1218"/>
    <col min="14076" max="14076" width="53.85546875" style="1218" bestFit="1" customWidth="1"/>
    <col min="14077" max="14077" width="18" style="1218" bestFit="1" customWidth="1"/>
    <col min="14078" max="14080" width="15.85546875" style="1218" customWidth="1"/>
    <col min="14081" max="14083" width="12.28515625" style="1218" customWidth="1"/>
    <col min="14084" max="14085" width="9.28515625" style="1218"/>
    <col min="14086" max="14086" width="15" style="1218" customWidth="1"/>
    <col min="14087" max="14087" width="14.28515625" style="1218" customWidth="1"/>
    <col min="14088" max="14088" width="13.5703125" style="1218" customWidth="1"/>
    <col min="14089" max="14331" width="9.28515625" style="1218"/>
    <col min="14332" max="14332" width="53.85546875" style="1218" bestFit="1" customWidth="1"/>
    <col min="14333" max="14333" width="18" style="1218" bestFit="1" customWidth="1"/>
    <col min="14334" max="14336" width="15.85546875" style="1218" customWidth="1"/>
    <col min="14337" max="14339" width="12.28515625" style="1218" customWidth="1"/>
    <col min="14340" max="14341" width="9.28515625" style="1218"/>
    <col min="14342" max="14342" width="15" style="1218" customWidth="1"/>
    <col min="14343" max="14343" width="14.28515625" style="1218" customWidth="1"/>
    <col min="14344" max="14344" width="13.5703125" style="1218" customWidth="1"/>
    <col min="14345" max="14587" width="9.28515625" style="1218"/>
    <col min="14588" max="14588" width="53.85546875" style="1218" bestFit="1" customWidth="1"/>
    <col min="14589" max="14589" width="18" style="1218" bestFit="1" customWidth="1"/>
    <col min="14590" max="14592" width="15.85546875" style="1218" customWidth="1"/>
    <col min="14593" max="14595" width="12.28515625" style="1218" customWidth="1"/>
    <col min="14596" max="14597" width="9.28515625" style="1218"/>
    <col min="14598" max="14598" width="15" style="1218" customWidth="1"/>
    <col min="14599" max="14599" width="14.28515625" style="1218" customWidth="1"/>
    <col min="14600" max="14600" width="13.5703125" style="1218" customWidth="1"/>
    <col min="14601" max="14843" width="9.28515625" style="1218"/>
    <col min="14844" max="14844" width="53.85546875" style="1218" bestFit="1" customWidth="1"/>
    <col min="14845" max="14845" width="18" style="1218" bestFit="1" customWidth="1"/>
    <col min="14846" max="14848" width="15.85546875" style="1218" customWidth="1"/>
    <col min="14849" max="14851" width="12.28515625" style="1218" customWidth="1"/>
    <col min="14852" max="14853" width="9.28515625" style="1218"/>
    <col min="14854" max="14854" width="15" style="1218" customWidth="1"/>
    <col min="14855" max="14855" width="14.28515625" style="1218" customWidth="1"/>
    <col min="14856" max="14856" width="13.5703125" style="1218" customWidth="1"/>
    <col min="14857" max="15099" width="9.28515625" style="1218"/>
    <col min="15100" max="15100" width="53.85546875" style="1218" bestFit="1" customWidth="1"/>
    <col min="15101" max="15101" width="18" style="1218" bestFit="1" customWidth="1"/>
    <col min="15102" max="15104" width="15.85546875" style="1218" customWidth="1"/>
    <col min="15105" max="15107" width="12.28515625" style="1218" customWidth="1"/>
    <col min="15108" max="15109" width="9.28515625" style="1218"/>
    <col min="15110" max="15110" width="15" style="1218" customWidth="1"/>
    <col min="15111" max="15111" width="14.28515625" style="1218" customWidth="1"/>
    <col min="15112" max="15112" width="13.5703125" style="1218" customWidth="1"/>
    <col min="15113" max="15355" width="9.28515625" style="1218"/>
    <col min="15356" max="15356" width="53.85546875" style="1218" bestFit="1" customWidth="1"/>
    <col min="15357" max="15357" width="18" style="1218" bestFit="1" customWidth="1"/>
    <col min="15358" max="15360" width="15.85546875" style="1218" customWidth="1"/>
    <col min="15361" max="15363" width="12.28515625" style="1218" customWidth="1"/>
    <col min="15364" max="15365" width="9.28515625" style="1218"/>
    <col min="15366" max="15366" width="15" style="1218" customWidth="1"/>
    <col min="15367" max="15367" width="14.28515625" style="1218" customWidth="1"/>
    <col min="15368" max="15368" width="13.5703125" style="1218" customWidth="1"/>
    <col min="15369" max="15611" width="9.28515625" style="1218"/>
    <col min="15612" max="15612" width="53.85546875" style="1218" bestFit="1" customWidth="1"/>
    <col min="15613" max="15613" width="18" style="1218" bestFit="1" customWidth="1"/>
    <col min="15614" max="15616" width="15.85546875" style="1218" customWidth="1"/>
    <col min="15617" max="15619" width="12.28515625" style="1218" customWidth="1"/>
    <col min="15620" max="15621" width="9.28515625" style="1218"/>
    <col min="15622" max="15622" width="15" style="1218" customWidth="1"/>
    <col min="15623" max="15623" width="14.28515625" style="1218" customWidth="1"/>
    <col min="15624" max="15624" width="13.5703125" style="1218" customWidth="1"/>
    <col min="15625" max="15867" width="9.28515625" style="1218"/>
    <col min="15868" max="15868" width="53.85546875" style="1218" bestFit="1" customWidth="1"/>
    <col min="15869" max="15869" width="18" style="1218" bestFit="1" customWidth="1"/>
    <col min="15870" max="15872" width="15.85546875" style="1218" customWidth="1"/>
    <col min="15873" max="15875" width="12.28515625" style="1218" customWidth="1"/>
    <col min="15876" max="15877" width="9.28515625" style="1218"/>
    <col min="15878" max="15878" width="15" style="1218" customWidth="1"/>
    <col min="15879" max="15879" width="14.28515625" style="1218" customWidth="1"/>
    <col min="15880" max="15880" width="13.5703125" style="1218" customWidth="1"/>
    <col min="15881" max="16123" width="9.28515625" style="1218"/>
    <col min="16124" max="16124" width="53.85546875" style="1218" bestFit="1" customWidth="1"/>
    <col min="16125" max="16125" width="18" style="1218" bestFit="1" customWidth="1"/>
    <col min="16126" max="16128" width="15.85546875" style="1218" customWidth="1"/>
    <col min="16129" max="16131" width="12.28515625" style="1218" customWidth="1"/>
    <col min="16132" max="16133" width="9.28515625" style="1218"/>
    <col min="16134" max="16134" width="15" style="1218" customWidth="1"/>
    <col min="16135" max="16135" width="14.28515625" style="1218" customWidth="1"/>
    <col min="16136" max="16136" width="13.5703125" style="1218" customWidth="1"/>
    <col min="16137" max="16384" width="9.28515625" style="1218"/>
  </cols>
  <sheetData>
    <row r="1" spans="1:11" ht="17.25" customHeight="1">
      <c r="A1" s="1216" t="s">
        <v>500</v>
      </c>
      <c r="B1" s="1216"/>
      <c r="C1" s="1217"/>
      <c r="D1" s="1217"/>
      <c r="E1" s="1217"/>
      <c r="F1" s="1217"/>
      <c r="G1" s="1217"/>
      <c r="H1" s="1217"/>
      <c r="J1" s="1218"/>
      <c r="K1" s="1218"/>
    </row>
    <row r="2" spans="1:11" ht="17.25" customHeight="1">
      <c r="A2" s="1219"/>
      <c r="B2" s="1219"/>
      <c r="C2" s="1217"/>
      <c r="D2" s="1217"/>
      <c r="E2" s="1217"/>
      <c r="F2" s="1217"/>
      <c r="G2" s="1217"/>
      <c r="H2" s="1217"/>
      <c r="J2" s="1218"/>
      <c r="K2" s="1218"/>
    </row>
    <row r="3" spans="1:11" ht="17.25" customHeight="1">
      <c r="A3" s="1220" t="s">
        <v>771</v>
      </c>
      <c r="B3" s="1221"/>
      <c r="C3" s="1222"/>
      <c r="D3" s="1222"/>
      <c r="E3" s="1222"/>
      <c r="F3" s="1222"/>
      <c r="G3" s="1222"/>
      <c r="H3" s="1222"/>
      <c r="J3" s="1218"/>
      <c r="K3" s="1218"/>
    </row>
    <row r="4" spans="1:11" ht="17.25" customHeight="1">
      <c r="A4" s="1220"/>
      <c r="B4" s="1221"/>
      <c r="C4" s="1222"/>
      <c r="D4" s="1222"/>
      <c r="E4" s="1222"/>
      <c r="F4" s="1222"/>
      <c r="G4" s="1222"/>
      <c r="H4" s="1222"/>
      <c r="J4" s="1218"/>
      <c r="K4" s="1218"/>
    </row>
    <row r="5" spans="1:11" ht="15" customHeight="1">
      <c r="A5" s="1223"/>
      <c r="B5" s="1223"/>
      <c r="C5" s="1224"/>
      <c r="D5" s="1225"/>
      <c r="E5" s="1225"/>
      <c r="F5" s="1225"/>
      <c r="G5" s="1226"/>
      <c r="H5" s="1227" t="s">
        <v>2</v>
      </c>
      <c r="J5" s="1218"/>
      <c r="K5" s="1218"/>
    </row>
    <row r="8" spans="1:11" ht="16.350000000000001" customHeight="1">
      <c r="A8" s="1228"/>
      <c r="B8" s="1229" t="s">
        <v>772</v>
      </c>
      <c r="C8" s="1230" t="s">
        <v>229</v>
      </c>
      <c r="D8" s="1231"/>
      <c r="E8" s="1231"/>
      <c r="F8" s="1232" t="s">
        <v>433</v>
      </c>
      <c r="G8" s="1233"/>
      <c r="H8" s="1234"/>
      <c r="J8" s="1218"/>
      <c r="K8" s="1218"/>
    </row>
    <row r="9" spans="1:11" ht="16.350000000000001" customHeight="1">
      <c r="A9" s="1235" t="s">
        <v>3</v>
      </c>
      <c r="B9" s="1236" t="s">
        <v>228</v>
      </c>
      <c r="C9" s="1237"/>
      <c r="D9" s="1237"/>
      <c r="E9" s="1237"/>
      <c r="F9" s="1237" t="s">
        <v>4</v>
      </c>
      <c r="G9" s="1237" t="s">
        <v>4</v>
      </c>
      <c r="H9" s="1238"/>
      <c r="J9" s="1218"/>
      <c r="K9" s="1218"/>
    </row>
    <row r="10" spans="1:11" ht="16.350000000000001" customHeight="1">
      <c r="A10" s="1239"/>
      <c r="B10" s="1240" t="s">
        <v>773</v>
      </c>
      <c r="C10" s="1237" t="s">
        <v>434</v>
      </c>
      <c r="D10" s="1237" t="s">
        <v>435</v>
      </c>
      <c r="E10" s="1237" t="s">
        <v>436</v>
      </c>
      <c r="F10" s="1241" t="s">
        <v>232</v>
      </c>
      <c r="G10" s="1241" t="s">
        <v>437</v>
      </c>
      <c r="H10" s="1242" t="s">
        <v>438</v>
      </c>
      <c r="J10" s="1218"/>
      <c r="K10" s="1218"/>
    </row>
    <row r="11" spans="1:11" s="1247" customFormat="1" ht="9.75" customHeight="1">
      <c r="A11" s="1243" t="s">
        <v>439</v>
      </c>
      <c r="B11" s="1244">
        <v>2</v>
      </c>
      <c r="C11" s="1245">
        <v>3</v>
      </c>
      <c r="D11" s="1245">
        <v>4</v>
      </c>
      <c r="E11" s="1245">
        <v>5</v>
      </c>
      <c r="F11" s="1245">
        <v>6</v>
      </c>
      <c r="G11" s="1245">
        <v>7</v>
      </c>
      <c r="H11" s="1246">
        <v>8</v>
      </c>
    </row>
    <row r="12" spans="1:11" ht="24" customHeight="1">
      <c r="A12" s="1248" t="s">
        <v>440</v>
      </c>
      <c r="B12" s="1249">
        <v>80475876</v>
      </c>
      <c r="C12" s="1009">
        <v>4006743</v>
      </c>
      <c r="D12" s="1009"/>
      <c r="E12" s="1009"/>
      <c r="F12" s="1250">
        <v>4.9788125325905118E-2</v>
      </c>
      <c r="G12" s="1250"/>
      <c r="H12" s="1250"/>
      <c r="J12" s="1218"/>
      <c r="K12" s="1218"/>
    </row>
    <row r="13" spans="1:11" ht="24" customHeight="1">
      <c r="A13" s="1251" t="s">
        <v>441</v>
      </c>
      <c r="B13" s="1249">
        <v>87340722</v>
      </c>
      <c r="C13" s="1009">
        <v>3925325</v>
      </c>
      <c r="D13" s="1009"/>
      <c r="E13" s="1009"/>
      <c r="F13" s="1252">
        <v>4.4942667178776013E-2</v>
      </c>
      <c r="G13" s="1253"/>
      <c r="H13" s="1254"/>
      <c r="J13" s="1218"/>
      <c r="K13" s="1218"/>
    </row>
    <row r="14" spans="1:11" ht="24" customHeight="1">
      <c r="A14" s="1239" t="s">
        <v>774</v>
      </c>
      <c r="B14" s="769">
        <v>-6864846</v>
      </c>
      <c r="C14" s="769">
        <v>81419</v>
      </c>
      <c r="D14" s="1255"/>
      <c r="E14" s="1255"/>
      <c r="F14" s="1256"/>
      <c r="G14" s="1257"/>
      <c r="H14" s="1256"/>
      <c r="J14" s="1218"/>
      <c r="K14" s="1218"/>
    </row>
    <row r="17" spans="3:11">
      <c r="C17" s="1259"/>
    </row>
    <row r="20" spans="3:11">
      <c r="J20" s="1260"/>
      <c r="K20" s="1260"/>
    </row>
    <row r="21" spans="3:11">
      <c r="J21" s="1260"/>
      <c r="K21" s="1260"/>
    </row>
    <row r="22" spans="3:11">
      <c r="J22" s="1260"/>
      <c r="K22" s="1260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65" firstPageNumber="56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topLeftCell="A10" zoomScale="76" zoomScaleNormal="76" zoomScaleSheetLayoutView="55" workbookViewId="0">
      <selection activeCell="M12" sqref="M12"/>
    </sheetView>
  </sheetViews>
  <sheetFormatPr defaultColWidth="9.28515625" defaultRowHeight="15"/>
  <cols>
    <col min="1" max="1" width="103.140625" style="1263" customWidth="1"/>
    <col min="2" max="2" width="20.5703125" style="1263" customWidth="1"/>
    <col min="3" max="3" width="19.42578125" style="1309" customWidth="1"/>
    <col min="4" max="4" width="16.7109375" style="1263" customWidth="1"/>
    <col min="5" max="5" width="9.28515625" style="1263"/>
    <col min="6" max="6" width="8.42578125" style="1263" customWidth="1"/>
    <col min="7" max="7" width="17.5703125" style="1263" bestFit="1" customWidth="1"/>
    <col min="8" max="8" width="21.7109375" style="1263" customWidth="1"/>
    <col min="9" max="9" width="21.28515625" style="1263" customWidth="1"/>
    <col min="10" max="245" width="9.28515625" style="1263"/>
    <col min="246" max="246" width="103.140625" style="1263" customWidth="1"/>
    <col min="247" max="247" width="20.5703125" style="1263" customWidth="1"/>
    <col min="248" max="248" width="19.42578125" style="1263" customWidth="1"/>
    <col min="249" max="249" width="16.7109375" style="1263" customWidth="1"/>
    <col min="250" max="250" width="12.85546875" style="1263" customWidth="1"/>
    <col min="251" max="251" width="11" style="1263" bestFit="1" customWidth="1"/>
    <col min="252" max="256" width="9.28515625" style="1263"/>
    <col min="257" max="257" width="103.140625" style="1263" customWidth="1"/>
    <col min="258" max="258" width="20.5703125" style="1263" customWidth="1"/>
    <col min="259" max="259" width="19.42578125" style="1263" customWidth="1"/>
    <col min="260" max="260" width="16.7109375" style="1263" customWidth="1"/>
    <col min="261" max="261" width="9.28515625" style="1263"/>
    <col min="262" max="262" width="8.42578125" style="1263" customWidth="1"/>
    <col min="263" max="263" width="17.5703125" style="1263" bestFit="1" customWidth="1"/>
    <col min="264" max="264" width="21.7109375" style="1263" customWidth="1"/>
    <col min="265" max="265" width="21.28515625" style="1263" customWidth="1"/>
    <col min="266" max="501" width="9.28515625" style="1263"/>
    <col min="502" max="502" width="103.140625" style="1263" customWidth="1"/>
    <col min="503" max="503" width="20.5703125" style="1263" customWidth="1"/>
    <col min="504" max="504" width="19.42578125" style="1263" customWidth="1"/>
    <col min="505" max="505" width="16.7109375" style="1263" customWidth="1"/>
    <col min="506" max="506" width="12.85546875" style="1263" customWidth="1"/>
    <col min="507" max="507" width="11" style="1263" bestFit="1" customWidth="1"/>
    <col min="508" max="512" width="9.28515625" style="1263"/>
    <col min="513" max="513" width="103.140625" style="1263" customWidth="1"/>
    <col min="514" max="514" width="20.5703125" style="1263" customWidth="1"/>
    <col min="515" max="515" width="19.42578125" style="1263" customWidth="1"/>
    <col min="516" max="516" width="16.7109375" style="1263" customWidth="1"/>
    <col min="517" max="517" width="9.28515625" style="1263"/>
    <col min="518" max="518" width="8.42578125" style="1263" customWidth="1"/>
    <col min="519" max="519" width="17.5703125" style="1263" bestFit="1" customWidth="1"/>
    <col min="520" max="520" width="21.7109375" style="1263" customWidth="1"/>
    <col min="521" max="521" width="21.28515625" style="1263" customWidth="1"/>
    <col min="522" max="757" width="9.28515625" style="1263"/>
    <col min="758" max="758" width="103.140625" style="1263" customWidth="1"/>
    <col min="759" max="759" width="20.5703125" style="1263" customWidth="1"/>
    <col min="760" max="760" width="19.42578125" style="1263" customWidth="1"/>
    <col min="761" max="761" width="16.7109375" style="1263" customWidth="1"/>
    <col min="762" max="762" width="12.85546875" style="1263" customWidth="1"/>
    <col min="763" max="763" width="11" style="1263" bestFit="1" customWidth="1"/>
    <col min="764" max="768" width="9.28515625" style="1263"/>
    <col min="769" max="769" width="103.140625" style="1263" customWidth="1"/>
    <col min="770" max="770" width="20.5703125" style="1263" customWidth="1"/>
    <col min="771" max="771" width="19.42578125" style="1263" customWidth="1"/>
    <col min="772" max="772" width="16.7109375" style="1263" customWidth="1"/>
    <col min="773" max="773" width="9.28515625" style="1263"/>
    <col min="774" max="774" width="8.42578125" style="1263" customWidth="1"/>
    <col min="775" max="775" width="17.5703125" style="1263" bestFit="1" customWidth="1"/>
    <col min="776" max="776" width="21.7109375" style="1263" customWidth="1"/>
    <col min="777" max="777" width="21.28515625" style="1263" customWidth="1"/>
    <col min="778" max="1013" width="9.28515625" style="1263"/>
    <col min="1014" max="1014" width="103.140625" style="1263" customWidth="1"/>
    <col min="1015" max="1015" width="20.5703125" style="1263" customWidth="1"/>
    <col min="1016" max="1016" width="19.42578125" style="1263" customWidth="1"/>
    <col min="1017" max="1017" width="16.7109375" style="1263" customWidth="1"/>
    <col min="1018" max="1018" width="12.85546875" style="1263" customWidth="1"/>
    <col min="1019" max="1019" width="11" style="1263" bestFit="1" customWidth="1"/>
    <col min="1020" max="1024" width="9.28515625" style="1263"/>
    <col min="1025" max="1025" width="103.140625" style="1263" customWidth="1"/>
    <col min="1026" max="1026" width="20.5703125" style="1263" customWidth="1"/>
    <col min="1027" max="1027" width="19.42578125" style="1263" customWidth="1"/>
    <col min="1028" max="1028" width="16.7109375" style="1263" customWidth="1"/>
    <col min="1029" max="1029" width="9.28515625" style="1263"/>
    <col min="1030" max="1030" width="8.42578125" style="1263" customWidth="1"/>
    <col min="1031" max="1031" width="17.5703125" style="1263" bestFit="1" customWidth="1"/>
    <col min="1032" max="1032" width="21.7109375" style="1263" customWidth="1"/>
    <col min="1033" max="1033" width="21.28515625" style="1263" customWidth="1"/>
    <col min="1034" max="1269" width="9.28515625" style="1263"/>
    <col min="1270" max="1270" width="103.140625" style="1263" customWidth="1"/>
    <col min="1271" max="1271" width="20.5703125" style="1263" customWidth="1"/>
    <col min="1272" max="1272" width="19.42578125" style="1263" customWidth="1"/>
    <col min="1273" max="1273" width="16.7109375" style="1263" customWidth="1"/>
    <col min="1274" max="1274" width="12.85546875" style="1263" customWidth="1"/>
    <col min="1275" max="1275" width="11" style="1263" bestFit="1" customWidth="1"/>
    <col min="1276" max="1280" width="9.28515625" style="1263"/>
    <col min="1281" max="1281" width="103.140625" style="1263" customWidth="1"/>
    <col min="1282" max="1282" width="20.5703125" style="1263" customWidth="1"/>
    <col min="1283" max="1283" width="19.42578125" style="1263" customWidth="1"/>
    <col min="1284" max="1284" width="16.7109375" style="1263" customWidth="1"/>
    <col min="1285" max="1285" width="9.28515625" style="1263"/>
    <col min="1286" max="1286" width="8.42578125" style="1263" customWidth="1"/>
    <col min="1287" max="1287" width="17.5703125" style="1263" bestFit="1" customWidth="1"/>
    <col min="1288" max="1288" width="21.7109375" style="1263" customWidth="1"/>
    <col min="1289" max="1289" width="21.28515625" style="1263" customWidth="1"/>
    <col min="1290" max="1525" width="9.28515625" style="1263"/>
    <col min="1526" max="1526" width="103.140625" style="1263" customWidth="1"/>
    <col min="1527" max="1527" width="20.5703125" style="1263" customWidth="1"/>
    <col min="1528" max="1528" width="19.42578125" style="1263" customWidth="1"/>
    <col min="1529" max="1529" width="16.7109375" style="1263" customWidth="1"/>
    <col min="1530" max="1530" width="12.85546875" style="1263" customWidth="1"/>
    <col min="1531" max="1531" width="11" style="1263" bestFit="1" customWidth="1"/>
    <col min="1532" max="1536" width="9.28515625" style="1263"/>
    <col min="1537" max="1537" width="103.140625" style="1263" customWidth="1"/>
    <col min="1538" max="1538" width="20.5703125" style="1263" customWidth="1"/>
    <col min="1539" max="1539" width="19.42578125" style="1263" customWidth="1"/>
    <col min="1540" max="1540" width="16.7109375" style="1263" customWidth="1"/>
    <col min="1541" max="1541" width="9.28515625" style="1263"/>
    <col min="1542" max="1542" width="8.42578125" style="1263" customWidth="1"/>
    <col min="1543" max="1543" width="17.5703125" style="1263" bestFit="1" customWidth="1"/>
    <col min="1544" max="1544" width="21.7109375" style="1263" customWidth="1"/>
    <col min="1545" max="1545" width="21.28515625" style="1263" customWidth="1"/>
    <col min="1546" max="1781" width="9.28515625" style="1263"/>
    <col min="1782" max="1782" width="103.140625" style="1263" customWidth="1"/>
    <col min="1783" max="1783" width="20.5703125" style="1263" customWidth="1"/>
    <col min="1784" max="1784" width="19.42578125" style="1263" customWidth="1"/>
    <col min="1785" max="1785" width="16.7109375" style="1263" customWidth="1"/>
    <col min="1786" max="1786" width="12.85546875" style="1263" customWidth="1"/>
    <col min="1787" max="1787" width="11" style="1263" bestFit="1" customWidth="1"/>
    <col min="1788" max="1792" width="9.28515625" style="1263"/>
    <col min="1793" max="1793" width="103.140625" style="1263" customWidth="1"/>
    <col min="1794" max="1794" width="20.5703125" style="1263" customWidth="1"/>
    <col min="1795" max="1795" width="19.42578125" style="1263" customWidth="1"/>
    <col min="1796" max="1796" width="16.7109375" style="1263" customWidth="1"/>
    <col min="1797" max="1797" width="9.28515625" style="1263"/>
    <col min="1798" max="1798" width="8.42578125" style="1263" customWidth="1"/>
    <col min="1799" max="1799" width="17.5703125" style="1263" bestFit="1" customWidth="1"/>
    <col min="1800" max="1800" width="21.7109375" style="1263" customWidth="1"/>
    <col min="1801" max="1801" width="21.28515625" style="1263" customWidth="1"/>
    <col min="1802" max="2037" width="9.28515625" style="1263"/>
    <col min="2038" max="2038" width="103.140625" style="1263" customWidth="1"/>
    <col min="2039" max="2039" width="20.5703125" style="1263" customWidth="1"/>
    <col min="2040" max="2040" width="19.42578125" style="1263" customWidth="1"/>
    <col min="2041" max="2041" width="16.7109375" style="1263" customWidth="1"/>
    <col min="2042" max="2042" width="12.85546875" style="1263" customWidth="1"/>
    <col min="2043" max="2043" width="11" style="1263" bestFit="1" customWidth="1"/>
    <col min="2044" max="2048" width="9.28515625" style="1263"/>
    <col min="2049" max="2049" width="103.140625" style="1263" customWidth="1"/>
    <col min="2050" max="2050" width="20.5703125" style="1263" customWidth="1"/>
    <col min="2051" max="2051" width="19.42578125" style="1263" customWidth="1"/>
    <col min="2052" max="2052" width="16.7109375" style="1263" customWidth="1"/>
    <col min="2053" max="2053" width="9.28515625" style="1263"/>
    <col min="2054" max="2054" width="8.42578125" style="1263" customWidth="1"/>
    <col min="2055" max="2055" width="17.5703125" style="1263" bestFit="1" customWidth="1"/>
    <col min="2056" max="2056" width="21.7109375" style="1263" customWidth="1"/>
    <col min="2057" max="2057" width="21.28515625" style="1263" customWidth="1"/>
    <col min="2058" max="2293" width="9.28515625" style="1263"/>
    <col min="2294" max="2294" width="103.140625" style="1263" customWidth="1"/>
    <col min="2295" max="2295" width="20.5703125" style="1263" customWidth="1"/>
    <col min="2296" max="2296" width="19.42578125" style="1263" customWidth="1"/>
    <col min="2297" max="2297" width="16.7109375" style="1263" customWidth="1"/>
    <col min="2298" max="2298" width="12.85546875" style="1263" customWidth="1"/>
    <col min="2299" max="2299" width="11" style="1263" bestFit="1" customWidth="1"/>
    <col min="2300" max="2304" width="9.28515625" style="1263"/>
    <col min="2305" max="2305" width="103.140625" style="1263" customWidth="1"/>
    <col min="2306" max="2306" width="20.5703125" style="1263" customWidth="1"/>
    <col min="2307" max="2307" width="19.42578125" style="1263" customWidth="1"/>
    <col min="2308" max="2308" width="16.7109375" style="1263" customWidth="1"/>
    <col min="2309" max="2309" width="9.28515625" style="1263"/>
    <col min="2310" max="2310" width="8.42578125" style="1263" customWidth="1"/>
    <col min="2311" max="2311" width="17.5703125" style="1263" bestFit="1" customWidth="1"/>
    <col min="2312" max="2312" width="21.7109375" style="1263" customWidth="1"/>
    <col min="2313" max="2313" width="21.28515625" style="1263" customWidth="1"/>
    <col min="2314" max="2549" width="9.28515625" style="1263"/>
    <col min="2550" max="2550" width="103.140625" style="1263" customWidth="1"/>
    <col min="2551" max="2551" width="20.5703125" style="1263" customWidth="1"/>
    <col min="2552" max="2552" width="19.42578125" style="1263" customWidth="1"/>
    <col min="2553" max="2553" width="16.7109375" style="1263" customWidth="1"/>
    <col min="2554" max="2554" width="12.85546875" style="1263" customWidth="1"/>
    <col min="2555" max="2555" width="11" style="1263" bestFit="1" customWidth="1"/>
    <col min="2556" max="2560" width="9.28515625" style="1263"/>
    <col min="2561" max="2561" width="103.140625" style="1263" customWidth="1"/>
    <col min="2562" max="2562" width="20.5703125" style="1263" customWidth="1"/>
    <col min="2563" max="2563" width="19.42578125" style="1263" customWidth="1"/>
    <col min="2564" max="2564" width="16.7109375" style="1263" customWidth="1"/>
    <col min="2565" max="2565" width="9.28515625" style="1263"/>
    <col min="2566" max="2566" width="8.42578125" style="1263" customWidth="1"/>
    <col min="2567" max="2567" width="17.5703125" style="1263" bestFit="1" customWidth="1"/>
    <col min="2568" max="2568" width="21.7109375" style="1263" customWidth="1"/>
    <col min="2569" max="2569" width="21.28515625" style="1263" customWidth="1"/>
    <col min="2570" max="2805" width="9.28515625" style="1263"/>
    <col min="2806" max="2806" width="103.140625" style="1263" customWidth="1"/>
    <col min="2807" max="2807" width="20.5703125" style="1263" customWidth="1"/>
    <col min="2808" max="2808" width="19.42578125" style="1263" customWidth="1"/>
    <col min="2809" max="2809" width="16.7109375" style="1263" customWidth="1"/>
    <col min="2810" max="2810" width="12.85546875" style="1263" customWidth="1"/>
    <col min="2811" max="2811" width="11" style="1263" bestFit="1" customWidth="1"/>
    <col min="2812" max="2816" width="9.28515625" style="1263"/>
    <col min="2817" max="2817" width="103.140625" style="1263" customWidth="1"/>
    <col min="2818" max="2818" width="20.5703125" style="1263" customWidth="1"/>
    <col min="2819" max="2819" width="19.42578125" style="1263" customWidth="1"/>
    <col min="2820" max="2820" width="16.7109375" style="1263" customWidth="1"/>
    <col min="2821" max="2821" width="9.28515625" style="1263"/>
    <col min="2822" max="2822" width="8.42578125" style="1263" customWidth="1"/>
    <col min="2823" max="2823" width="17.5703125" style="1263" bestFit="1" customWidth="1"/>
    <col min="2824" max="2824" width="21.7109375" style="1263" customWidth="1"/>
    <col min="2825" max="2825" width="21.28515625" style="1263" customWidth="1"/>
    <col min="2826" max="3061" width="9.28515625" style="1263"/>
    <col min="3062" max="3062" width="103.140625" style="1263" customWidth="1"/>
    <col min="3063" max="3063" width="20.5703125" style="1263" customWidth="1"/>
    <col min="3064" max="3064" width="19.42578125" style="1263" customWidth="1"/>
    <col min="3065" max="3065" width="16.7109375" style="1263" customWidth="1"/>
    <col min="3066" max="3066" width="12.85546875" style="1263" customWidth="1"/>
    <col min="3067" max="3067" width="11" style="1263" bestFit="1" customWidth="1"/>
    <col min="3068" max="3072" width="9.28515625" style="1263"/>
    <col min="3073" max="3073" width="103.140625" style="1263" customWidth="1"/>
    <col min="3074" max="3074" width="20.5703125" style="1263" customWidth="1"/>
    <col min="3075" max="3075" width="19.42578125" style="1263" customWidth="1"/>
    <col min="3076" max="3076" width="16.7109375" style="1263" customWidth="1"/>
    <col min="3077" max="3077" width="9.28515625" style="1263"/>
    <col min="3078" max="3078" width="8.42578125" style="1263" customWidth="1"/>
    <col min="3079" max="3079" width="17.5703125" style="1263" bestFit="1" customWidth="1"/>
    <col min="3080" max="3080" width="21.7109375" style="1263" customWidth="1"/>
    <col min="3081" max="3081" width="21.28515625" style="1263" customWidth="1"/>
    <col min="3082" max="3317" width="9.28515625" style="1263"/>
    <col min="3318" max="3318" width="103.140625" style="1263" customWidth="1"/>
    <col min="3319" max="3319" width="20.5703125" style="1263" customWidth="1"/>
    <col min="3320" max="3320" width="19.42578125" style="1263" customWidth="1"/>
    <col min="3321" max="3321" width="16.7109375" style="1263" customWidth="1"/>
    <col min="3322" max="3322" width="12.85546875" style="1263" customWidth="1"/>
    <col min="3323" max="3323" width="11" style="1263" bestFit="1" customWidth="1"/>
    <col min="3324" max="3328" width="9.28515625" style="1263"/>
    <col min="3329" max="3329" width="103.140625" style="1263" customWidth="1"/>
    <col min="3330" max="3330" width="20.5703125" style="1263" customWidth="1"/>
    <col min="3331" max="3331" width="19.42578125" style="1263" customWidth="1"/>
    <col min="3332" max="3332" width="16.7109375" style="1263" customWidth="1"/>
    <col min="3333" max="3333" width="9.28515625" style="1263"/>
    <col min="3334" max="3334" width="8.42578125" style="1263" customWidth="1"/>
    <col min="3335" max="3335" width="17.5703125" style="1263" bestFit="1" customWidth="1"/>
    <col min="3336" max="3336" width="21.7109375" style="1263" customWidth="1"/>
    <col min="3337" max="3337" width="21.28515625" style="1263" customWidth="1"/>
    <col min="3338" max="3573" width="9.28515625" style="1263"/>
    <col min="3574" max="3574" width="103.140625" style="1263" customWidth="1"/>
    <col min="3575" max="3575" width="20.5703125" style="1263" customWidth="1"/>
    <col min="3576" max="3576" width="19.42578125" style="1263" customWidth="1"/>
    <col min="3577" max="3577" width="16.7109375" style="1263" customWidth="1"/>
    <col min="3578" max="3578" width="12.85546875" style="1263" customWidth="1"/>
    <col min="3579" max="3579" width="11" style="1263" bestFit="1" customWidth="1"/>
    <col min="3580" max="3584" width="9.28515625" style="1263"/>
    <col min="3585" max="3585" width="103.140625" style="1263" customWidth="1"/>
    <col min="3586" max="3586" width="20.5703125" style="1263" customWidth="1"/>
    <col min="3587" max="3587" width="19.42578125" style="1263" customWidth="1"/>
    <col min="3588" max="3588" width="16.7109375" style="1263" customWidth="1"/>
    <col min="3589" max="3589" width="9.28515625" style="1263"/>
    <col min="3590" max="3590" width="8.42578125" style="1263" customWidth="1"/>
    <col min="3591" max="3591" width="17.5703125" style="1263" bestFit="1" customWidth="1"/>
    <col min="3592" max="3592" width="21.7109375" style="1263" customWidth="1"/>
    <col min="3593" max="3593" width="21.28515625" style="1263" customWidth="1"/>
    <col min="3594" max="3829" width="9.28515625" style="1263"/>
    <col min="3830" max="3830" width="103.140625" style="1263" customWidth="1"/>
    <col min="3831" max="3831" width="20.5703125" style="1263" customWidth="1"/>
    <col min="3832" max="3832" width="19.42578125" style="1263" customWidth="1"/>
    <col min="3833" max="3833" width="16.7109375" style="1263" customWidth="1"/>
    <col min="3834" max="3834" width="12.85546875" style="1263" customWidth="1"/>
    <col min="3835" max="3835" width="11" style="1263" bestFit="1" customWidth="1"/>
    <col min="3836" max="3840" width="9.28515625" style="1263"/>
    <col min="3841" max="3841" width="103.140625" style="1263" customWidth="1"/>
    <col min="3842" max="3842" width="20.5703125" style="1263" customWidth="1"/>
    <col min="3843" max="3843" width="19.42578125" style="1263" customWidth="1"/>
    <col min="3844" max="3844" width="16.7109375" style="1263" customWidth="1"/>
    <col min="3845" max="3845" width="9.28515625" style="1263"/>
    <col min="3846" max="3846" width="8.42578125" style="1263" customWidth="1"/>
    <col min="3847" max="3847" width="17.5703125" style="1263" bestFit="1" customWidth="1"/>
    <col min="3848" max="3848" width="21.7109375" style="1263" customWidth="1"/>
    <col min="3849" max="3849" width="21.28515625" style="1263" customWidth="1"/>
    <col min="3850" max="4085" width="9.28515625" style="1263"/>
    <col min="4086" max="4086" width="103.140625" style="1263" customWidth="1"/>
    <col min="4087" max="4087" width="20.5703125" style="1263" customWidth="1"/>
    <col min="4088" max="4088" width="19.42578125" style="1263" customWidth="1"/>
    <col min="4089" max="4089" width="16.7109375" style="1263" customWidth="1"/>
    <col min="4090" max="4090" width="12.85546875" style="1263" customWidth="1"/>
    <col min="4091" max="4091" width="11" style="1263" bestFit="1" customWidth="1"/>
    <col min="4092" max="4096" width="9.28515625" style="1263"/>
    <col min="4097" max="4097" width="103.140625" style="1263" customWidth="1"/>
    <col min="4098" max="4098" width="20.5703125" style="1263" customWidth="1"/>
    <col min="4099" max="4099" width="19.42578125" style="1263" customWidth="1"/>
    <col min="4100" max="4100" width="16.7109375" style="1263" customWidth="1"/>
    <col min="4101" max="4101" width="9.28515625" style="1263"/>
    <col min="4102" max="4102" width="8.42578125" style="1263" customWidth="1"/>
    <col min="4103" max="4103" width="17.5703125" style="1263" bestFit="1" customWidth="1"/>
    <col min="4104" max="4104" width="21.7109375" style="1263" customWidth="1"/>
    <col min="4105" max="4105" width="21.28515625" style="1263" customWidth="1"/>
    <col min="4106" max="4341" width="9.28515625" style="1263"/>
    <col min="4342" max="4342" width="103.140625" style="1263" customWidth="1"/>
    <col min="4343" max="4343" width="20.5703125" style="1263" customWidth="1"/>
    <col min="4344" max="4344" width="19.42578125" style="1263" customWidth="1"/>
    <col min="4345" max="4345" width="16.7109375" style="1263" customWidth="1"/>
    <col min="4346" max="4346" width="12.85546875" style="1263" customWidth="1"/>
    <col min="4347" max="4347" width="11" style="1263" bestFit="1" customWidth="1"/>
    <col min="4348" max="4352" width="9.28515625" style="1263"/>
    <col min="4353" max="4353" width="103.140625" style="1263" customWidth="1"/>
    <col min="4354" max="4354" width="20.5703125" style="1263" customWidth="1"/>
    <col min="4355" max="4355" width="19.42578125" style="1263" customWidth="1"/>
    <col min="4356" max="4356" width="16.7109375" style="1263" customWidth="1"/>
    <col min="4357" max="4357" width="9.28515625" style="1263"/>
    <col min="4358" max="4358" width="8.42578125" style="1263" customWidth="1"/>
    <col min="4359" max="4359" width="17.5703125" style="1263" bestFit="1" customWidth="1"/>
    <col min="4360" max="4360" width="21.7109375" style="1263" customWidth="1"/>
    <col min="4361" max="4361" width="21.28515625" style="1263" customWidth="1"/>
    <col min="4362" max="4597" width="9.28515625" style="1263"/>
    <col min="4598" max="4598" width="103.140625" style="1263" customWidth="1"/>
    <col min="4599" max="4599" width="20.5703125" style="1263" customWidth="1"/>
    <col min="4600" max="4600" width="19.42578125" style="1263" customWidth="1"/>
    <col min="4601" max="4601" width="16.7109375" style="1263" customWidth="1"/>
    <col min="4602" max="4602" width="12.85546875" style="1263" customWidth="1"/>
    <col min="4603" max="4603" width="11" style="1263" bestFit="1" customWidth="1"/>
    <col min="4604" max="4608" width="9.28515625" style="1263"/>
    <col min="4609" max="4609" width="103.140625" style="1263" customWidth="1"/>
    <col min="4610" max="4610" width="20.5703125" style="1263" customWidth="1"/>
    <col min="4611" max="4611" width="19.42578125" style="1263" customWidth="1"/>
    <col min="4612" max="4612" width="16.7109375" style="1263" customWidth="1"/>
    <col min="4613" max="4613" width="9.28515625" style="1263"/>
    <col min="4614" max="4614" width="8.42578125" style="1263" customWidth="1"/>
    <col min="4615" max="4615" width="17.5703125" style="1263" bestFit="1" customWidth="1"/>
    <col min="4616" max="4616" width="21.7109375" style="1263" customWidth="1"/>
    <col min="4617" max="4617" width="21.28515625" style="1263" customWidth="1"/>
    <col min="4618" max="4853" width="9.28515625" style="1263"/>
    <col min="4854" max="4854" width="103.140625" style="1263" customWidth="1"/>
    <col min="4855" max="4855" width="20.5703125" style="1263" customWidth="1"/>
    <col min="4856" max="4856" width="19.42578125" style="1263" customWidth="1"/>
    <col min="4857" max="4857" width="16.7109375" style="1263" customWidth="1"/>
    <col min="4858" max="4858" width="12.85546875" style="1263" customWidth="1"/>
    <col min="4859" max="4859" width="11" style="1263" bestFit="1" customWidth="1"/>
    <col min="4860" max="4864" width="9.28515625" style="1263"/>
    <col min="4865" max="4865" width="103.140625" style="1263" customWidth="1"/>
    <col min="4866" max="4866" width="20.5703125" style="1263" customWidth="1"/>
    <col min="4867" max="4867" width="19.42578125" style="1263" customWidth="1"/>
    <col min="4868" max="4868" width="16.7109375" style="1263" customWidth="1"/>
    <col min="4869" max="4869" width="9.28515625" style="1263"/>
    <col min="4870" max="4870" width="8.42578125" style="1263" customWidth="1"/>
    <col min="4871" max="4871" width="17.5703125" style="1263" bestFit="1" customWidth="1"/>
    <col min="4872" max="4872" width="21.7109375" style="1263" customWidth="1"/>
    <col min="4873" max="4873" width="21.28515625" style="1263" customWidth="1"/>
    <col min="4874" max="5109" width="9.28515625" style="1263"/>
    <col min="5110" max="5110" width="103.140625" style="1263" customWidth="1"/>
    <col min="5111" max="5111" width="20.5703125" style="1263" customWidth="1"/>
    <col min="5112" max="5112" width="19.42578125" style="1263" customWidth="1"/>
    <col min="5113" max="5113" width="16.7109375" style="1263" customWidth="1"/>
    <col min="5114" max="5114" width="12.85546875" style="1263" customWidth="1"/>
    <col min="5115" max="5115" width="11" style="1263" bestFit="1" customWidth="1"/>
    <col min="5116" max="5120" width="9.28515625" style="1263"/>
    <col min="5121" max="5121" width="103.140625" style="1263" customWidth="1"/>
    <col min="5122" max="5122" width="20.5703125" style="1263" customWidth="1"/>
    <col min="5123" max="5123" width="19.42578125" style="1263" customWidth="1"/>
    <col min="5124" max="5124" width="16.7109375" style="1263" customWidth="1"/>
    <col min="5125" max="5125" width="9.28515625" style="1263"/>
    <col min="5126" max="5126" width="8.42578125" style="1263" customWidth="1"/>
    <col min="5127" max="5127" width="17.5703125" style="1263" bestFit="1" customWidth="1"/>
    <col min="5128" max="5128" width="21.7109375" style="1263" customWidth="1"/>
    <col min="5129" max="5129" width="21.28515625" style="1263" customWidth="1"/>
    <col min="5130" max="5365" width="9.28515625" style="1263"/>
    <col min="5366" max="5366" width="103.140625" style="1263" customWidth="1"/>
    <col min="5367" max="5367" width="20.5703125" style="1263" customWidth="1"/>
    <col min="5368" max="5368" width="19.42578125" style="1263" customWidth="1"/>
    <col min="5369" max="5369" width="16.7109375" style="1263" customWidth="1"/>
    <col min="5370" max="5370" width="12.85546875" style="1263" customWidth="1"/>
    <col min="5371" max="5371" width="11" style="1263" bestFit="1" customWidth="1"/>
    <col min="5372" max="5376" width="9.28515625" style="1263"/>
    <col min="5377" max="5377" width="103.140625" style="1263" customWidth="1"/>
    <col min="5378" max="5378" width="20.5703125" style="1263" customWidth="1"/>
    <col min="5379" max="5379" width="19.42578125" style="1263" customWidth="1"/>
    <col min="5380" max="5380" width="16.7109375" style="1263" customWidth="1"/>
    <col min="5381" max="5381" width="9.28515625" style="1263"/>
    <col min="5382" max="5382" width="8.42578125" style="1263" customWidth="1"/>
    <col min="5383" max="5383" width="17.5703125" style="1263" bestFit="1" customWidth="1"/>
    <col min="5384" max="5384" width="21.7109375" style="1263" customWidth="1"/>
    <col min="5385" max="5385" width="21.28515625" style="1263" customWidth="1"/>
    <col min="5386" max="5621" width="9.28515625" style="1263"/>
    <col min="5622" max="5622" width="103.140625" style="1263" customWidth="1"/>
    <col min="5623" max="5623" width="20.5703125" style="1263" customWidth="1"/>
    <col min="5624" max="5624" width="19.42578125" style="1263" customWidth="1"/>
    <col min="5625" max="5625" width="16.7109375" style="1263" customWidth="1"/>
    <col min="5626" max="5626" width="12.85546875" style="1263" customWidth="1"/>
    <col min="5627" max="5627" width="11" style="1263" bestFit="1" customWidth="1"/>
    <col min="5628" max="5632" width="9.28515625" style="1263"/>
    <col min="5633" max="5633" width="103.140625" style="1263" customWidth="1"/>
    <col min="5634" max="5634" width="20.5703125" style="1263" customWidth="1"/>
    <col min="5635" max="5635" width="19.42578125" style="1263" customWidth="1"/>
    <col min="5636" max="5636" width="16.7109375" style="1263" customWidth="1"/>
    <col min="5637" max="5637" width="9.28515625" style="1263"/>
    <col min="5638" max="5638" width="8.42578125" style="1263" customWidth="1"/>
    <col min="5639" max="5639" width="17.5703125" style="1263" bestFit="1" customWidth="1"/>
    <col min="5640" max="5640" width="21.7109375" style="1263" customWidth="1"/>
    <col min="5641" max="5641" width="21.28515625" style="1263" customWidth="1"/>
    <col min="5642" max="5877" width="9.28515625" style="1263"/>
    <col min="5878" max="5878" width="103.140625" style="1263" customWidth="1"/>
    <col min="5879" max="5879" width="20.5703125" style="1263" customWidth="1"/>
    <col min="5880" max="5880" width="19.42578125" style="1263" customWidth="1"/>
    <col min="5881" max="5881" width="16.7109375" style="1263" customWidth="1"/>
    <col min="5882" max="5882" width="12.85546875" style="1263" customWidth="1"/>
    <col min="5883" max="5883" width="11" style="1263" bestFit="1" customWidth="1"/>
    <col min="5884" max="5888" width="9.28515625" style="1263"/>
    <col min="5889" max="5889" width="103.140625" style="1263" customWidth="1"/>
    <col min="5890" max="5890" width="20.5703125" style="1263" customWidth="1"/>
    <col min="5891" max="5891" width="19.42578125" style="1263" customWidth="1"/>
    <col min="5892" max="5892" width="16.7109375" style="1263" customWidth="1"/>
    <col min="5893" max="5893" width="9.28515625" style="1263"/>
    <col min="5894" max="5894" width="8.42578125" style="1263" customWidth="1"/>
    <col min="5895" max="5895" width="17.5703125" style="1263" bestFit="1" customWidth="1"/>
    <col min="5896" max="5896" width="21.7109375" style="1263" customWidth="1"/>
    <col min="5897" max="5897" width="21.28515625" style="1263" customWidth="1"/>
    <col min="5898" max="6133" width="9.28515625" style="1263"/>
    <col min="6134" max="6134" width="103.140625" style="1263" customWidth="1"/>
    <col min="6135" max="6135" width="20.5703125" style="1263" customWidth="1"/>
    <col min="6136" max="6136" width="19.42578125" style="1263" customWidth="1"/>
    <col min="6137" max="6137" width="16.7109375" style="1263" customWidth="1"/>
    <col min="6138" max="6138" width="12.85546875" style="1263" customWidth="1"/>
    <col min="6139" max="6139" width="11" style="1263" bestFit="1" customWidth="1"/>
    <col min="6140" max="6144" width="9.28515625" style="1263"/>
    <col min="6145" max="6145" width="103.140625" style="1263" customWidth="1"/>
    <col min="6146" max="6146" width="20.5703125" style="1263" customWidth="1"/>
    <col min="6147" max="6147" width="19.42578125" style="1263" customWidth="1"/>
    <col min="6148" max="6148" width="16.7109375" style="1263" customWidth="1"/>
    <col min="6149" max="6149" width="9.28515625" style="1263"/>
    <col min="6150" max="6150" width="8.42578125" style="1263" customWidth="1"/>
    <col min="6151" max="6151" width="17.5703125" style="1263" bestFit="1" customWidth="1"/>
    <col min="6152" max="6152" width="21.7109375" style="1263" customWidth="1"/>
    <col min="6153" max="6153" width="21.28515625" style="1263" customWidth="1"/>
    <col min="6154" max="6389" width="9.28515625" style="1263"/>
    <col min="6390" max="6390" width="103.140625" style="1263" customWidth="1"/>
    <col min="6391" max="6391" width="20.5703125" style="1263" customWidth="1"/>
    <col min="6392" max="6392" width="19.42578125" style="1263" customWidth="1"/>
    <col min="6393" max="6393" width="16.7109375" style="1263" customWidth="1"/>
    <col min="6394" max="6394" width="12.85546875" style="1263" customWidth="1"/>
    <col min="6395" max="6395" width="11" style="1263" bestFit="1" customWidth="1"/>
    <col min="6396" max="6400" width="9.28515625" style="1263"/>
    <col min="6401" max="6401" width="103.140625" style="1263" customWidth="1"/>
    <col min="6402" max="6402" width="20.5703125" style="1263" customWidth="1"/>
    <col min="6403" max="6403" width="19.42578125" style="1263" customWidth="1"/>
    <col min="6404" max="6404" width="16.7109375" style="1263" customWidth="1"/>
    <col min="6405" max="6405" width="9.28515625" style="1263"/>
    <col min="6406" max="6406" width="8.42578125" style="1263" customWidth="1"/>
    <col min="6407" max="6407" width="17.5703125" style="1263" bestFit="1" customWidth="1"/>
    <col min="6408" max="6408" width="21.7109375" style="1263" customWidth="1"/>
    <col min="6409" max="6409" width="21.28515625" style="1263" customWidth="1"/>
    <col min="6410" max="6645" width="9.28515625" style="1263"/>
    <col min="6646" max="6646" width="103.140625" style="1263" customWidth="1"/>
    <col min="6647" max="6647" width="20.5703125" style="1263" customWidth="1"/>
    <col min="6648" max="6648" width="19.42578125" style="1263" customWidth="1"/>
    <col min="6649" max="6649" width="16.7109375" style="1263" customWidth="1"/>
    <col min="6650" max="6650" width="12.85546875" style="1263" customWidth="1"/>
    <col min="6651" max="6651" width="11" style="1263" bestFit="1" customWidth="1"/>
    <col min="6652" max="6656" width="9.28515625" style="1263"/>
    <col min="6657" max="6657" width="103.140625" style="1263" customWidth="1"/>
    <col min="6658" max="6658" width="20.5703125" style="1263" customWidth="1"/>
    <col min="6659" max="6659" width="19.42578125" style="1263" customWidth="1"/>
    <col min="6660" max="6660" width="16.7109375" style="1263" customWidth="1"/>
    <col min="6661" max="6661" width="9.28515625" style="1263"/>
    <col min="6662" max="6662" width="8.42578125" style="1263" customWidth="1"/>
    <col min="6663" max="6663" width="17.5703125" style="1263" bestFit="1" customWidth="1"/>
    <col min="6664" max="6664" width="21.7109375" style="1263" customWidth="1"/>
    <col min="6665" max="6665" width="21.28515625" style="1263" customWidth="1"/>
    <col min="6666" max="6901" width="9.28515625" style="1263"/>
    <col min="6902" max="6902" width="103.140625" style="1263" customWidth="1"/>
    <col min="6903" max="6903" width="20.5703125" style="1263" customWidth="1"/>
    <col min="6904" max="6904" width="19.42578125" style="1263" customWidth="1"/>
    <col min="6905" max="6905" width="16.7109375" style="1263" customWidth="1"/>
    <col min="6906" max="6906" width="12.85546875" style="1263" customWidth="1"/>
    <col min="6907" max="6907" width="11" style="1263" bestFit="1" customWidth="1"/>
    <col min="6908" max="6912" width="9.28515625" style="1263"/>
    <col min="6913" max="6913" width="103.140625" style="1263" customWidth="1"/>
    <col min="6914" max="6914" width="20.5703125" style="1263" customWidth="1"/>
    <col min="6915" max="6915" width="19.42578125" style="1263" customWidth="1"/>
    <col min="6916" max="6916" width="16.7109375" style="1263" customWidth="1"/>
    <col min="6917" max="6917" width="9.28515625" style="1263"/>
    <col min="6918" max="6918" width="8.42578125" style="1263" customWidth="1"/>
    <col min="6919" max="6919" width="17.5703125" style="1263" bestFit="1" customWidth="1"/>
    <col min="6920" max="6920" width="21.7109375" style="1263" customWidth="1"/>
    <col min="6921" max="6921" width="21.28515625" style="1263" customWidth="1"/>
    <col min="6922" max="7157" width="9.28515625" style="1263"/>
    <col min="7158" max="7158" width="103.140625" style="1263" customWidth="1"/>
    <col min="7159" max="7159" width="20.5703125" style="1263" customWidth="1"/>
    <col min="7160" max="7160" width="19.42578125" style="1263" customWidth="1"/>
    <col min="7161" max="7161" width="16.7109375" style="1263" customWidth="1"/>
    <col min="7162" max="7162" width="12.85546875" style="1263" customWidth="1"/>
    <col min="7163" max="7163" width="11" style="1263" bestFit="1" customWidth="1"/>
    <col min="7164" max="7168" width="9.28515625" style="1263"/>
    <col min="7169" max="7169" width="103.140625" style="1263" customWidth="1"/>
    <col min="7170" max="7170" width="20.5703125" style="1263" customWidth="1"/>
    <col min="7171" max="7171" width="19.42578125" style="1263" customWidth="1"/>
    <col min="7172" max="7172" width="16.7109375" style="1263" customWidth="1"/>
    <col min="7173" max="7173" width="9.28515625" style="1263"/>
    <col min="7174" max="7174" width="8.42578125" style="1263" customWidth="1"/>
    <col min="7175" max="7175" width="17.5703125" style="1263" bestFit="1" customWidth="1"/>
    <col min="7176" max="7176" width="21.7109375" style="1263" customWidth="1"/>
    <col min="7177" max="7177" width="21.28515625" style="1263" customWidth="1"/>
    <col min="7178" max="7413" width="9.28515625" style="1263"/>
    <col min="7414" max="7414" width="103.140625" style="1263" customWidth="1"/>
    <col min="7415" max="7415" width="20.5703125" style="1263" customWidth="1"/>
    <col min="7416" max="7416" width="19.42578125" style="1263" customWidth="1"/>
    <col min="7417" max="7417" width="16.7109375" style="1263" customWidth="1"/>
    <col min="7418" max="7418" width="12.85546875" style="1263" customWidth="1"/>
    <col min="7419" max="7419" width="11" style="1263" bestFit="1" customWidth="1"/>
    <col min="7420" max="7424" width="9.28515625" style="1263"/>
    <col min="7425" max="7425" width="103.140625" style="1263" customWidth="1"/>
    <col min="7426" max="7426" width="20.5703125" style="1263" customWidth="1"/>
    <col min="7427" max="7427" width="19.42578125" style="1263" customWidth="1"/>
    <col min="7428" max="7428" width="16.7109375" style="1263" customWidth="1"/>
    <col min="7429" max="7429" width="9.28515625" style="1263"/>
    <col min="7430" max="7430" width="8.42578125" style="1263" customWidth="1"/>
    <col min="7431" max="7431" width="17.5703125" style="1263" bestFit="1" customWidth="1"/>
    <col min="7432" max="7432" width="21.7109375" style="1263" customWidth="1"/>
    <col min="7433" max="7433" width="21.28515625" style="1263" customWidth="1"/>
    <col min="7434" max="7669" width="9.28515625" style="1263"/>
    <col min="7670" max="7670" width="103.140625" style="1263" customWidth="1"/>
    <col min="7671" max="7671" width="20.5703125" style="1263" customWidth="1"/>
    <col min="7672" max="7672" width="19.42578125" style="1263" customWidth="1"/>
    <col min="7673" max="7673" width="16.7109375" style="1263" customWidth="1"/>
    <col min="7674" max="7674" width="12.85546875" style="1263" customWidth="1"/>
    <col min="7675" max="7675" width="11" style="1263" bestFit="1" customWidth="1"/>
    <col min="7676" max="7680" width="9.28515625" style="1263"/>
    <col min="7681" max="7681" width="103.140625" style="1263" customWidth="1"/>
    <col min="7682" max="7682" width="20.5703125" style="1263" customWidth="1"/>
    <col min="7683" max="7683" width="19.42578125" style="1263" customWidth="1"/>
    <col min="7684" max="7684" width="16.7109375" style="1263" customWidth="1"/>
    <col min="7685" max="7685" width="9.28515625" style="1263"/>
    <col min="7686" max="7686" width="8.42578125" style="1263" customWidth="1"/>
    <col min="7687" max="7687" width="17.5703125" style="1263" bestFit="1" customWidth="1"/>
    <col min="7688" max="7688" width="21.7109375" style="1263" customWidth="1"/>
    <col min="7689" max="7689" width="21.28515625" style="1263" customWidth="1"/>
    <col min="7690" max="7925" width="9.28515625" style="1263"/>
    <col min="7926" max="7926" width="103.140625" style="1263" customWidth="1"/>
    <col min="7927" max="7927" width="20.5703125" style="1263" customWidth="1"/>
    <col min="7928" max="7928" width="19.42578125" style="1263" customWidth="1"/>
    <col min="7929" max="7929" width="16.7109375" style="1263" customWidth="1"/>
    <col min="7930" max="7930" width="12.85546875" style="1263" customWidth="1"/>
    <col min="7931" max="7931" width="11" style="1263" bestFit="1" customWidth="1"/>
    <col min="7932" max="7936" width="9.28515625" style="1263"/>
    <col min="7937" max="7937" width="103.140625" style="1263" customWidth="1"/>
    <col min="7938" max="7938" width="20.5703125" style="1263" customWidth="1"/>
    <col min="7939" max="7939" width="19.42578125" style="1263" customWidth="1"/>
    <col min="7940" max="7940" width="16.7109375" style="1263" customWidth="1"/>
    <col min="7941" max="7941" width="9.28515625" style="1263"/>
    <col min="7942" max="7942" width="8.42578125" style="1263" customWidth="1"/>
    <col min="7943" max="7943" width="17.5703125" style="1263" bestFit="1" customWidth="1"/>
    <col min="7944" max="7944" width="21.7109375" style="1263" customWidth="1"/>
    <col min="7945" max="7945" width="21.28515625" style="1263" customWidth="1"/>
    <col min="7946" max="8181" width="9.28515625" style="1263"/>
    <col min="8182" max="8182" width="103.140625" style="1263" customWidth="1"/>
    <col min="8183" max="8183" width="20.5703125" style="1263" customWidth="1"/>
    <col min="8184" max="8184" width="19.42578125" style="1263" customWidth="1"/>
    <col min="8185" max="8185" width="16.7109375" style="1263" customWidth="1"/>
    <col min="8186" max="8186" width="12.85546875" style="1263" customWidth="1"/>
    <col min="8187" max="8187" width="11" style="1263" bestFit="1" customWidth="1"/>
    <col min="8188" max="8192" width="9.28515625" style="1263"/>
    <col min="8193" max="8193" width="103.140625" style="1263" customWidth="1"/>
    <col min="8194" max="8194" width="20.5703125" style="1263" customWidth="1"/>
    <col min="8195" max="8195" width="19.42578125" style="1263" customWidth="1"/>
    <col min="8196" max="8196" width="16.7109375" style="1263" customWidth="1"/>
    <col min="8197" max="8197" width="9.28515625" style="1263"/>
    <col min="8198" max="8198" width="8.42578125" style="1263" customWidth="1"/>
    <col min="8199" max="8199" width="17.5703125" style="1263" bestFit="1" customWidth="1"/>
    <col min="8200" max="8200" width="21.7109375" style="1263" customWidth="1"/>
    <col min="8201" max="8201" width="21.28515625" style="1263" customWidth="1"/>
    <col min="8202" max="8437" width="9.28515625" style="1263"/>
    <col min="8438" max="8438" width="103.140625" style="1263" customWidth="1"/>
    <col min="8439" max="8439" width="20.5703125" style="1263" customWidth="1"/>
    <col min="8440" max="8440" width="19.42578125" style="1263" customWidth="1"/>
    <col min="8441" max="8441" width="16.7109375" style="1263" customWidth="1"/>
    <col min="8442" max="8442" width="12.85546875" style="1263" customWidth="1"/>
    <col min="8443" max="8443" width="11" style="1263" bestFit="1" customWidth="1"/>
    <col min="8444" max="8448" width="9.28515625" style="1263"/>
    <col min="8449" max="8449" width="103.140625" style="1263" customWidth="1"/>
    <col min="8450" max="8450" width="20.5703125" style="1263" customWidth="1"/>
    <col min="8451" max="8451" width="19.42578125" style="1263" customWidth="1"/>
    <col min="8452" max="8452" width="16.7109375" style="1263" customWidth="1"/>
    <col min="8453" max="8453" width="9.28515625" style="1263"/>
    <col min="8454" max="8454" width="8.42578125" style="1263" customWidth="1"/>
    <col min="8455" max="8455" width="17.5703125" style="1263" bestFit="1" customWidth="1"/>
    <col min="8456" max="8456" width="21.7109375" style="1263" customWidth="1"/>
    <col min="8457" max="8457" width="21.28515625" style="1263" customWidth="1"/>
    <col min="8458" max="8693" width="9.28515625" style="1263"/>
    <col min="8694" max="8694" width="103.140625" style="1263" customWidth="1"/>
    <col min="8695" max="8695" width="20.5703125" style="1263" customWidth="1"/>
    <col min="8696" max="8696" width="19.42578125" style="1263" customWidth="1"/>
    <col min="8697" max="8697" width="16.7109375" style="1263" customWidth="1"/>
    <col min="8698" max="8698" width="12.85546875" style="1263" customWidth="1"/>
    <col min="8699" max="8699" width="11" style="1263" bestFit="1" customWidth="1"/>
    <col min="8700" max="8704" width="9.28515625" style="1263"/>
    <col min="8705" max="8705" width="103.140625" style="1263" customWidth="1"/>
    <col min="8706" max="8706" width="20.5703125" style="1263" customWidth="1"/>
    <col min="8707" max="8707" width="19.42578125" style="1263" customWidth="1"/>
    <col min="8708" max="8708" width="16.7109375" style="1263" customWidth="1"/>
    <col min="8709" max="8709" width="9.28515625" style="1263"/>
    <col min="8710" max="8710" width="8.42578125" style="1263" customWidth="1"/>
    <col min="8711" max="8711" width="17.5703125" style="1263" bestFit="1" customWidth="1"/>
    <col min="8712" max="8712" width="21.7109375" style="1263" customWidth="1"/>
    <col min="8713" max="8713" width="21.28515625" style="1263" customWidth="1"/>
    <col min="8714" max="8949" width="9.28515625" style="1263"/>
    <col min="8950" max="8950" width="103.140625" style="1263" customWidth="1"/>
    <col min="8951" max="8951" width="20.5703125" style="1263" customWidth="1"/>
    <col min="8952" max="8952" width="19.42578125" style="1263" customWidth="1"/>
    <col min="8953" max="8953" width="16.7109375" style="1263" customWidth="1"/>
    <col min="8954" max="8954" width="12.85546875" style="1263" customWidth="1"/>
    <col min="8955" max="8955" width="11" style="1263" bestFit="1" customWidth="1"/>
    <col min="8956" max="8960" width="9.28515625" style="1263"/>
    <col min="8961" max="8961" width="103.140625" style="1263" customWidth="1"/>
    <col min="8962" max="8962" width="20.5703125" style="1263" customWidth="1"/>
    <col min="8963" max="8963" width="19.42578125" style="1263" customWidth="1"/>
    <col min="8964" max="8964" width="16.7109375" style="1263" customWidth="1"/>
    <col min="8965" max="8965" width="9.28515625" style="1263"/>
    <col min="8966" max="8966" width="8.42578125" style="1263" customWidth="1"/>
    <col min="8967" max="8967" width="17.5703125" style="1263" bestFit="1" customWidth="1"/>
    <col min="8968" max="8968" width="21.7109375" style="1263" customWidth="1"/>
    <col min="8969" max="8969" width="21.28515625" style="1263" customWidth="1"/>
    <col min="8970" max="9205" width="9.28515625" style="1263"/>
    <col min="9206" max="9206" width="103.140625" style="1263" customWidth="1"/>
    <col min="9207" max="9207" width="20.5703125" style="1263" customWidth="1"/>
    <col min="9208" max="9208" width="19.42578125" style="1263" customWidth="1"/>
    <col min="9209" max="9209" width="16.7109375" style="1263" customWidth="1"/>
    <col min="9210" max="9210" width="12.85546875" style="1263" customWidth="1"/>
    <col min="9211" max="9211" width="11" style="1263" bestFit="1" customWidth="1"/>
    <col min="9212" max="9216" width="9.28515625" style="1263"/>
    <col min="9217" max="9217" width="103.140625" style="1263" customWidth="1"/>
    <col min="9218" max="9218" width="20.5703125" style="1263" customWidth="1"/>
    <col min="9219" max="9219" width="19.42578125" style="1263" customWidth="1"/>
    <col min="9220" max="9220" width="16.7109375" style="1263" customWidth="1"/>
    <col min="9221" max="9221" width="9.28515625" style="1263"/>
    <col min="9222" max="9222" width="8.42578125" style="1263" customWidth="1"/>
    <col min="9223" max="9223" width="17.5703125" style="1263" bestFit="1" customWidth="1"/>
    <col min="9224" max="9224" width="21.7109375" style="1263" customWidth="1"/>
    <col min="9225" max="9225" width="21.28515625" style="1263" customWidth="1"/>
    <col min="9226" max="9461" width="9.28515625" style="1263"/>
    <col min="9462" max="9462" width="103.140625" style="1263" customWidth="1"/>
    <col min="9463" max="9463" width="20.5703125" style="1263" customWidth="1"/>
    <col min="9464" max="9464" width="19.42578125" style="1263" customWidth="1"/>
    <col min="9465" max="9465" width="16.7109375" style="1263" customWidth="1"/>
    <col min="9466" max="9466" width="12.85546875" style="1263" customWidth="1"/>
    <col min="9467" max="9467" width="11" style="1263" bestFit="1" customWidth="1"/>
    <col min="9468" max="9472" width="9.28515625" style="1263"/>
    <col min="9473" max="9473" width="103.140625" style="1263" customWidth="1"/>
    <col min="9474" max="9474" width="20.5703125" style="1263" customWidth="1"/>
    <col min="9475" max="9475" width="19.42578125" style="1263" customWidth="1"/>
    <col min="9476" max="9476" width="16.7109375" style="1263" customWidth="1"/>
    <col min="9477" max="9477" width="9.28515625" style="1263"/>
    <col min="9478" max="9478" width="8.42578125" style="1263" customWidth="1"/>
    <col min="9479" max="9479" width="17.5703125" style="1263" bestFit="1" customWidth="1"/>
    <col min="9480" max="9480" width="21.7109375" style="1263" customWidth="1"/>
    <col min="9481" max="9481" width="21.28515625" style="1263" customWidth="1"/>
    <col min="9482" max="9717" width="9.28515625" style="1263"/>
    <col min="9718" max="9718" width="103.140625" style="1263" customWidth="1"/>
    <col min="9719" max="9719" width="20.5703125" style="1263" customWidth="1"/>
    <col min="9720" max="9720" width="19.42578125" style="1263" customWidth="1"/>
    <col min="9721" max="9721" width="16.7109375" style="1263" customWidth="1"/>
    <col min="9722" max="9722" width="12.85546875" style="1263" customWidth="1"/>
    <col min="9723" max="9723" width="11" style="1263" bestFit="1" customWidth="1"/>
    <col min="9724" max="9728" width="9.28515625" style="1263"/>
    <col min="9729" max="9729" width="103.140625" style="1263" customWidth="1"/>
    <col min="9730" max="9730" width="20.5703125" style="1263" customWidth="1"/>
    <col min="9731" max="9731" width="19.42578125" style="1263" customWidth="1"/>
    <col min="9732" max="9732" width="16.7109375" style="1263" customWidth="1"/>
    <col min="9733" max="9733" width="9.28515625" style="1263"/>
    <col min="9734" max="9734" width="8.42578125" style="1263" customWidth="1"/>
    <col min="9735" max="9735" width="17.5703125" style="1263" bestFit="1" customWidth="1"/>
    <col min="9736" max="9736" width="21.7109375" style="1263" customWidth="1"/>
    <col min="9737" max="9737" width="21.28515625" style="1263" customWidth="1"/>
    <col min="9738" max="9973" width="9.28515625" style="1263"/>
    <col min="9974" max="9974" width="103.140625" style="1263" customWidth="1"/>
    <col min="9975" max="9975" width="20.5703125" style="1263" customWidth="1"/>
    <col min="9976" max="9976" width="19.42578125" style="1263" customWidth="1"/>
    <col min="9977" max="9977" width="16.7109375" style="1263" customWidth="1"/>
    <col min="9978" max="9978" width="12.85546875" style="1263" customWidth="1"/>
    <col min="9979" max="9979" width="11" style="1263" bestFit="1" customWidth="1"/>
    <col min="9980" max="9984" width="9.28515625" style="1263"/>
    <col min="9985" max="9985" width="103.140625" style="1263" customWidth="1"/>
    <col min="9986" max="9986" width="20.5703125" style="1263" customWidth="1"/>
    <col min="9987" max="9987" width="19.42578125" style="1263" customWidth="1"/>
    <col min="9988" max="9988" width="16.7109375" style="1263" customWidth="1"/>
    <col min="9989" max="9989" width="9.28515625" style="1263"/>
    <col min="9990" max="9990" width="8.42578125" style="1263" customWidth="1"/>
    <col min="9991" max="9991" width="17.5703125" style="1263" bestFit="1" customWidth="1"/>
    <col min="9992" max="9992" width="21.7109375" style="1263" customWidth="1"/>
    <col min="9993" max="9993" width="21.28515625" style="1263" customWidth="1"/>
    <col min="9994" max="10229" width="9.28515625" style="1263"/>
    <col min="10230" max="10230" width="103.140625" style="1263" customWidth="1"/>
    <col min="10231" max="10231" width="20.5703125" style="1263" customWidth="1"/>
    <col min="10232" max="10232" width="19.42578125" style="1263" customWidth="1"/>
    <col min="10233" max="10233" width="16.7109375" style="1263" customWidth="1"/>
    <col min="10234" max="10234" width="12.85546875" style="1263" customWidth="1"/>
    <col min="10235" max="10235" width="11" style="1263" bestFit="1" customWidth="1"/>
    <col min="10236" max="10240" width="9.28515625" style="1263"/>
    <col min="10241" max="10241" width="103.140625" style="1263" customWidth="1"/>
    <col min="10242" max="10242" width="20.5703125" style="1263" customWidth="1"/>
    <col min="10243" max="10243" width="19.42578125" style="1263" customWidth="1"/>
    <col min="10244" max="10244" width="16.7109375" style="1263" customWidth="1"/>
    <col min="10245" max="10245" width="9.28515625" style="1263"/>
    <col min="10246" max="10246" width="8.42578125" style="1263" customWidth="1"/>
    <col min="10247" max="10247" width="17.5703125" style="1263" bestFit="1" customWidth="1"/>
    <col min="10248" max="10248" width="21.7109375" style="1263" customWidth="1"/>
    <col min="10249" max="10249" width="21.28515625" style="1263" customWidth="1"/>
    <col min="10250" max="10485" width="9.28515625" style="1263"/>
    <col min="10486" max="10486" width="103.140625" style="1263" customWidth="1"/>
    <col min="10487" max="10487" width="20.5703125" style="1263" customWidth="1"/>
    <col min="10488" max="10488" width="19.42578125" style="1263" customWidth="1"/>
    <col min="10489" max="10489" width="16.7109375" style="1263" customWidth="1"/>
    <col min="10490" max="10490" width="12.85546875" style="1263" customWidth="1"/>
    <col min="10491" max="10491" width="11" style="1263" bestFit="1" customWidth="1"/>
    <col min="10492" max="10496" width="9.28515625" style="1263"/>
    <col min="10497" max="10497" width="103.140625" style="1263" customWidth="1"/>
    <col min="10498" max="10498" width="20.5703125" style="1263" customWidth="1"/>
    <col min="10499" max="10499" width="19.42578125" style="1263" customWidth="1"/>
    <col min="10500" max="10500" width="16.7109375" style="1263" customWidth="1"/>
    <col min="10501" max="10501" width="9.28515625" style="1263"/>
    <col min="10502" max="10502" width="8.42578125" style="1263" customWidth="1"/>
    <col min="10503" max="10503" width="17.5703125" style="1263" bestFit="1" customWidth="1"/>
    <col min="10504" max="10504" width="21.7109375" style="1263" customWidth="1"/>
    <col min="10505" max="10505" width="21.28515625" style="1263" customWidth="1"/>
    <col min="10506" max="10741" width="9.28515625" style="1263"/>
    <col min="10742" max="10742" width="103.140625" style="1263" customWidth="1"/>
    <col min="10743" max="10743" width="20.5703125" style="1263" customWidth="1"/>
    <col min="10744" max="10744" width="19.42578125" style="1263" customWidth="1"/>
    <col min="10745" max="10745" width="16.7109375" style="1263" customWidth="1"/>
    <col min="10746" max="10746" width="12.85546875" style="1263" customWidth="1"/>
    <col min="10747" max="10747" width="11" style="1263" bestFit="1" customWidth="1"/>
    <col min="10748" max="10752" width="9.28515625" style="1263"/>
    <col min="10753" max="10753" width="103.140625" style="1263" customWidth="1"/>
    <col min="10754" max="10754" width="20.5703125" style="1263" customWidth="1"/>
    <col min="10755" max="10755" width="19.42578125" style="1263" customWidth="1"/>
    <col min="10756" max="10756" width="16.7109375" style="1263" customWidth="1"/>
    <col min="10757" max="10757" width="9.28515625" style="1263"/>
    <col min="10758" max="10758" width="8.42578125" style="1263" customWidth="1"/>
    <col min="10759" max="10759" width="17.5703125" style="1263" bestFit="1" customWidth="1"/>
    <col min="10760" max="10760" width="21.7109375" style="1263" customWidth="1"/>
    <col min="10761" max="10761" width="21.28515625" style="1263" customWidth="1"/>
    <col min="10762" max="10997" width="9.28515625" style="1263"/>
    <col min="10998" max="10998" width="103.140625" style="1263" customWidth="1"/>
    <col min="10999" max="10999" width="20.5703125" style="1263" customWidth="1"/>
    <col min="11000" max="11000" width="19.42578125" style="1263" customWidth="1"/>
    <col min="11001" max="11001" width="16.7109375" style="1263" customWidth="1"/>
    <col min="11002" max="11002" width="12.85546875" style="1263" customWidth="1"/>
    <col min="11003" max="11003" width="11" style="1263" bestFit="1" customWidth="1"/>
    <col min="11004" max="11008" width="9.28515625" style="1263"/>
    <col min="11009" max="11009" width="103.140625" style="1263" customWidth="1"/>
    <col min="11010" max="11010" width="20.5703125" style="1263" customWidth="1"/>
    <col min="11011" max="11011" width="19.42578125" style="1263" customWidth="1"/>
    <col min="11012" max="11012" width="16.7109375" style="1263" customWidth="1"/>
    <col min="11013" max="11013" width="9.28515625" style="1263"/>
    <col min="11014" max="11014" width="8.42578125" style="1263" customWidth="1"/>
    <col min="11015" max="11015" width="17.5703125" style="1263" bestFit="1" customWidth="1"/>
    <col min="11016" max="11016" width="21.7109375" style="1263" customWidth="1"/>
    <col min="11017" max="11017" width="21.28515625" style="1263" customWidth="1"/>
    <col min="11018" max="11253" width="9.28515625" style="1263"/>
    <col min="11254" max="11254" width="103.140625" style="1263" customWidth="1"/>
    <col min="11255" max="11255" width="20.5703125" style="1263" customWidth="1"/>
    <col min="11256" max="11256" width="19.42578125" style="1263" customWidth="1"/>
    <col min="11257" max="11257" width="16.7109375" style="1263" customWidth="1"/>
    <col min="11258" max="11258" width="12.85546875" style="1263" customWidth="1"/>
    <col min="11259" max="11259" width="11" style="1263" bestFit="1" customWidth="1"/>
    <col min="11260" max="11264" width="9.28515625" style="1263"/>
    <col min="11265" max="11265" width="103.140625" style="1263" customWidth="1"/>
    <col min="11266" max="11266" width="20.5703125" style="1263" customWidth="1"/>
    <col min="11267" max="11267" width="19.42578125" style="1263" customWidth="1"/>
    <col min="11268" max="11268" width="16.7109375" style="1263" customWidth="1"/>
    <col min="11269" max="11269" width="9.28515625" style="1263"/>
    <col min="11270" max="11270" width="8.42578125" style="1263" customWidth="1"/>
    <col min="11271" max="11271" width="17.5703125" style="1263" bestFit="1" customWidth="1"/>
    <col min="11272" max="11272" width="21.7109375" style="1263" customWidth="1"/>
    <col min="11273" max="11273" width="21.28515625" style="1263" customWidth="1"/>
    <col min="11274" max="11509" width="9.28515625" style="1263"/>
    <col min="11510" max="11510" width="103.140625" style="1263" customWidth="1"/>
    <col min="11511" max="11511" width="20.5703125" style="1263" customWidth="1"/>
    <col min="11512" max="11512" width="19.42578125" style="1263" customWidth="1"/>
    <col min="11513" max="11513" width="16.7109375" style="1263" customWidth="1"/>
    <col min="11514" max="11514" width="12.85546875" style="1263" customWidth="1"/>
    <col min="11515" max="11515" width="11" style="1263" bestFit="1" customWidth="1"/>
    <col min="11516" max="11520" width="9.28515625" style="1263"/>
    <col min="11521" max="11521" width="103.140625" style="1263" customWidth="1"/>
    <col min="11522" max="11522" width="20.5703125" style="1263" customWidth="1"/>
    <col min="11523" max="11523" width="19.42578125" style="1263" customWidth="1"/>
    <col min="11524" max="11524" width="16.7109375" style="1263" customWidth="1"/>
    <col min="11525" max="11525" width="9.28515625" style="1263"/>
    <col min="11526" max="11526" width="8.42578125" style="1263" customWidth="1"/>
    <col min="11527" max="11527" width="17.5703125" style="1263" bestFit="1" customWidth="1"/>
    <col min="11528" max="11528" width="21.7109375" style="1263" customWidth="1"/>
    <col min="11529" max="11529" width="21.28515625" style="1263" customWidth="1"/>
    <col min="11530" max="11765" width="9.28515625" style="1263"/>
    <col min="11766" max="11766" width="103.140625" style="1263" customWidth="1"/>
    <col min="11767" max="11767" width="20.5703125" style="1263" customWidth="1"/>
    <col min="11768" max="11768" width="19.42578125" style="1263" customWidth="1"/>
    <col min="11769" max="11769" width="16.7109375" style="1263" customWidth="1"/>
    <col min="11770" max="11770" width="12.85546875" style="1263" customWidth="1"/>
    <col min="11771" max="11771" width="11" style="1263" bestFit="1" customWidth="1"/>
    <col min="11772" max="11776" width="9.28515625" style="1263"/>
    <col min="11777" max="11777" width="103.140625" style="1263" customWidth="1"/>
    <col min="11778" max="11778" width="20.5703125" style="1263" customWidth="1"/>
    <col min="11779" max="11779" width="19.42578125" style="1263" customWidth="1"/>
    <col min="11780" max="11780" width="16.7109375" style="1263" customWidth="1"/>
    <col min="11781" max="11781" width="9.28515625" style="1263"/>
    <col min="11782" max="11782" width="8.42578125" style="1263" customWidth="1"/>
    <col min="11783" max="11783" width="17.5703125" style="1263" bestFit="1" customWidth="1"/>
    <col min="11784" max="11784" width="21.7109375" style="1263" customWidth="1"/>
    <col min="11785" max="11785" width="21.28515625" style="1263" customWidth="1"/>
    <col min="11786" max="12021" width="9.28515625" style="1263"/>
    <col min="12022" max="12022" width="103.140625" style="1263" customWidth="1"/>
    <col min="12023" max="12023" width="20.5703125" style="1263" customWidth="1"/>
    <col min="12024" max="12024" width="19.42578125" style="1263" customWidth="1"/>
    <col min="12025" max="12025" width="16.7109375" style="1263" customWidth="1"/>
    <col min="12026" max="12026" width="12.85546875" style="1263" customWidth="1"/>
    <col min="12027" max="12027" width="11" style="1263" bestFit="1" customWidth="1"/>
    <col min="12028" max="12032" width="9.28515625" style="1263"/>
    <col min="12033" max="12033" width="103.140625" style="1263" customWidth="1"/>
    <col min="12034" max="12034" width="20.5703125" style="1263" customWidth="1"/>
    <col min="12035" max="12035" width="19.42578125" style="1263" customWidth="1"/>
    <col min="12036" max="12036" width="16.7109375" style="1263" customWidth="1"/>
    <col min="12037" max="12037" width="9.28515625" style="1263"/>
    <col min="12038" max="12038" width="8.42578125" style="1263" customWidth="1"/>
    <col min="12039" max="12039" width="17.5703125" style="1263" bestFit="1" customWidth="1"/>
    <col min="12040" max="12040" width="21.7109375" style="1263" customWidth="1"/>
    <col min="12041" max="12041" width="21.28515625" style="1263" customWidth="1"/>
    <col min="12042" max="12277" width="9.28515625" style="1263"/>
    <col min="12278" max="12278" width="103.140625" style="1263" customWidth="1"/>
    <col min="12279" max="12279" width="20.5703125" style="1263" customWidth="1"/>
    <col min="12280" max="12280" width="19.42578125" style="1263" customWidth="1"/>
    <col min="12281" max="12281" width="16.7109375" style="1263" customWidth="1"/>
    <col min="12282" max="12282" width="12.85546875" style="1263" customWidth="1"/>
    <col min="12283" max="12283" width="11" style="1263" bestFit="1" customWidth="1"/>
    <col min="12284" max="12288" width="9.28515625" style="1263"/>
    <col min="12289" max="12289" width="103.140625" style="1263" customWidth="1"/>
    <col min="12290" max="12290" width="20.5703125" style="1263" customWidth="1"/>
    <col min="12291" max="12291" width="19.42578125" style="1263" customWidth="1"/>
    <col min="12292" max="12292" width="16.7109375" style="1263" customWidth="1"/>
    <col min="12293" max="12293" width="9.28515625" style="1263"/>
    <col min="12294" max="12294" width="8.42578125" style="1263" customWidth="1"/>
    <col min="12295" max="12295" width="17.5703125" style="1263" bestFit="1" customWidth="1"/>
    <col min="12296" max="12296" width="21.7109375" style="1263" customWidth="1"/>
    <col min="12297" max="12297" width="21.28515625" style="1263" customWidth="1"/>
    <col min="12298" max="12533" width="9.28515625" style="1263"/>
    <col min="12534" max="12534" width="103.140625" style="1263" customWidth="1"/>
    <col min="12535" max="12535" width="20.5703125" style="1263" customWidth="1"/>
    <col min="12536" max="12536" width="19.42578125" style="1263" customWidth="1"/>
    <col min="12537" max="12537" width="16.7109375" style="1263" customWidth="1"/>
    <col min="12538" max="12538" width="12.85546875" style="1263" customWidth="1"/>
    <col min="12539" max="12539" width="11" style="1263" bestFit="1" customWidth="1"/>
    <col min="12540" max="12544" width="9.28515625" style="1263"/>
    <col min="12545" max="12545" width="103.140625" style="1263" customWidth="1"/>
    <col min="12546" max="12546" width="20.5703125" style="1263" customWidth="1"/>
    <col min="12547" max="12547" width="19.42578125" style="1263" customWidth="1"/>
    <col min="12548" max="12548" width="16.7109375" style="1263" customWidth="1"/>
    <col min="12549" max="12549" width="9.28515625" style="1263"/>
    <col min="12550" max="12550" width="8.42578125" style="1263" customWidth="1"/>
    <col min="12551" max="12551" width="17.5703125" style="1263" bestFit="1" customWidth="1"/>
    <col min="12552" max="12552" width="21.7109375" style="1263" customWidth="1"/>
    <col min="12553" max="12553" width="21.28515625" style="1263" customWidth="1"/>
    <col min="12554" max="12789" width="9.28515625" style="1263"/>
    <col min="12790" max="12790" width="103.140625" style="1263" customWidth="1"/>
    <col min="12791" max="12791" width="20.5703125" style="1263" customWidth="1"/>
    <col min="12792" max="12792" width="19.42578125" style="1263" customWidth="1"/>
    <col min="12793" max="12793" width="16.7109375" style="1263" customWidth="1"/>
    <col min="12794" max="12794" width="12.85546875" style="1263" customWidth="1"/>
    <col min="12795" max="12795" width="11" style="1263" bestFit="1" customWidth="1"/>
    <col min="12796" max="12800" width="9.28515625" style="1263"/>
    <col min="12801" max="12801" width="103.140625" style="1263" customWidth="1"/>
    <col min="12802" max="12802" width="20.5703125" style="1263" customWidth="1"/>
    <col min="12803" max="12803" width="19.42578125" style="1263" customWidth="1"/>
    <col min="12804" max="12804" width="16.7109375" style="1263" customWidth="1"/>
    <col min="12805" max="12805" width="9.28515625" style="1263"/>
    <col min="12806" max="12806" width="8.42578125" style="1263" customWidth="1"/>
    <col min="12807" max="12807" width="17.5703125" style="1263" bestFit="1" customWidth="1"/>
    <col min="12808" max="12808" width="21.7109375" style="1263" customWidth="1"/>
    <col min="12809" max="12809" width="21.28515625" style="1263" customWidth="1"/>
    <col min="12810" max="13045" width="9.28515625" style="1263"/>
    <col min="13046" max="13046" width="103.140625" style="1263" customWidth="1"/>
    <col min="13047" max="13047" width="20.5703125" style="1263" customWidth="1"/>
    <col min="13048" max="13048" width="19.42578125" style="1263" customWidth="1"/>
    <col min="13049" max="13049" width="16.7109375" style="1263" customWidth="1"/>
    <col min="13050" max="13050" width="12.85546875" style="1263" customWidth="1"/>
    <col min="13051" max="13051" width="11" style="1263" bestFit="1" customWidth="1"/>
    <col min="13052" max="13056" width="9.28515625" style="1263"/>
    <col min="13057" max="13057" width="103.140625" style="1263" customWidth="1"/>
    <col min="13058" max="13058" width="20.5703125" style="1263" customWidth="1"/>
    <col min="13059" max="13059" width="19.42578125" style="1263" customWidth="1"/>
    <col min="13060" max="13060" width="16.7109375" style="1263" customWidth="1"/>
    <col min="13061" max="13061" width="9.28515625" style="1263"/>
    <col min="13062" max="13062" width="8.42578125" style="1263" customWidth="1"/>
    <col min="13063" max="13063" width="17.5703125" style="1263" bestFit="1" customWidth="1"/>
    <col min="13064" max="13064" width="21.7109375" style="1263" customWidth="1"/>
    <col min="13065" max="13065" width="21.28515625" style="1263" customWidth="1"/>
    <col min="13066" max="13301" width="9.28515625" style="1263"/>
    <col min="13302" max="13302" width="103.140625" style="1263" customWidth="1"/>
    <col min="13303" max="13303" width="20.5703125" style="1263" customWidth="1"/>
    <col min="13304" max="13304" width="19.42578125" style="1263" customWidth="1"/>
    <col min="13305" max="13305" width="16.7109375" style="1263" customWidth="1"/>
    <col min="13306" max="13306" width="12.85546875" style="1263" customWidth="1"/>
    <col min="13307" max="13307" width="11" style="1263" bestFit="1" customWidth="1"/>
    <col min="13308" max="13312" width="9.28515625" style="1263"/>
    <col min="13313" max="13313" width="103.140625" style="1263" customWidth="1"/>
    <col min="13314" max="13314" width="20.5703125" style="1263" customWidth="1"/>
    <col min="13315" max="13315" width="19.42578125" style="1263" customWidth="1"/>
    <col min="13316" max="13316" width="16.7109375" style="1263" customWidth="1"/>
    <col min="13317" max="13317" width="9.28515625" style="1263"/>
    <col min="13318" max="13318" width="8.42578125" style="1263" customWidth="1"/>
    <col min="13319" max="13319" width="17.5703125" style="1263" bestFit="1" customWidth="1"/>
    <col min="13320" max="13320" width="21.7109375" style="1263" customWidth="1"/>
    <col min="13321" max="13321" width="21.28515625" style="1263" customWidth="1"/>
    <col min="13322" max="13557" width="9.28515625" style="1263"/>
    <col min="13558" max="13558" width="103.140625" style="1263" customWidth="1"/>
    <col min="13559" max="13559" width="20.5703125" style="1263" customWidth="1"/>
    <col min="13560" max="13560" width="19.42578125" style="1263" customWidth="1"/>
    <col min="13561" max="13561" width="16.7109375" style="1263" customWidth="1"/>
    <col min="13562" max="13562" width="12.85546875" style="1263" customWidth="1"/>
    <col min="13563" max="13563" width="11" style="1263" bestFit="1" customWidth="1"/>
    <col min="13564" max="13568" width="9.28515625" style="1263"/>
    <col min="13569" max="13569" width="103.140625" style="1263" customWidth="1"/>
    <col min="13570" max="13570" width="20.5703125" style="1263" customWidth="1"/>
    <col min="13571" max="13571" width="19.42578125" style="1263" customWidth="1"/>
    <col min="13572" max="13572" width="16.7109375" style="1263" customWidth="1"/>
    <col min="13573" max="13573" width="9.28515625" style="1263"/>
    <col min="13574" max="13574" width="8.42578125" style="1263" customWidth="1"/>
    <col min="13575" max="13575" width="17.5703125" style="1263" bestFit="1" customWidth="1"/>
    <col min="13576" max="13576" width="21.7109375" style="1263" customWidth="1"/>
    <col min="13577" max="13577" width="21.28515625" style="1263" customWidth="1"/>
    <col min="13578" max="13813" width="9.28515625" style="1263"/>
    <col min="13814" max="13814" width="103.140625" style="1263" customWidth="1"/>
    <col min="13815" max="13815" width="20.5703125" style="1263" customWidth="1"/>
    <col min="13816" max="13816" width="19.42578125" style="1263" customWidth="1"/>
    <col min="13817" max="13817" width="16.7109375" style="1263" customWidth="1"/>
    <col min="13818" max="13818" width="12.85546875" style="1263" customWidth="1"/>
    <col min="13819" max="13819" width="11" style="1263" bestFit="1" customWidth="1"/>
    <col min="13820" max="13824" width="9.28515625" style="1263"/>
    <col min="13825" max="13825" width="103.140625" style="1263" customWidth="1"/>
    <col min="13826" max="13826" width="20.5703125" style="1263" customWidth="1"/>
    <col min="13827" max="13827" width="19.42578125" style="1263" customWidth="1"/>
    <col min="13828" max="13828" width="16.7109375" style="1263" customWidth="1"/>
    <col min="13829" max="13829" width="9.28515625" style="1263"/>
    <col min="13830" max="13830" width="8.42578125" style="1263" customWidth="1"/>
    <col min="13831" max="13831" width="17.5703125" style="1263" bestFit="1" customWidth="1"/>
    <col min="13832" max="13832" width="21.7109375" style="1263" customWidth="1"/>
    <col min="13833" max="13833" width="21.28515625" style="1263" customWidth="1"/>
    <col min="13834" max="14069" width="9.28515625" style="1263"/>
    <col min="14070" max="14070" width="103.140625" style="1263" customWidth="1"/>
    <col min="14071" max="14071" width="20.5703125" style="1263" customWidth="1"/>
    <col min="14072" max="14072" width="19.42578125" style="1263" customWidth="1"/>
    <col min="14073" max="14073" width="16.7109375" style="1263" customWidth="1"/>
    <col min="14074" max="14074" width="12.85546875" style="1263" customWidth="1"/>
    <col min="14075" max="14075" width="11" style="1263" bestFit="1" customWidth="1"/>
    <col min="14076" max="14080" width="9.28515625" style="1263"/>
    <col min="14081" max="14081" width="103.140625" style="1263" customWidth="1"/>
    <col min="14082" max="14082" width="20.5703125" style="1263" customWidth="1"/>
    <col min="14083" max="14083" width="19.42578125" style="1263" customWidth="1"/>
    <col min="14084" max="14084" width="16.7109375" style="1263" customWidth="1"/>
    <col min="14085" max="14085" width="9.28515625" style="1263"/>
    <col min="14086" max="14086" width="8.42578125" style="1263" customWidth="1"/>
    <col min="14087" max="14087" width="17.5703125" style="1263" bestFit="1" customWidth="1"/>
    <col min="14088" max="14088" width="21.7109375" style="1263" customWidth="1"/>
    <col min="14089" max="14089" width="21.28515625" style="1263" customWidth="1"/>
    <col min="14090" max="14325" width="9.28515625" style="1263"/>
    <col min="14326" max="14326" width="103.140625" style="1263" customWidth="1"/>
    <col min="14327" max="14327" width="20.5703125" style="1263" customWidth="1"/>
    <col min="14328" max="14328" width="19.42578125" style="1263" customWidth="1"/>
    <col min="14329" max="14329" width="16.7109375" style="1263" customWidth="1"/>
    <col min="14330" max="14330" width="12.85546875" style="1263" customWidth="1"/>
    <col min="14331" max="14331" width="11" style="1263" bestFit="1" customWidth="1"/>
    <col min="14332" max="14336" width="9.28515625" style="1263"/>
    <col min="14337" max="14337" width="103.140625" style="1263" customWidth="1"/>
    <col min="14338" max="14338" width="20.5703125" style="1263" customWidth="1"/>
    <col min="14339" max="14339" width="19.42578125" style="1263" customWidth="1"/>
    <col min="14340" max="14340" width="16.7109375" style="1263" customWidth="1"/>
    <col min="14341" max="14341" width="9.28515625" style="1263"/>
    <col min="14342" max="14342" width="8.42578125" style="1263" customWidth="1"/>
    <col min="14343" max="14343" width="17.5703125" style="1263" bestFit="1" customWidth="1"/>
    <col min="14344" max="14344" width="21.7109375" style="1263" customWidth="1"/>
    <col min="14345" max="14345" width="21.28515625" style="1263" customWidth="1"/>
    <col min="14346" max="14581" width="9.28515625" style="1263"/>
    <col min="14582" max="14582" width="103.140625" style="1263" customWidth="1"/>
    <col min="14583" max="14583" width="20.5703125" style="1263" customWidth="1"/>
    <col min="14584" max="14584" width="19.42578125" style="1263" customWidth="1"/>
    <col min="14585" max="14585" width="16.7109375" style="1263" customWidth="1"/>
    <col min="14586" max="14586" width="12.85546875" style="1263" customWidth="1"/>
    <col min="14587" max="14587" width="11" style="1263" bestFit="1" customWidth="1"/>
    <col min="14588" max="14592" width="9.28515625" style="1263"/>
    <col min="14593" max="14593" width="103.140625" style="1263" customWidth="1"/>
    <col min="14594" max="14594" width="20.5703125" style="1263" customWidth="1"/>
    <col min="14595" max="14595" width="19.42578125" style="1263" customWidth="1"/>
    <col min="14596" max="14596" width="16.7109375" style="1263" customWidth="1"/>
    <col min="14597" max="14597" width="9.28515625" style="1263"/>
    <col min="14598" max="14598" width="8.42578125" style="1263" customWidth="1"/>
    <col min="14599" max="14599" width="17.5703125" style="1263" bestFit="1" customWidth="1"/>
    <col min="14600" max="14600" width="21.7109375" style="1263" customWidth="1"/>
    <col min="14601" max="14601" width="21.28515625" style="1263" customWidth="1"/>
    <col min="14602" max="14837" width="9.28515625" style="1263"/>
    <col min="14838" max="14838" width="103.140625" style="1263" customWidth="1"/>
    <col min="14839" max="14839" width="20.5703125" style="1263" customWidth="1"/>
    <col min="14840" max="14840" width="19.42578125" style="1263" customWidth="1"/>
    <col min="14841" max="14841" width="16.7109375" style="1263" customWidth="1"/>
    <col min="14842" max="14842" width="12.85546875" style="1263" customWidth="1"/>
    <col min="14843" max="14843" width="11" style="1263" bestFit="1" customWidth="1"/>
    <col min="14844" max="14848" width="9.28515625" style="1263"/>
    <col min="14849" max="14849" width="103.140625" style="1263" customWidth="1"/>
    <col min="14850" max="14850" width="20.5703125" style="1263" customWidth="1"/>
    <col min="14851" max="14851" width="19.42578125" style="1263" customWidth="1"/>
    <col min="14852" max="14852" width="16.7109375" style="1263" customWidth="1"/>
    <col min="14853" max="14853" width="9.28515625" style="1263"/>
    <col min="14854" max="14854" width="8.42578125" style="1263" customWidth="1"/>
    <col min="14855" max="14855" width="17.5703125" style="1263" bestFit="1" customWidth="1"/>
    <col min="14856" max="14856" width="21.7109375" style="1263" customWidth="1"/>
    <col min="14857" max="14857" width="21.28515625" style="1263" customWidth="1"/>
    <col min="14858" max="15093" width="9.28515625" style="1263"/>
    <col min="15094" max="15094" width="103.140625" style="1263" customWidth="1"/>
    <col min="15095" max="15095" width="20.5703125" style="1263" customWidth="1"/>
    <col min="15096" max="15096" width="19.42578125" style="1263" customWidth="1"/>
    <col min="15097" max="15097" width="16.7109375" style="1263" customWidth="1"/>
    <col min="15098" max="15098" width="12.85546875" style="1263" customWidth="1"/>
    <col min="15099" max="15099" width="11" style="1263" bestFit="1" customWidth="1"/>
    <col min="15100" max="15104" width="9.28515625" style="1263"/>
    <col min="15105" max="15105" width="103.140625" style="1263" customWidth="1"/>
    <col min="15106" max="15106" width="20.5703125" style="1263" customWidth="1"/>
    <col min="15107" max="15107" width="19.42578125" style="1263" customWidth="1"/>
    <col min="15108" max="15108" width="16.7109375" style="1263" customWidth="1"/>
    <col min="15109" max="15109" width="9.28515625" style="1263"/>
    <col min="15110" max="15110" width="8.42578125" style="1263" customWidth="1"/>
    <col min="15111" max="15111" width="17.5703125" style="1263" bestFit="1" customWidth="1"/>
    <col min="15112" max="15112" width="21.7109375" style="1263" customWidth="1"/>
    <col min="15113" max="15113" width="21.28515625" style="1263" customWidth="1"/>
    <col min="15114" max="15349" width="9.28515625" style="1263"/>
    <col min="15350" max="15350" width="103.140625" style="1263" customWidth="1"/>
    <col min="15351" max="15351" width="20.5703125" style="1263" customWidth="1"/>
    <col min="15352" max="15352" width="19.42578125" style="1263" customWidth="1"/>
    <col min="15353" max="15353" width="16.7109375" style="1263" customWidth="1"/>
    <col min="15354" max="15354" width="12.85546875" style="1263" customWidth="1"/>
    <col min="15355" max="15355" width="11" style="1263" bestFit="1" customWidth="1"/>
    <col min="15356" max="15360" width="9.28515625" style="1263"/>
    <col min="15361" max="15361" width="103.140625" style="1263" customWidth="1"/>
    <col min="15362" max="15362" width="20.5703125" style="1263" customWidth="1"/>
    <col min="15363" max="15363" width="19.42578125" style="1263" customWidth="1"/>
    <col min="15364" max="15364" width="16.7109375" style="1263" customWidth="1"/>
    <col min="15365" max="15365" width="9.28515625" style="1263"/>
    <col min="15366" max="15366" width="8.42578125" style="1263" customWidth="1"/>
    <col min="15367" max="15367" width="17.5703125" style="1263" bestFit="1" customWidth="1"/>
    <col min="15368" max="15368" width="21.7109375" style="1263" customWidth="1"/>
    <col min="15369" max="15369" width="21.28515625" style="1263" customWidth="1"/>
    <col min="15370" max="15605" width="9.28515625" style="1263"/>
    <col min="15606" max="15606" width="103.140625" style="1263" customWidth="1"/>
    <col min="15607" max="15607" width="20.5703125" style="1263" customWidth="1"/>
    <col min="15608" max="15608" width="19.42578125" style="1263" customWidth="1"/>
    <col min="15609" max="15609" width="16.7109375" style="1263" customWidth="1"/>
    <col min="15610" max="15610" width="12.85546875" style="1263" customWidth="1"/>
    <col min="15611" max="15611" width="11" style="1263" bestFit="1" customWidth="1"/>
    <col min="15612" max="15616" width="9.28515625" style="1263"/>
    <col min="15617" max="15617" width="103.140625" style="1263" customWidth="1"/>
    <col min="15618" max="15618" width="20.5703125" style="1263" customWidth="1"/>
    <col min="15619" max="15619" width="19.42578125" style="1263" customWidth="1"/>
    <col min="15620" max="15620" width="16.7109375" style="1263" customWidth="1"/>
    <col min="15621" max="15621" width="9.28515625" style="1263"/>
    <col min="15622" max="15622" width="8.42578125" style="1263" customWidth="1"/>
    <col min="15623" max="15623" width="17.5703125" style="1263" bestFit="1" customWidth="1"/>
    <col min="15624" max="15624" width="21.7109375" style="1263" customWidth="1"/>
    <col min="15625" max="15625" width="21.28515625" style="1263" customWidth="1"/>
    <col min="15626" max="15861" width="9.28515625" style="1263"/>
    <col min="15862" max="15862" width="103.140625" style="1263" customWidth="1"/>
    <col min="15863" max="15863" width="20.5703125" style="1263" customWidth="1"/>
    <col min="15864" max="15864" width="19.42578125" style="1263" customWidth="1"/>
    <col min="15865" max="15865" width="16.7109375" style="1263" customWidth="1"/>
    <col min="15866" max="15866" width="12.85546875" style="1263" customWidth="1"/>
    <col min="15867" max="15867" width="11" style="1263" bestFit="1" customWidth="1"/>
    <col min="15868" max="15872" width="9.28515625" style="1263"/>
    <col min="15873" max="15873" width="103.140625" style="1263" customWidth="1"/>
    <col min="15874" max="15874" width="20.5703125" style="1263" customWidth="1"/>
    <col min="15875" max="15875" width="19.42578125" style="1263" customWidth="1"/>
    <col min="15876" max="15876" width="16.7109375" style="1263" customWidth="1"/>
    <col min="15877" max="15877" width="9.28515625" style="1263"/>
    <col min="15878" max="15878" width="8.42578125" style="1263" customWidth="1"/>
    <col min="15879" max="15879" width="17.5703125" style="1263" bestFit="1" customWidth="1"/>
    <col min="15880" max="15880" width="21.7109375" style="1263" customWidth="1"/>
    <col min="15881" max="15881" width="21.28515625" style="1263" customWidth="1"/>
    <col min="15882" max="16117" width="9.28515625" style="1263"/>
    <col min="16118" max="16118" width="103.140625" style="1263" customWidth="1"/>
    <col min="16119" max="16119" width="20.5703125" style="1263" customWidth="1"/>
    <col min="16120" max="16120" width="19.42578125" style="1263" customWidth="1"/>
    <col min="16121" max="16121" width="16.7109375" style="1263" customWidth="1"/>
    <col min="16122" max="16122" width="12.85546875" style="1263" customWidth="1"/>
    <col min="16123" max="16123" width="11" style="1263" bestFit="1" customWidth="1"/>
    <col min="16124" max="16128" width="9.28515625" style="1263"/>
    <col min="16129" max="16129" width="103.140625" style="1263" customWidth="1"/>
    <col min="16130" max="16130" width="20.5703125" style="1263" customWidth="1"/>
    <col min="16131" max="16131" width="19.42578125" style="1263" customWidth="1"/>
    <col min="16132" max="16132" width="16.7109375" style="1263" customWidth="1"/>
    <col min="16133" max="16133" width="9.28515625" style="1263"/>
    <col min="16134" max="16134" width="8.42578125" style="1263" customWidth="1"/>
    <col min="16135" max="16135" width="17.5703125" style="1263" bestFit="1" customWidth="1"/>
    <col min="16136" max="16136" width="21.7109375" style="1263" customWidth="1"/>
    <col min="16137" max="16137" width="21.28515625" style="1263" customWidth="1"/>
    <col min="16138" max="16373" width="9.28515625" style="1263"/>
    <col min="16374" max="16374" width="103.140625" style="1263" customWidth="1"/>
    <col min="16375" max="16375" width="20.5703125" style="1263" customWidth="1"/>
    <col min="16376" max="16376" width="19.42578125" style="1263" customWidth="1"/>
    <col min="16377" max="16377" width="16.7109375" style="1263" customWidth="1"/>
    <col min="16378" max="16378" width="12.85546875" style="1263" customWidth="1"/>
    <col min="16379" max="16379" width="11" style="1263" bestFit="1" customWidth="1"/>
    <col min="16380" max="16384" width="9.28515625" style="1263"/>
  </cols>
  <sheetData>
    <row r="1" spans="1:5" ht="16.5" customHeight="1">
      <c r="A1" s="1261" t="s">
        <v>775</v>
      </c>
      <c r="B1" s="1262"/>
      <c r="C1" s="1659"/>
      <c r="D1" s="1659"/>
    </row>
    <row r="2" spans="1:5" ht="22.5" customHeight="1">
      <c r="A2" s="1660" t="s">
        <v>776</v>
      </c>
      <c r="B2" s="1660"/>
      <c r="C2" s="1660"/>
      <c r="D2" s="1660"/>
    </row>
    <row r="3" spans="1:5" s="1266" customFormat="1" ht="18" customHeight="1">
      <c r="A3" s="1264"/>
      <c r="B3" s="1265"/>
      <c r="C3" s="1661" t="s">
        <v>2</v>
      </c>
      <c r="D3" s="1661"/>
    </row>
    <row r="4" spans="1:5" s="1269" customFormat="1" ht="79.5" customHeight="1">
      <c r="A4" s="1662" t="s">
        <v>777</v>
      </c>
      <c r="B4" s="1664" t="s">
        <v>778</v>
      </c>
      <c r="C4" s="1267" t="s">
        <v>229</v>
      </c>
      <c r="D4" s="1268" t="s">
        <v>230</v>
      </c>
    </row>
    <row r="5" spans="1:5" s="1269" customFormat="1" ht="24" customHeight="1">
      <c r="A5" s="1663"/>
      <c r="B5" s="1665"/>
      <c r="C5" s="1270" t="s">
        <v>750</v>
      </c>
      <c r="D5" s="1271" t="s">
        <v>232</v>
      </c>
    </row>
    <row r="6" spans="1:5" s="1269" customFormat="1" ht="21.6" customHeight="1">
      <c r="A6" s="1272">
        <v>1</v>
      </c>
      <c r="B6" s="1273">
        <v>2</v>
      </c>
      <c r="C6" s="1274">
        <v>3</v>
      </c>
      <c r="D6" s="1271" t="s">
        <v>34</v>
      </c>
    </row>
    <row r="7" spans="1:5" s="1280" customFormat="1" ht="39" customHeight="1">
      <c r="A7" s="1275" t="s">
        <v>779</v>
      </c>
      <c r="B7" s="1276">
        <v>18939596000</v>
      </c>
      <c r="C7" s="1277">
        <v>725768185.35000002</v>
      </c>
      <c r="D7" s="1278">
        <f>C7/B7</f>
        <v>3.8320151356449207E-2</v>
      </c>
      <c r="E7" s="1279"/>
    </row>
    <row r="8" spans="1:5" s="1280" customFormat="1" ht="39" customHeight="1">
      <c r="A8" s="1275" t="s">
        <v>780</v>
      </c>
      <c r="B8" s="1276">
        <v>6814316000</v>
      </c>
      <c r="C8" s="1277">
        <v>424651604.18000001</v>
      </c>
      <c r="D8" s="1278">
        <f t="shared" ref="D8:D27" si="0">C8/B8</f>
        <v>6.2317568510177689E-2</v>
      </c>
      <c r="E8" s="1279"/>
    </row>
    <row r="9" spans="1:5" s="1280" customFormat="1" ht="39" customHeight="1">
      <c r="A9" s="1275" t="s">
        <v>781</v>
      </c>
      <c r="B9" s="1276">
        <v>873933000</v>
      </c>
      <c r="C9" s="1277">
        <v>69334961.719999999</v>
      </c>
      <c r="D9" s="1278">
        <f t="shared" si="0"/>
        <v>7.9336701692234987E-2</v>
      </c>
      <c r="E9" s="1279"/>
    </row>
    <row r="10" spans="1:5" s="1280" customFormat="1" ht="39" customHeight="1">
      <c r="A10" s="1275" t="s">
        <v>782</v>
      </c>
      <c r="B10" s="1276">
        <v>3348556000</v>
      </c>
      <c r="C10" s="1277">
        <v>30566063.5</v>
      </c>
      <c r="D10" s="1278">
        <f t="shared" si="0"/>
        <v>9.1281326936147999E-3</v>
      </c>
      <c r="E10" s="1279"/>
    </row>
    <row r="11" spans="1:5" s="1280" customFormat="1" ht="39" customHeight="1">
      <c r="A11" s="1275" t="s">
        <v>783</v>
      </c>
      <c r="B11" s="1276">
        <v>2032555000</v>
      </c>
      <c r="C11" s="1277">
        <v>20117428.440000001</v>
      </c>
      <c r="D11" s="1278">
        <f t="shared" si="0"/>
        <v>9.8976059393226755E-3</v>
      </c>
      <c r="E11" s="1279"/>
    </row>
    <row r="12" spans="1:5" s="1280" customFormat="1" ht="39" customHeight="1">
      <c r="A12" s="1275" t="s">
        <v>784</v>
      </c>
      <c r="B12" s="1281">
        <v>1474260000</v>
      </c>
      <c r="C12" s="1277">
        <v>47977329.590000004</v>
      </c>
      <c r="D12" s="1278">
        <f t="shared" si="0"/>
        <v>3.2543329935018246E-2</v>
      </c>
      <c r="E12" s="1279"/>
    </row>
    <row r="13" spans="1:5" s="1280" customFormat="1" ht="39" customHeight="1">
      <c r="A13" s="1275" t="s">
        <v>785</v>
      </c>
      <c r="B13" s="1276">
        <v>1268213000</v>
      </c>
      <c r="C13" s="1277">
        <v>41796810.740000002</v>
      </c>
      <c r="D13" s="1278">
        <f t="shared" si="0"/>
        <v>3.2957248301350009E-2</v>
      </c>
      <c r="E13" s="1279"/>
    </row>
    <row r="14" spans="1:5" s="1280" customFormat="1" ht="39" customHeight="1">
      <c r="A14" s="1275" t="s">
        <v>786</v>
      </c>
      <c r="B14" s="1276">
        <v>1653032000</v>
      </c>
      <c r="C14" s="1277">
        <v>59428207.899999999</v>
      </c>
      <c r="D14" s="1278">
        <f t="shared" si="0"/>
        <v>3.5951032950360305E-2</v>
      </c>
      <c r="E14" s="1279"/>
    </row>
    <row r="15" spans="1:5" s="1280" customFormat="1" ht="39" customHeight="1">
      <c r="A15" s="1275" t="s">
        <v>787</v>
      </c>
      <c r="B15" s="1276">
        <v>466429000</v>
      </c>
      <c r="C15" s="1277">
        <v>41555680</v>
      </c>
      <c r="D15" s="1278">
        <f t="shared" si="0"/>
        <v>8.9093259638658828E-2</v>
      </c>
      <c r="E15" s="1279"/>
    </row>
    <row r="16" spans="1:5" s="1280" customFormat="1" ht="39" customHeight="1">
      <c r="A16" s="1275" t="s">
        <v>788</v>
      </c>
      <c r="B16" s="1276">
        <v>1558027000</v>
      </c>
      <c r="C16" s="1277">
        <v>26112930.329999998</v>
      </c>
      <c r="D16" s="1278">
        <f t="shared" si="0"/>
        <v>1.6760255329336397E-2</v>
      </c>
      <c r="E16" s="1279"/>
    </row>
    <row r="17" spans="1:5" s="1280" customFormat="1" ht="39" customHeight="1">
      <c r="A17" s="1275" t="s">
        <v>789</v>
      </c>
      <c r="B17" s="1281">
        <v>2117768000</v>
      </c>
      <c r="C17" s="1277">
        <v>72479561.269999996</v>
      </c>
      <c r="D17" s="1278">
        <f t="shared" si="0"/>
        <v>3.4224504889109664E-2</v>
      </c>
      <c r="E17" s="1279"/>
    </row>
    <row r="18" spans="1:5" s="1280" customFormat="1" ht="39" customHeight="1">
      <c r="A18" s="1275" t="s">
        <v>790</v>
      </c>
      <c r="B18" s="1276">
        <v>1466616000</v>
      </c>
      <c r="C18" s="1277">
        <v>31638305.780000001</v>
      </c>
      <c r="D18" s="1278">
        <f t="shared" si="0"/>
        <v>2.1572317348235667E-2</v>
      </c>
      <c r="E18" s="1279"/>
    </row>
    <row r="19" spans="1:5" s="1280" customFormat="1" ht="39" customHeight="1">
      <c r="A19" s="1275" t="s">
        <v>791</v>
      </c>
      <c r="B19" s="1281">
        <v>508145000</v>
      </c>
      <c r="C19" s="1277">
        <v>29893206.18</v>
      </c>
      <c r="D19" s="1278">
        <f t="shared" si="0"/>
        <v>5.8828102569148569E-2</v>
      </c>
      <c r="E19" s="1279"/>
    </row>
    <row r="20" spans="1:5" s="1280" customFormat="1" ht="39" customHeight="1">
      <c r="A20" s="1275" t="s">
        <v>792</v>
      </c>
      <c r="B20" s="1281">
        <v>1448322000</v>
      </c>
      <c r="C20" s="1277">
        <v>30154928.25</v>
      </c>
      <c r="D20" s="1278">
        <f t="shared" si="0"/>
        <v>2.0820596697419497E-2</v>
      </c>
      <c r="E20" s="1279"/>
    </row>
    <row r="21" spans="1:5" s="1280" customFormat="1" ht="39" customHeight="1">
      <c r="A21" s="1275" t="s">
        <v>793</v>
      </c>
      <c r="B21" s="1276">
        <v>895482000</v>
      </c>
      <c r="C21" s="1277">
        <v>32191009.52</v>
      </c>
      <c r="D21" s="1278">
        <f t="shared" si="0"/>
        <v>3.5948248563343541E-2</v>
      </c>
      <c r="E21" s="1279"/>
    </row>
    <row r="22" spans="1:5" s="1280" customFormat="1" ht="39" customHeight="1">
      <c r="A22" s="1275" t="s">
        <v>794</v>
      </c>
      <c r="B22" s="1276">
        <v>1246802000</v>
      </c>
      <c r="C22" s="1277">
        <v>57046889.82</v>
      </c>
      <c r="D22" s="1278">
        <f t="shared" si="0"/>
        <v>4.5754570348780318E-2</v>
      </c>
      <c r="E22" s="1279"/>
    </row>
    <row r="23" spans="1:5" s="1280" customFormat="1" ht="39" customHeight="1">
      <c r="A23" s="1275" t="s">
        <v>795</v>
      </c>
      <c r="B23" s="1276">
        <v>2437219000</v>
      </c>
      <c r="C23" s="1277">
        <v>91961928.370000005</v>
      </c>
      <c r="D23" s="1278">
        <f t="shared" si="0"/>
        <v>3.7732320472637054E-2</v>
      </c>
      <c r="E23" s="1279"/>
    </row>
    <row r="24" spans="1:5" s="1280" customFormat="1" ht="39" customHeight="1">
      <c r="A24" s="1275" t="s">
        <v>796</v>
      </c>
      <c r="B24" s="1276">
        <v>1189634000</v>
      </c>
      <c r="C24" s="1277">
        <v>45556746.75</v>
      </c>
      <c r="D24" s="1278">
        <f t="shared" si="0"/>
        <v>3.829475851396312E-2</v>
      </c>
      <c r="E24" s="1279"/>
    </row>
    <row r="25" spans="1:5" s="1280" customFormat="1" ht="39" customHeight="1">
      <c r="A25" s="1275" t="s">
        <v>797</v>
      </c>
      <c r="B25" s="1281">
        <v>1123188000</v>
      </c>
      <c r="C25" s="1277">
        <v>54692676.109999999</v>
      </c>
      <c r="D25" s="1278">
        <f t="shared" si="0"/>
        <v>4.8694142129367478E-2</v>
      </c>
      <c r="E25" s="1279"/>
    </row>
    <row r="26" spans="1:5" s="1280" customFormat="1" ht="39" customHeight="1">
      <c r="A26" s="1275" t="s">
        <v>798</v>
      </c>
      <c r="B26" s="1281">
        <v>1525447000</v>
      </c>
      <c r="C26" s="1277">
        <v>59118655.439999998</v>
      </c>
      <c r="D26" s="1278">
        <f t="shared" si="0"/>
        <v>3.875497178204159E-2</v>
      </c>
      <c r="E26" s="1279"/>
    </row>
    <row r="27" spans="1:5" s="1280" customFormat="1" ht="39" customHeight="1" thickBot="1">
      <c r="A27" s="1275" t="s">
        <v>799</v>
      </c>
      <c r="B27" s="1276">
        <v>849616000</v>
      </c>
      <c r="C27" s="1277">
        <v>24667716.039999999</v>
      </c>
      <c r="D27" s="1278">
        <f t="shared" si="0"/>
        <v>2.9033958917911148E-2</v>
      </c>
      <c r="E27" s="1279"/>
    </row>
    <row r="28" spans="1:5" s="1280" customFormat="1" ht="39" customHeight="1" thickTop="1" thickBot="1">
      <c r="A28" s="1282" t="s">
        <v>800</v>
      </c>
      <c r="B28" s="1283">
        <f>SUM(B12:B27)</f>
        <v>21228200000</v>
      </c>
      <c r="C28" s="1283">
        <f>SUM(C12:C27)</f>
        <v>746272582.08999991</v>
      </c>
      <c r="D28" s="1284">
        <f>C28/B28</f>
        <v>3.5154774408098659E-2</v>
      </c>
      <c r="E28" s="1279"/>
    </row>
    <row r="29" spans="1:5" s="1280" customFormat="1" ht="39" customHeight="1" thickTop="1">
      <c r="A29" s="1285" t="s">
        <v>801</v>
      </c>
      <c r="B29" s="1286">
        <v>336869000</v>
      </c>
      <c r="C29" s="1278" t="s">
        <v>47</v>
      </c>
      <c r="D29" s="1278" t="s">
        <v>47</v>
      </c>
      <c r="E29" s="1279"/>
    </row>
    <row r="30" spans="1:5" s="1280" customFormat="1" ht="39" customHeight="1">
      <c r="A30" s="1287" t="s">
        <v>802</v>
      </c>
      <c r="B30" s="1286">
        <v>359215000</v>
      </c>
      <c r="C30" s="1278" t="s">
        <v>47</v>
      </c>
      <c r="D30" s="1278" t="s">
        <v>47</v>
      </c>
      <c r="E30" s="1279"/>
    </row>
    <row r="31" spans="1:5" s="1280" customFormat="1" ht="39" customHeight="1" thickBot="1">
      <c r="A31" s="1288" t="s">
        <v>803</v>
      </c>
      <c r="B31" s="1289">
        <v>3861157000</v>
      </c>
      <c r="C31" s="1290">
        <v>533943.43999999994</v>
      </c>
      <c r="D31" s="1291">
        <f t="shared" ref="D31:D36" si="1">C31/B31</f>
        <v>1.3828586612769177E-4</v>
      </c>
      <c r="E31" s="1279"/>
    </row>
    <row r="32" spans="1:5" s="1280" customFormat="1" ht="39" customHeight="1" thickTop="1" thickBot="1">
      <c r="A32" s="1282" t="s">
        <v>804</v>
      </c>
      <c r="B32" s="1283">
        <f>B7+B8+B9+B10+B11+B28+B30+B31+B29</f>
        <v>57794397000</v>
      </c>
      <c r="C32" s="1283">
        <f>C7+C8+C9+C10+C11+C28+C31</f>
        <v>2017244768.72</v>
      </c>
      <c r="D32" s="1292">
        <f t="shared" si="1"/>
        <v>3.4903812020393603E-2</v>
      </c>
      <c r="E32" s="1279"/>
    </row>
    <row r="33" spans="1:5" s="1280" customFormat="1" ht="39" customHeight="1" thickTop="1">
      <c r="A33" s="1285" t="s">
        <v>805</v>
      </c>
      <c r="B33" s="1293">
        <v>234674000</v>
      </c>
      <c r="C33" s="1294">
        <v>48.36</v>
      </c>
      <c r="D33" s="1295">
        <f t="shared" si="1"/>
        <v>2.0607310566999327E-7</v>
      </c>
      <c r="E33" s="1279"/>
    </row>
    <row r="34" spans="1:5" s="1280" customFormat="1" ht="39" customHeight="1">
      <c r="A34" s="1287" t="s">
        <v>806</v>
      </c>
      <c r="B34" s="1296">
        <v>376721000</v>
      </c>
      <c r="C34" s="1277">
        <v>4848110.3899999997</v>
      </c>
      <c r="D34" s="1278">
        <f t="shared" si="1"/>
        <v>1.2869233172560064E-2</v>
      </c>
      <c r="E34" s="1279"/>
    </row>
    <row r="35" spans="1:5" s="1280" customFormat="1" ht="39" customHeight="1" thickBot="1">
      <c r="A35" s="1297" t="s">
        <v>807</v>
      </c>
      <c r="B35" s="1298">
        <v>22070084000</v>
      </c>
      <c r="C35" s="1290">
        <v>1984650570.27</v>
      </c>
      <c r="D35" s="1299">
        <f t="shared" si="1"/>
        <v>8.9924921457933737E-2</v>
      </c>
      <c r="E35" s="1279"/>
    </row>
    <row r="36" spans="1:5" s="1305" customFormat="1" ht="39" customHeight="1" thickTop="1" thickBot="1">
      <c r="A36" s="1300" t="s">
        <v>808</v>
      </c>
      <c r="B36" s="1301">
        <f>B32+B33+B34+B35</f>
        <v>80475876000</v>
      </c>
      <c r="C36" s="1302">
        <f>C32+C35+C34+C33</f>
        <v>4006743497.7399998</v>
      </c>
      <c r="D36" s="1303">
        <f t="shared" si="1"/>
        <v>4.9788131510864198E-2</v>
      </c>
      <c r="E36" s="1304"/>
    </row>
    <row r="37" spans="1:5" ht="15.75" thickTop="1">
      <c r="C37" s="1306"/>
      <c r="E37" s="1307"/>
    </row>
    <row r="38" spans="1:5" ht="15" customHeight="1">
      <c r="A38" s="1308"/>
      <c r="E38" s="1307"/>
    </row>
    <row r="39" spans="1:5" ht="24.75" customHeight="1">
      <c r="A39" s="1307"/>
      <c r="B39" s="1307"/>
    </row>
    <row r="40" spans="1:5">
      <c r="A40" s="1307"/>
      <c r="B40" s="1307"/>
    </row>
    <row r="41" spans="1:5">
      <c r="A41" s="1310"/>
      <c r="B41" s="1307"/>
    </row>
    <row r="42" spans="1:5">
      <c r="A42" s="1307"/>
      <c r="B42" s="1307"/>
    </row>
    <row r="43" spans="1:5">
      <c r="A43" s="1307"/>
      <c r="B43" s="1307"/>
    </row>
    <row r="44" spans="1:5">
      <c r="A44" s="1307"/>
      <c r="B44" s="1307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57" fitToHeight="2" orientation="landscape" useFirstPageNumber="1" r:id="rId1"/>
  <headerFooter alignWithMargins="0">
    <oddHeader>&amp;C&amp;"Arial CE,Pogrubiony"&amp;14-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zoomScale="40" zoomScaleNormal="40" zoomScaleSheetLayoutView="55" zoomScalePageLayoutView="40" workbookViewId="0">
      <pane xSplit="3" ySplit="6" topLeftCell="D7" activePane="bottomRight" state="frozen"/>
      <selection activeCell="A32" sqref="A32"/>
      <selection pane="topRight" activeCell="A32" sqref="A32"/>
      <selection pane="bottomLeft" activeCell="A32" sqref="A32"/>
      <selection pane="bottomRight" activeCell="W77" sqref="W77"/>
    </sheetView>
  </sheetViews>
  <sheetFormatPr defaultColWidth="9.28515625" defaultRowHeight="37.5" customHeight="1"/>
  <cols>
    <col min="1" max="1" width="11.28515625" style="1481" customWidth="1"/>
    <col min="2" max="2" width="9.5703125" style="1481" customWidth="1"/>
    <col min="3" max="3" width="48.28515625" style="1482" customWidth="1"/>
    <col min="4" max="4" width="81.7109375" style="1483" customWidth="1"/>
    <col min="5" max="5" width="22.7109375" style="1484" customWidth="1"/>
    <col min="6" max="6" width="22" style="1484" customWidth="1"/>
    <col min="7" max="8" width="22.7109375" style="1484" customWidth="1"/>
    <col min="9" max="9" width="22" style="1476" customWidth="1"/>
    <col min="10" max="10" width="23.28515625" style="1477" customWidth="1"/>
    <col min="11" max="11" width="17.5703125" style="1320" bestFit="1" customWidth="1"/>
    <col min="12" max="12" width="15.85546875" style="1320" customWidth="1"/>
    <col min="13" max="256" width="9.28515625" style="1320"/>
    <col min="257" max="257" width="11.28515625" style="1320" customWidth="1"/>
    <col min="258" max="258" width="9.5703125" style="1320" customWidth="1"/>
    <col min="259" max="259" width="48.28515625" style="1320" customWidth="1"/>
    <col min="260" max="260" width="81.7109375" style="1320" customWidth="1"/>
    <col min="261" max="261" width="22.7109375" style="1320" customWidth="1"/>
    <col min="262" max="262" width="22" style="1320" customWidth="1"/>
    <col min="263" max="264" width="22.7109375" style="1320" customWidth="1"/>
    <col min="265" max="265" width="22" style="1320" customWidth="1"/>
    <col min="266" max="266" width="23.28515625" style="1320" customWidth="1"/>
    <col min="267" max="267" width="17.5703125" style="1320" bestFit="1" customWidth="1"/>
    <col min="268" max="268" width="15.85546875" style="1320" customWidth="1"/>
    <col min="269" max="512" width="9.28515625" style="1320"/>
    <col min="513" max="513" width="11.28515625" style="1320" customWidth="1"/>
    <col min="514" max="514" width="9.5703125" style="1320" customWidth="1"/>
    <col min="515" max="515" width="48.28515625" style="1320" customWidth="1"/>
    <col min="516" max="516" width="81.7109375" style="1320" customWidth="1"/>
    <col min="517" max="517" width="22.7109375" style="1320" customWidth="1"/>
    <col min="518" max="518" width="22" style="1320" customWidth="1"/>
    <col min="519" max="520" width="22.7109375" style="1320" customWidth="1"/>
    <col min="521" max="521" width="22" style="1320" customWidth="1"/>
    <col min="522" max="522" width="23.28515625" style="1320" customWidth="1"/>
    <col min="523" max="523" width="17.5703125" style="1320" bestFit="1" customWidth="1"/>
    <col min="524" max="524" width="15.85546875" style="1320" customWidth="1"/>
    <col min="525" max="768" width="9.28515625" style="1320"/>
    <col min="769" max="769" width="11.28515625" style="1320" customWidth="1"/>
    <col min="770" max="770" width="9.5703125" style="1320" customWidth="1"/>
    <col min="771" max="771" width="48.28515625" style="1320" customWidth="1"/>
    <col min="772" max="772" width="81.7109375" style="1320" customWidth="1"/>
    <col min="773" max="773" width="22.7109375" style="1320" customWidth="1"/>
    <col min="774" max="774" width="22" style="1320" customWidth="1"/>
    <col min="775" max="776" width="22.7109375" style="1320" customWidth="1"/>
    <col min="777" max="777" width="22" style="1320" customWidth="1"/>
    <col min="778" max="778" width="23.28515625" style="1320" customWidth="1"/>
    <col min="779" max="779" width="17.5703125" style="1320" bestFit="1" customWidth="1"/>
    <col min="780" max="780" width="15.85546875" style="1320" customWidth="1"/>
    <col min="781" max="1024" width="9.28515625" style="1320"/>
    <col min="1025" max="1025" width="11.28515625" style="1320" customWidth="1"/>
    <col min="1026" max="1026" width="9.5703125" style="1320" customWidth="1"/>
    <col min="1027" max="1027" width="48.28515625" style="1320" customWidth="1"/>
    <col min="1028" max="1028" width="81.7109375" style="1320" customWidth="1"/>
    <col min="1029" max="1029" width="22.7109375" style="1320" customWidth="1"/>
    <col min="1030" max="1030" width="22" style="1320" customWidth="1"/>
    <col min="1031" max="1032" width="22.7109375" style="1320" customWidth="1"/>
    <col min="1033" max="1033" width="22" style="1320" customWidth="1"/>
    <col min="1034" max="1034" width="23.28515625" style="1320" customWidth="1"/>
    <col min="1035" max="1035" width="17.5703125" style="1320" bestFit="1" customWidth="1"/>
    <col min="1036" max="1036" width="15.85546875" style="1320" customWidth="1"/>
    <col min="1037" max="1280" width="9.28515625" style="1320"/>
    <col min="1281" max="1281" width="11.28515625" style="1320" customWidth="1"/>
    <col min="1282" max="1282" width="9.5703125" style="1320" customWidth="1"/>
    <col min="1283" max="1283" width="48.28515625" style="1320" customWidth="1"/>
    <col min="1284" max="1284" width="81.7109375" style="1320" customWidth="1"/>
    <col min="1285" max="1285" width="22.7109375" style="1320" customWidth="1"/>
    <col min="1286" max="1286" width="22" style="1320" customWidth="1"/>
    <col min="1287" max="1288" width="22.7109375" style="1320" customWidth="1"/>
    <col min="1289" max="1289" width="22" style="1320" customWidth="1"/>
    <col min="1290" max="1290" width="23.28515625" style="1320" customWidth="1"/>
    <col min="1291" max="1291" width="17.5703125" style="1320" bestFit="1" customWidth="1"/>
    <col min="1292" max="1292" width="15.85546875" style="1320" customWidth="1"/>
    <col min="1293" max="1536" width="9.28515625" style="1320"/>
    <col min="1537" max="1537" width="11.28515625" style="1320" customWidth="1"/>
    <col min="1538" max="1538" width="9.5703125" style="1320" customWidth="1"/>
    <col min="1539" max="1539" width="48.28515625" style="1320" customWidth="1"/>
    <col min="1540" max="1540" width="81.7109375" style="1320" customWidth="1"/>
    <col min="1541" max="1541" width="22.7109375" style="1320" customWidth="1"/>
    <col min="1542" max="1542" width="22" style="1320" customWidth="1"/>
    <col min="1543" max="1544" width="22.7109375" style="1320" customWidth="1"/>
    <col min="1545" max="1545" width="22" style="1320" customWidth="1"/>
    <col min="1546" max="1546" width="23.28515625" style="1320" customWidth="1"/>
    <col min="1547" max="1547" width="17.5703125" style="1320" bestFit="1" customWidth="1"/>
    <col min="1548" max="1548" width="15.85546875" style="1320" customWidth="1"/>
    <col min="1549" max="1792" width="9.28515625" style="1320"/>
    <col min="1793" max="1793" width="11.28515625" style="1320" customWidth="1"/>
    <col min="1794" max="1794" width="9.5703125" style="1320" customWidth="1"/>
    <col min="1795" max="1795" width="48.28515625" style="1320" customWidth="1"/>
    <col min="1796" max="1796" width="81.7109375" style="1320" customWidth="1"/>
    <col min="1797" max="1797" width="22.7109375" style="1320" customWidth="1"/>
    <col min="1798" max="1798" width="22" style="1320" customWidth="1"/>
    <col min="1799" max="1800" width="22.7109375" style="1320" customWidth="1"/>
    <col min="1801" max="1801" width="22" style="1320" customWidth="1"/>
    <col min="1802" max="1802" width="23.28515625" style="1320" customWidth="1"/>
    <col min="1803" max="1803" width="17.5703125" style="1320" bestFit="1" customWidth="1"/>
    <col min="1804" max="1804" width="15.85546875" style="1320" customWidth="1"/>
    <col min="1805" max="2048" width="9.28515625" style="1320"/>
    <col min="2049" max="2049" width="11.28515625" style="1320" customWidth="1"/>
    <col min="2050" max="2050" width="9.5703125" style="1320" customWidth="1"/>
    <col min="2051" max="2051" width="48.28515625" style="1320" customWidth="1"/>
    <col min="2052" max="2052" width="81.7109375" style="1320" customWidth="1"/>
    <col min="2053" max="2053" width="22.7109375" style="1320" customWidth="1"/>
    <col min="2054" max="2054" width="22" style="1320" customWidth="1"/>
    <col min="2055" max="2056" width="22.7109375" style="1320" customWidth="1"/>
    <col min="2057" max="2057" width="22" style="1320" customWidth="1"/>
    <col min="2058" max="2058" width="23.28515625" style="1320" customWidth="1"/>
    <col min="2059" max="2059" width="17.5703125" style="1320" bestFit="1" customWidth="1"/>
    <col min="2060" max="2060" width="15.85546875" style="1320" customWidth="1"/>
    <col min="2061" max="2304" width="9.28515625" style="1320"/>
    <col min="2305" max="2305" width="11.28515625" style="1320" customWidth="1"/>
    <col min="2306" max="2306" width="9.5703125" style="1320" customWidth="1"/>
    <col min="2307" max="2307" width="48.28515625" style="1320" customWidth="1"/>
    <col min="2308" max="2308" width="81.7109375" style="1320" customWidth="1"/>
    <col min="2309" max="2309" width="22.7109375" style="1320" customWidth="1"/>
    <col min="2310" max="2310" width="22" style="1320" customWidth="1"/>
    <col min="2311" max="2312" width="22.7109375" style="1320" customWidth="1"/>
    <col min="2313" max="2313" width="22" style="1320" customWidth="1"/>
    <col min="2314" max="2314" width="23.28515625" style="1320" customWidth="1"/>
    <col min="2315" max="2315" width="17.5703125" style="1320" bestFit="1" customWidth="1"/>
    <col min="2316" max="2316" width="15.85546875" style="1320" customWidth="1"/>
    <col min="2317" max="2560" width="9.28515625" style="1320"/>
    <col min="2561" max="2561" width="11.28515625" style="1320" customWidth="1"/>
    <col min="2562" max="2562" width="9.5703125" style="1320" customWidth="1"/>
    <col min="2563" max="2563" width="48.28515625" style="1320" customWidth="1"/>
    <col min="2564" max="2564" width="81.7109375" style="1320" customWidth="1"/>
    <col min="2565" max="2565" width="22.7109375" style="1320" customWidth="1"/>
    <col min="2566" max="2566" width="22" style="1320" customWidth="1"/>
    <col min="2567" max="2568" width="22.7109375" style="1320" customWidth="1"/>
    <col min="2569" max="2569" width="22" style="1320" customWidth="1"/>
    <col min="2570" max="2570" width="23.28515625" style="1320" customWidth="1"/>
    <col min="2571" max="2571" width="17.5703125" style="1320" bestFit="1" customWidth="1"/>
    <col min="2572" max="2572" width="15.85546875" style="1320" customWidth="1"/>
    <col min="2573" max="2816" width="9.28515625" style="1320"/>
    <col min="2817" max="2817" width="11.28515625" style="1320" customWidth="1"/>
    <col min="2818" max="2818" width="9.5703125" style="1320" customWidth="1"/>
    <col min="2819" max="2819" width="48.28515625" style="1320" customWidth="1"/>
    <col min="2820" max="2820" width="81.7109375" style="1320" customWidth="1"/>
    <col min="2821" max="2821" width="22.7109375" style="1320" customWidth="1"/>
    <col min="2822" max="2822" width="22" style="1320" customWidth="1"/>
    <col min="2823" max="2824" width="22.7109375" style="1320" customWidth="1"/>
    <col min="2825" max="2825" width="22" style="1320" customWidth="1"/>
    <col min="2826" max="2826" width="23.28515625" style="1320" customWidth="1"/>
    <col min="2827" max="2827" width="17.5703125" style="1320" bestFit="1" customWidth="1"/>
    <col min="2828" max="2828" width="15.85546875" style="1320" customWidth="1"/>
    <col min="2829" max="3072" width="9.28515625" style="1320"/>
    <col min="3073" max="3073" width="11.28515625" style="1320" customWidth="1"/>
    <col min="3074" max="3074" width="9.5703125" style="1320" customWidth="1"/>
    <col min="3075" max="3075" width="48.28515625" style="1320" customWidth="1"/>
    <col min="3076" max="3076" width="81.7109375" style="1320" customWidth="1"/>
    <col min="3077" max="3077" width="22.7109375" style="1320" customWidth="1"/>
    <col min="3078" max="3078" width="22" style="1320" customWidth="1"/>
    <col min="3079" max="3080" width="22.7109375" style="1320" customWidth="1"/>
    <col min="3081" max="3081" width="22" style="1320" customWidth="1"/>
    <col min="3082" max="3082" width="23.28515625" style="1320" customWidth="1"/>
    <col min="3083" max="3083" width="17.5703125" style="1320" bestFit="1" customWidth="1"/>
    <col min="3084" max="3084" width="15.85546875" style="1320" customWidth="1"/>
    <col min="3085" max="3328" width="9.28515625" style="1320"/>
    <col min="3329" max="3329" width="11.28515625" style="1320" customWidth="1"/>
    <col min="3330" max="3330" width="9.5703125" style="1320" customWidth="1"/>
    <col min="3331" max="3331" width="48.28515625" style="1320" customWidth="1"/>
    <col min="3332" max="3332" width="81.7109375" style="1320" customWidth="1"/>
    <col min="3333" max="3333" width="22.7109375" style="1320" customWidth="1"/>
    <col min="3334" max="3334" width="22" style="1320" customWidth="1"/>
    <col min="3335" max="3336" width="22.7109375" style="1320" customWidth="1"/>
    <col min="3337" max="3337" width="22" style="1320" customWidth="1"/>
    <col min="3338" max="3338" width="23.28515625" style="1320" customWidth="1"/>
    <col min="3339" max="3339" width="17.5703125" style="1320" bestFit="1" customWidth="1"/>
    <col min="3340" max="3340" width="15.85546875" style="1320" customWidth="1"/>
    <col min="3341" max="3584" width="9.28515625" style="1320"/>
    <col min="3585" max="3585" width="11.28515625" style="1320" customWidth="1"/>
    <col min="3586" max="3586" width="9.5703125" style="1320" customWidth="1"/>
    <col min="3587" max="3587" width="48.28515625" style="1320" customWidth="1"/>
    <col min="3588" max="3588" width="81.7109375" style="1320" customWidth="1"/>
    <col min="3589" max="3589" width="22.7109375" style="1320" customWidth="1"/>
    <col min="3590" max="3590" width="22" style="1320" customWidth="1"/>
    <col min="3591" max="3592" width="22.7109375" style="1320" customWidth="1"/>
    <col min="3593" max="3593" width="22" style="1320" customWidth="1"/>
    <col min="3594" max="3594" width="23.28515625" style="1320" customWidth="1"/>
    <col min="3595" max="3595" width="17.5703125" style="1320" bestFit="1" customWidth="1"/>
    <col min="3596" max="3596" width="15.85546875" style="1320" customWidth="1"/>
    <col min="3597" max="3840" width="9.28515625" style="1320"/>
    <col min="3841" max="3841" width="11.28515625" style="1320" customWidth="1"/>
    <col min="3842" max="3842" width="9.5703125" style="1320" customWidth="1"/>
    <col min="3843" max="3843" width="48.28515625" style="1320" customWidth="1"/>
    <col min="3844" max="3844" width="81.7109375" style="1320" customWidth="1"/>
    <col min="3845" max="3845" width="22.7109375" style="1320" customWidth="1"/>
    <col min="3846" max="3846" width="22" style="1320" customWidth="1"/>
    <col min="3847" max="3848" width="22.7109375" style="1320" customWidth="1"/>
    <col min="3849" max="3849" width="22" style="1320" customWidth="1"/>
    <col min="3850" max="3850" width="23.28515625" style="1320" customWidth="1"/>
    <col min="3851" max="3851" width="17.5703125" style="1320" bestFit="1" customWidth="1"/>
    <col min="3852" max="3852" width="15.85546875" style="1320" customWidth="1"/>
    <col min="3853" max="4096" width="9.28515625" style="1320"/>
    <col min="4097" max="4097" width="11.28515625" style="1320" customWidth="1"/>
    <col min="4098" max="4098" width="9.5703125" style="1320" customWidth="1"/>
    <col min="4099" max="4099" width="48.28515625" style="1320" customWidth="1"/>
    <col min="4100" max="4100" width="81.7109375" style="1320" customWidth="1"/>
    <col min="4101" max="4101" width="22.7109375" style="1320" customWidth="1"/>
    <col min="4102" max="4102" width="22" style="1320" customWidth="1"/>
    <col min="4103" max="4104" width="22.7109375" style="1320" customWidth="1"/>
    <col min="4105" max="4105" width="22" style="1320" customWidth="1"/>
    <col min="4106" max="4106" width="23.28515625" style="1320" customWidth="1"/>
    <col min="4107" max="4107" width="17.5703125" style="1320" bestFit="1" customWidth="1"/>
    <col min="4108" max="4108" width="15.85546875" style="1320" customWidth="1"/>
    <col min="4109" max="4352" width="9.28515625" style="1320"/>
    <col min="4353" max="4353" width="11.28515625" style="1320" customWidth="1"/>
    <col min="4354" max="4354" width="9.5703125" style="1320" customWidth="1"/>
    <col min="4355" max="4355" width="48.28515625" style="1320" customWidth="1"/>
    <col min="4356" max="4356" width="81.7109375" style="1320" customWidth="1"/>
    <col min="4357" max="4357" width="22.7109375" style="1320" customWidth="1"/>
    <col min="4358" max="4358" width="22" style="1320" customWidth="1"/>
    <col min="4359" max="4360" width="22.7109375" style="1320" customWidth="1"/>
    <col min="4361" max="4361" width="22" style="1320" customWidth="1"/>
    <col min="4362" max="4362" width="23.28515625" style="1320" customWidth="1"/>
    <col min="4363" max="4363" width="17.5703125" style="1320" bestFit="1" customWidth="1"/>
    <col min="4364" max="4364" width="15.85546875" style="1320" customWidth="1"/>
    <col min="4365" max="4608" width="9.28515625" style="1320"/>
    <col min="4609" max="4609" width="11.28515625" style="1320" customWidth="1"/>
    <col min="4610" max="4610" width="9.5703125" style="1320" customWidth="1"/>
    <col min="4611" max="4611" width="48.28515625" style="1320" customWidth="1"/>
    <col min="4612" max="4612" width="81.7109375" style="1320" customWidth="1"/>
    <col min="4613" max="4613" width="22.7109375" style="1320" customWidth="1"/>
    <col min="4614" max="4614" width="22" style="1320" customWidth="1"/>
    <col min="4615" max="4616" width="22.7109375" style="1320" customWidth="1"/>
    <col min="4617" max="4617" width="22" style="1320" customWidth="1"/>
    <col min="4618" max="4618" width="23.28515625" style="1320" customWidth="1"/>
    <col min="4619" max="4619" width="17.5703125" style="1320" bestFit="1" customWidth="1"/>
    <col min="4620" max="4620" width="15.85546875" style="1320" customWidth="1"/>
    <col min="4621" max="4864" width="9.28515625" style="1320"/>
    <col min="4865" max="4865" width="11.28515625" style="1320" customWidth="1"/>
    <col min="4866" max="4866" width="9.5703125" style="1320" customWidth="1"/>
    <col min="4867" max="4867" width="48.28515625" style="1320" customWidth="1"/>
    <col min="4868" max="4868" width="81.7109375" style="1320" customWidth="1"/>
    <col min="4869" max="4869" width="22.7109375" style="1320" customWidth="1"/>
    <col min="4870" max="4870" width="22" style="1320" customWidth="1"/>
    <col min="4871" max="4872" width="22.7109375" style="1320" customWidth="1"/>
    <col min="4873" max="4873" width="22" style="1320" customWidth="1"/>
    <col min="4874" max="4874" width="23.28515625" style="1320" customWidth="1"/>
    <col min="4875" max="4875" width="17.5703125" style="1320" bestFit="1" customWidth="1"/>
    <col min="4876" max="4876" width="15.85546875" style="1320" customWidth="1"/>
    <col min="4877" max="5120" width="9.28515625" style="1320"/>
    <col min="5121" max="5121" width="11.28515625" style="1320" customWidth="1"/>
    <col min="5122" max="5122" width="9.5703125" style="1320" customWidth="1"/>
    <col min="5123" max="5123" width="48.28515625" style="1320" customWidth="1"/>
    <col min="5124" max="5124" width="81.7109375" style="1320" customWidth="1"/>
    <col min="5125" max="5125" width="22.7109375" style="1320" customWidth="1"/>
    <col min="5126" max="5126" width="22" style="1320" customWidth="1"/>
    <col min="5127" max="5128" width="22.7109375" style="1320" customWidth="1"/>
    <col min="5129" max="5129" width="22" style="1320" customWidth="1"/>
    <col min="5130" max="5130" width="23.28515625" style="1320" customWidth="1"/>
    <col min="5131" max="5131" width="17.5703125" style="1320" bestFit="1" customWidth="1"/>
    <col min="5132" max="5132" width="15.85546875" style="1320" customWidth="1"/>
    <col min="5133" max="5376" width="9.28515625" style="1320"/>
    <col min="5377" max="5377" width="11.28515625" style="1320" customWidth="1"/>
    <col min="5378" max="5378" width="9.5703125" style="1320" customWidth="1"/>
    <col min="5379" max="5379" width="48.28515625" style="1320" customWidth="1"/>
    <col min="5380" max="5380" width="81.7109375" style="1320" customWidth="1"/>
    <col min="5381" max="5381" width="22.7109375" style="1320" customWidth="1"/>
    <col min="5382" max="5382" width="22" style="1320" customWidth="1"/>
    <col min="5383" max="5384" width="22.7109375" style="1320" customWidth="1"/>
    <col min="5385" max="5385" width="22" style="1320" customWidth="1"/>
    <col min="5386" max="5386" width="23.28515625" style="1320" customWidth="1"/>
    <col min="5387" max="5387" width="17.5703125" style="1320" bestFit="1" customWidth="1"/>
    <col min="5388" max="5388" width="15.85546875" style="1320" customWidth="1"/>
    <col min="5389" max="5632" width="9.28515625" style="1320"/>
    <col min="5633" max="5633" width="11.28515625" style="1320" customWidth="1"/>
    <col min="5634" max="5634" width="9.5703125" style="1320" customWidth="1"/>
    <col min="5635" max="5635" width="48.28515625" style="1320" customWidth="1"/>
    <col min="5636" max="5636" width="81.7109375" style="1320" customWidth="1"/>
    <col min="5637" max="5637" width="22.7109375" style="1320" customWidth="1"/>
    <col min="5638" max="5638" width="22" style="1320" customWidth="1"/>
    <col min="5639" max="5640" width="22.7109375" style="1320" customWidth="1"/>
    <col min="5641" max="5641" width="22" style="1320" customWidth="1"/>
    <col min="5642" max="5642" width="23.28515625" style="1320" customWidth="1"/>
    <col min="5643" max="5643" width="17.5703125" style="1320" bestFit="1" customWidth="1"/>
    <col min="5644" max="5644" width="15.85546875" style="1320" customWidth="1"/>
    <col min="5645" max="5888" width="9.28515625" style="1320"/>
    <col min="5889" max="5889" width="11.28515625" style="1320" customWidth="1"/>
    <col min="5890" max="5890" width="9.5703125" style="1320" customWidth="1"/>
    <col min="5891" max="5891" width="48.28515625" style="1320" customWidth="1"/>
    <col min="5892" max="5892" width="81.7109375" style="1320" customWidth="1"/>
    <col min="5893" max="5893" width="22.7109375" style="1320" customWidth="1"/>
    <col min="5894" max="5894" width="22" style="1320" customWidth="1"/>
    <col min="5895" max="5896" width="22.7109375" style="1320" customWidth="1"/>
    <col min="5897" max="5897" width="22" style="1320" customWidth="1"/>
    <col min="5898" max="5898" width="23.28515625" style="1320" customWidth="1"/>
    <col min="5899" max="5899" width="17.5703125" style="1320" bestFit="1" customWidth="1"/>
    <col min="5900" max="5900" width="15.85546875" style="1320" customWidth="1"/>
    <col min="5901" max="6144" width="9.28515625" style="1320"/>
    <col min="6145" max="6145" width="11.28515625" style="1320" customWidth="1"/>
    <col min="6146" max="6146" width="9.5703125" style="1320" customWidth="1"/>
    <col min="6147" max="6147" width="48.28515625" style="1320" customWidth="1"/>
    <col min="6148" max="6148" width="81.7109375" style="1320" customWidth="1"/>
    <col min="6149" max="6149" width="22.7109375" style="1320" customWidth="1"/>
    <col min="6150" max="6150" width="22" style="1320" customWidth="1"/>
    <col min="6151" max="6152" width="22.7109375" style="1320" customWidth="1"/>
    <col min="6153" max="6153" width="22" style="1320" customWidth="1"/>
    <col min="6154" max="6154" width="23.28515625" style="1320" customWidth="1"/>
    <col min="6155" max="6155" width="17.5703125" style="1320" bestFit="1" customWidth="1"/>
    <col min="6156" max="6156" width="15.85546875" style="1320" customWidth="1"/>
    <col min="6157" max="6400" width="9.28515625" style="1320"/>
    <col min="6401" max="6401" width="11.28515625" style="1320" customWidth="1"/>
    <col min="6402" max="6402" width="9.5703125" style="1320" customWidth="1"/>
    <col min="6403" max="6403" width="48.28515625" style="1320" customWidth="1"/>
    <col min="6404" max="6404" width="81.7109375" style="1320" customWidth="1"/>
    <col min="6405" max="6405" width="22.7109375" style="1320" customWidth="1"/>
    <col min="6406" max="6406" width="22" style="1320" customWidth="1"/>
    <col min="6407" max="6408" width="22.7109375" style="1320" customWidth="1"/>
    <col min="6409" max="6409" width="22" style="1320" customWidth="1"/>
    <col min="6410" max="6410" width="23.28515625" style="1320" customWidth="1"/>
    <col min="6411" max="6411" width="17.5703125" style="1320" bestFit="1" customWidth="1"/>
    <col min="6412" max="6412" width="15.85546875" style="1320" customWidth="1"/>
    <col min="6413" max="6656" width="9.28515625" style="1320"/>
    <col min="6657" max="6657" width="11.28515625" style="1320" customWidth="1"/>
    <col min="6658" max="6658" width="9.5703125" style="1320" customWidth="1"/>
    <col min="6659" max="6659" width="48.28515625" style="1320" customWidth="1"/>
    <col min="6660" max="6660" width="81.7109375" style="1320" customWidth="1"/>
    <col min="6661" max="6661" width="22.7109375" style="1320" customWidth="1"/>
    <col min="6662" max="6662" width="22" style="1320" customWidth="1"/>
    <col min="6663" max="6664" width="22.7109375" style="1320" customWidth="1"/>
    <col min="6665" max="6665" width="22" style="1320" customWidth="1"/>
    <col min="6666" max="6666" width="23.28515625" style="1320" customWidth="1"/>
    <col min="6667" max="6667" width="17.5703125" style="1320" bestFit="1" customWidth="1"/>
    <col min="6668" max="6668" width="15.85546875" style="1320" customWidth="1"/>
    <col min="6669" max="6912" width="9.28515625" style="1320"/>
    <col min="6913" max="6913" width="11.28515625" style="1320" customWidth="1"/>
    <col min="6914" max="6914" width="9.5703125" style="1320" customWidth="1"/>
    <col min="6915" max="6915" width="48.28515625" style="1320" customWidth="1"/>
    <col min="6916" max="6916" width="81.7109375" style="1320" customWidth="1"/>
    <col min="6917" max="6917" width="22.7109375" style="1320" customWidth="1"/>
    <col min="6918" max="6918" width="22" style="1320" customWidth="1"/>
    <col min="6919" max="6920" width="22.7109375" style="1320" customWidth="1"/>
    <col min="6921" max="6921" width="22" style="1320" customWidth="1"/>
    <col min="6922" max="6922" width="23.28515625" style="1320" customWidth="1"/>
    <col min="6923" max="6923" width="17.5703125" style="1320" bestFit="1" customWidth="1"/>
    <col min="6924" max="6924" width="15.85546875" style="1320" customWidth="1"/>
    <col min="6925" max="7168" width="9.28515625" style="1320"/>
    <col min="7169" max="7169" width="11.28515625" style="1320" customWidth="1"/>
    <col min="7170" max="7170" width="9.5703125" style="1320" customWidth="1"/>
    <col min="7171" max="7171" width="48.28515625" style="1320" customWidth="1"/>
    <col min="7172" max="7172" width="81.7109375" style="1320" customWidth="1"/>
    <col min="7173" max="7173" width="22.7109375" style="1320" customWidth="1"/>
    <col min="7174" max="7174" width="22" style="1320" customWidth="1"/>
    <col min="7175" max="7176" width="22.7109375" style="1320" customWidth="1"/>
    <col min="7177" max="7177" width="22" style="1320" customWidth="1"/>
    <col min="7178" max="7178" width="23.28515625" style="1320" customWidth="1"/>
    <col min="7179" max="7179" width="17.5703125" style="1320" bestFit="1" customWidth="1"/>
    <col min="7180" max="7180" width="15.85546875" style="1320" customWidth="1"/>
    <col min="7181" max="7424" width="9.28515625" style="1320"/>
    <col min="7425" max="7425" width="11.28515625" style="1320" customWidth="1"/>
    <col min="7426" max="7426" width="9.5703125" style="1320" customWidth="1"/>
    <col min="7427" max="7427" width="48.28515625" style="1320" customWidth="1"/>
    <col min="7428" max="7428" width="81.7109375" style="1320" customWidth="1"/>
    <col min="7429" max="7429" width="22.7109375" style="1320" customWidth="1"/>
    <col min="7430" max="7430" width="22" style="1320" customWidth="1"/>
    <col min="7431" max="7432" width="22.7109375" style="1320" customWidth="1"/>
    <col min="7433" max="7433" width="22" style="1320" customWidth="1"/>
    <col min="7434" max="7434" width="23.28515625" style="1320" customWidth="1"/>
    <col min="7435" max="7435" width="17.5703125" style="1320" bestFit="1" customWidth="1"/>
    <col min="7436" max="7436" width="15.85546875" style="1320" customWidth="1"/>
    <col min="7437" max="7680" width="9.28515625" style="1320"/>
    <col min="7681" max="7681" width="11.28515625" style="1320" customWidth="1"/>
    <col min="7682" max="7682" width="9.5703125" style="1320" customWidth="1"/>
    <col min="7683" max="7683" width="48.28515625" style="1320" customWidth="1"/>
    <col min="7684" max="7684" width="81.7109375" style="1320" customWidth="1"/>
    <col min="7685" max="7685" width="22.7109375" style="1320" customWidth="1"/>
    <col min="7686" max="7686" width="22" style="1320" customWidth="1"/>
    <col min="7687" max="7688" width="22.7109375" style="1320" customWidth="1"/>
    <col min="7689" max="7689" width="22" style="1320" customWidth="1"/>
    <col min="7690" max="7690" width="23.28515625" style="1320" customWidth="1"/>
    <col min="7691" max="7691" width="17.5703125" style="1320" bestFit="1" customWidth="1"/>
    <col min="7692" max="7692" width="15.85546875" style="1320" customWidth="1"/>
    <col min="7693" max="7936" width="9.28515625" style="1320"/>
    <col min="7937" max="7937" width="11.28515625" style="1320" customWidth="1"/>
    <col min="7938" max="7938" width="9.5703125" style="1320" customWidth="1"/>
    <col min="7939" max="7939" width="48.28515625" style="1320" customWidth="1"/>
    <col min="7940" max="7940" width="81.7109375" style="1320" customWidth="1"/>
    <col min="7941" max="7941" width="22.7109375" style="1320" customWidth="1"/>
    <col min="7942" max="7942" width="22" style="1320" customWidth="1"/>
    <col min="7943" max="7944" width="22.7109375" style="1320" customWidth="1"/>
    <col min="7945" max="7945" width="22" style="1320" customWidth="1"/>
    <col min="7946" max="7946" width="23.28515625" style="1320" customWidth="1"/>
    <col min="7947" max="7947" width="17.5703125" style="1320" bestFit="1" customWidth="1"/>
    <col min="7948" max="7948" width="15.85546875" style="1320" customWidth="1"/>
    <col min="7949" max="8192" width="9.28515625" style="1320"/>
    <col min="8193" max="8193" width="11.28515625" style="1320" customWidth="1"/>
    <col min="8194" max="8194" width="9.5703125" style="1320" customWidth="1"/>
    <col min="8195" max="8195" width="48.28515625" style="1320" customWidth="1"/>
    <col min="8196" max="8196" width="81.7109375" style="1320" customWidth="1"/>
    <col min="8197" max="8197" width="22.7109375" style="1320" customWidth="1"/>
    <col min="8198" max="8198" width="22" style="1320" customWidth="1"/>
    <col min="8199" max="8200" width="22.7109375" style="1320" customWidth="1"/>
    <col min="8201" max="8201" width="22" style="1320" customWidth="1"/>
    <col min="8202" max="8202" width="23.28515625" style="1320" customWidth="1"/>
    <col min="8203" max="8203" width="17.5703125" style="1320" bestFit="1" customWidth="1"/>
    <col min="8204" max="8204" width="15.85546875" style="1320" customWidth="1"/>
    <col min="8205" max="8448" width="9.28515625" style="1320"/>
    <col min="8449" max="8449" width="11.28515625" style="1320" customWidth="1"/>
    <col min="8450" max="8450" width="9.5703125" style="1320" customWidth="1"/>
    <col min="8451" max="8451" width="48.28515625" style="1320" customWidth="1"/>
    <col min="8452" max="8452" width="81.7109375" style="1320" customWidth="1"/>
    <col min="8453" max="8453" width="22.7109375" style="1320" customWidth="1"/>
    <col min="8454" max="8454" width="22" style="1320" customWidth="1"/>
    <col min="8455" max="8456" width="22.7109375" style="1320" customWidth="1"/>
    <col min="8457" max="8457" width="22" style="1320" customWidth="1"/>
    <col min="8458" max="8458" width="23.28515625" style="1320" customWidth="1"/>
    <col min="8459" max="8459" width="17.5703125" style="1320" bestFit="1" customWidth="1"/>
    <col min="8460" max="8460" width="15.85546875" style="1320" customWidth="1"/>
    <col min="8461" max="8704" width="9.28515625" style="1320"/>
    <col min="8705" max="8705" width="11.28515625" style="1320" customWidth="1"/>
    <col min="8706" max="8706" width="9.5703125" style="1320" customWidth="1"/>
    <col min="8707" max="8707" width="48.28515625" style="1320" customWidth="1"/>
    <col min="8708" max="8708" width="81.7109375" style="1320" customWidth="1"/>
    <col min="8709" max="8709" width="22.7109375" style="1320" customWidth="1"/>
    <col min="8710" max="8710" width="22" style="1320" customWidth="1"/>
    <col min="8711" max="8712" width="22.7109375" style="1320" customWidth="1"/>
    <col min="8713" max="8713" width="22" style="1320" customWidth="1"/>
    <col min="8714" max="8714" width="23.28515625" style="1320" customWidth="1"/>
    <col min="8715" max="8715" width="17.5703125" style="1320" bestFit="1" customWidth="1"/>
    <col min="8716" max="8716" width="15.85546875" style="1320" customWidth="1"/>
    <col min="8717" max="8960" width="9.28515625" style="1320"/>
    <col min="8961" max="8961" width="11.28515625" style="1320" customWidth="1"/>
    <col min="8962" max="8962" width="9.5703125" style="1320" customWidth="1"/>
    <col min="8963" max="8963" width="48.28515625" style="1320" customWidth="1"/>
    <col min="8964" max="8964" width="81.7109375" style="1320" customWidth="1"/>
    <col min="8965" max="8965" width="22.7109375" style="1320" customWidth="1"/>
    <col min="8966" max="8966" width="22" style="1320" customWidth="1"/>
    <col min="8967" max="8968" width="22.7109375" style="1320" customWidth="1"/>
    <col min="8969" max="8969" width="22" style="1320" customWidth="1"/>
    <col min="8970" max="8970" width="23.28515625" style="1320" customWidth="1"/>
    <col min="8971" max="8971" width="17.5703125" style="1320" bestFit="1" customWidth="1"/>
    <col min="8972" max="8972" width="15.85546875" style="1320" customWidth="1"/>
    <col min="8973" max="9216" width="9.28515625" style="1320"/>
    <col min="9217" max="9217" width="11.28515625" style="1320" customWidth="1"/>
    <col min="9218" max="9218" width="9.5703125" style="1320" customWidth="1"/>
    <col min="9219" max="9219" width="48.28515625" style="1320" customWidth="1"/>
    <col min="9220" max="9220" width="81.7109375" style="1320" customWidth="1"/>
    <col min="9221" max="9221" width="22.7109375" style="1320" customWidth="1"/>
    <col min="9222" max="9222" width="22" style="1320" customWidth="1"/>
    <col min="9223" max="9224" width="22.7109375" style="1320" customWidth="1"/>
    <col min="9225" max="9225" width="22" style="1320" customWidth="1"/>
    <col min="9226" max="9226" width="23.28515625" style="1320" customWidth="1"/>
    <col min="9227" max="9227" width="17.5703125" style="1320" bestFit="1" customWidth="1"/>
    <col min="9228" max="9228" width="15.85546875" style="1320" customWidth="1"/>
    <col min="9229" max="9472" width="9.28515625" style="1320"/>
    <col min="9473" max="9473" width="11.28515625" style="1320" customWidth="1"/>
    <col min="9474" max="9474" width="9.5703125" style="1320" customWidth="1"/>
    <col min="9475" max="9475" width="48.28515625" style="1320" customWidth="1"/>
    <col min="9476" max="9476" width="81.7109375" style="1320" customWidth="1"/>
    <col min="9477" max="9477" width="22.7109375" style="1320" customWidth="1"/>
    <col min="9478" max="9478" width="22" style="1320" customWidth="1"/>
    <col min="9479" max="9480" width="22.7109375" style="1320" customWidth="1"/>
    <col min="9481" max="9481" width="22" style="1320" customWidth="1"/>
    <col min="9482" max="9482" width="23.28515625" style="1320" customWidth="1"/>
    <col min="9483" max="9483" width="17.5703125" style="1320" bestFit="1" customWidth="1"/>
    <col min="9484" max="9484" width="15.85546875" style="1320" customWidth="1"/>
    <col min="9485" max="9728" width="9.28515625" style="1320"/>
    <col min="9729" max="9729" width="11.28515625" style="1320" customWidth="1"/>
    <col min="9730" max="9730" width="9.5703125" style="1320" customWidth="1"/>
    <col min="9731" max="9731" width="48.28515625" style="1320" customWidth="1"/>
    <col min="9732" max="9732" width="81.7109375" style="1320" customWidth="1"/>
    <col min="9733" max="9733" width="22.7109375" style="1320" customWidth="1"/>
    <col min="9734" max="9734" width="22" style="1320" customWidth="1"/>
    <col min="9735" max="9736" width="22.7109375" style="1320" customWidth="1"/>
    <col min="9737" max="9737" width="22" style="1320" customWidth="1"/>
    <col min="9738" max="9738" width="23.28515625" style="1320" customWidth="1"/>
    <col min="9739" max="9739" width="17.5703125" style="1320" bestFit="1" customWidth="1"/>
    <col min="9740" max="9740" width="15.85546875" style="1320" customWidth="1"/>
    <col min="9741" max="9984" width="9.28515625" style="1320"/>
    <col min="9985" max="9985" width="11.28515625" style="1320" customWidth="1"/>
    <col min="9986" max="9986" width="9.5703125" style="1320" customWidth="1"/>
    <col min="9987" max="9987" width="48.28515625" style="1320" customWidth="1"/>
    <col min="9988" max="9988" width="81.7109375" style="1320" customWidth="1"/>
    <col min="9989" max="9989" width="22.7109375" style="1320" customWidth="1"/>
    <col min="9990" max="9990" width="22" style="1320" customWidth="1"/>
    <col min="9991" max="9992" width="22.7109375" style="1320" customWidth="1"/>
    <col min="9993" max="9993" width="22" style="1320" customWidth="1"/>
    <col min="9994" max="9994" width="23.28515625" style="1320" customWidth="1"/>
    <col min="9995" max="9995" width="17.5703125" style="1320" bestFit="1" customWidth="1"/>
    <col min="9996" max="9996" width="15.85546875" style="1320" customWidth="1"/>
    <col min="9997" max="10240" width="9.28515625" style="1320"/>
    <col min="10241" max="10241" width="11.28515625" style="1320" customWidth="1"/>
    <col min="10242" max="10242" width="9.5703125" style="1320" customWidth="1"/>
    <col min="10243" max="10243" width="48.28515625" style="1320" customWidth="1"/>
    <col min="10244" max="10244" width="81.7109375" style="1320" customWidth="1"/>
    <col min="10245" max="10245" width="22.7109375" style="1320" customWidth="1"/>
    <col min="10246" max="10246" width="22" style="1320" customWidth="1"/>
    <col min="10247" max="10248" width="22.7109375" style="1320" customWidth="1"/>
    <col min="10249" max="10249" width="22" style="1320" customWidth="1"/>
    <col min="10250" max="10250" width="23.28515625" style="1320" customWidth="1"/>
    <col min="10251" max="10251" width="17.5703125" style="1320" bestFit="1" customWidth="1"/>
    <col min="10252" max="10252" width="15.85546875" style="1320" customWidth="1"/>
    <col min="10253" max="10496" width="9.28515625" style="1320"/>
    <col min="10497" max="10497" width="11.28515625" style="1320" customWidth="1"/>
    <col min="10498" max="10498" width="9.5703125" style="1320" customWidth="1"/>
    <col min="10499" max="10499" width="48.28515625" style="1320" customWidth="1"/>
    <col min="10500" max="10500" width="81.7109375" style="1320" customWidth="1"/>
    <col min="10501" max="10501" width="22.7109375" style="1320" customWidth="1"/>
    <col min="10502" max="10502" width="22" style="1320" customWidth="1"/>
    <col min="10503" max="10504" width="22.7109375" style="1320" customWidth="1"/>
    <col min="10505" max="10505" width="22" style="1320" customWidth="1"/>
    <col min="10506" max="10506" width="23.28515625" style="1320" customWidth="1"/>
    <col min="10507" max="10507" width="17.5703125" style="1320" bestFit="1" customWidth="1"/>
    <col min="10508" max="10508" width="15.85546875" style="1320" customWidth="1"/>
    <col min="10509" max="10752" width="9.28515625" style="1320"/>
    <col min="10753" max="10753" width="11.28515625" style="1320" customWidth="1"/>
    <col min="10754" max="10754" width="9.5703125" style="1320" customWidth="1"/>
    <col min="10755" max="10755" width="48.28515625" style="1320" customWidth="1"/>
    <col min="10756" max="10756" width="81.7109375" style="1320" customWidth="1"/>
    <col min="10757" max="10757" width="22.7109375" style="1320" customWidth="1"/>
    <col min="10758" max="10758" width="22" style="1320" customWidth="1"/>
    <col min="10759" max="10760" width="22.7109375" style="1320" customWidth="1"/>
    <col min="10761" max="10761" width="22" style="1320" customWidth="1"/>
    <col min="10762" max="10762" width="23.28515625" style="1320" customWidth="1"/>
    <col min="10763" max="10763" width="17.5703125" style="1320" bestFit="1" customWidth="1"/>
    <col min="10764" max="10764" width="15.85546875" style="1320" customWidth="1"/>
    <col min="10765" max="11008" width="9.28515625" style="1320"/>
    <col min="11009" max="11009" width="11.28515625" style="1320" customWidth="1"/>
    <col min="11010" max="11010" width="9.5703125" style="1320" customWidth="1"/>
    <col min="11011" max="11011" width="48.28515625" style="1320" customWidth="1"/>
    <col min="11012" max="11012" width="81.7109375" style="1320" customWidth="1"/>
    <col min="11013" max="11013" width="22.7109375" style="1320" customWidth="1"/>
    <col min="11014" max="11014" width="22" style="1320" customWidth="1"/>
    <col min="11015" max="11016" width="22.7109375" style="1320" customWidth="1"/>
    <col min="11017" max="11017" width="22" style="1320" customWidth="1"/>
    <col min="11018" max="11018" width="23.28515625" style="1320" customWidth="1"/>
    <col min="11019" max="11019" width="17.5703125" style="1320" bestFit="1" customWidth="1"/>
    <col min="11020" max="11020" width="15.85546875" style="1320" customWidth="1"/>
    <col min="11021" max="11264" width="9.28515625" style="1320"/>
    <col min="11265" max="11265" width="11.28515625" style="1320" customWidth="1"/>
    <col min="11266" max="11266" width="9.5703125" style="1320" customWidth="1"/>
    <col min="11267" max="11267" width="48.28515625" style="1320" customWidth="1"/>
    <col min="11268" max="11268" width="81.7109375" style="1320" customWidth="1"/>
    <col min="11269" max="11269" width="22.7109375" style="1320" customWidth="1"/>
    <col min="11270" max="11270" width="22" style="1320" customWidth="1"/>
    <col min="11271" max="11272" width="22.7109375" style="1320" customWidth="1"/>
    <col min="11273" max="11273" width="22" style="1320" customWidth="1"/>
    <col min="11274" max="11274" width="23.28515625" style="1320" customWidth="1"/>
    <col min="11275" max="11275" width="17.5703125" style="1320" bestFit="1" customWidth="1"/>
    <col min="11276" max="11276" width="15.85546875" style="1320" customWidth="1"/>
    <col min="11277" max="11520" width="9.28515625" style="1320"/>
    <col min="11521" max="11521" width="11.28515625" style="1320" customWidth="1"/>
    <col min="11522" max="11522" width="9.5703125" style="1320" customWidth="1"/>
    <col min="11523" max="11523" width="48.28515625" style="1320" customWidth="1"/>
    <col min="11524" max="11524" width="81.7109375" style="1320" customWidth="1"/>
    <col min="11525" max="11525" width="22.7109375" style="1320" customWidth="1"/>
    <col min="11526" max="11526" width="22" style="1320" customWidth="1"/>
    <col min="11527" max="11528" width="22.7109375" style="1320" customWidth="1"/>
    <col min="11529" max="11529" width="22" style="1320" customWidth="1"/>
    <col min="11530" max="11530" width="23.28515625" style="1320" customWidth="1"/>
    <col min="11531" max="11531" width="17.5703125" style="1320" bestFit="1" customWidth="1"/>
    <col min="11532" max="11532" width="15.85546875" style="1320" customWidth="1"/>
    <col min="11533" max="11776" width="9.28515625" style="1320"/>
    <col min="11777" max="11777" width="11.28515625" style="1320" customWidth="1"/>
    <col min="11778" max="11778" width="9.5703125" style="1320" customWidth="1"/>
    <col min="11779" max="11779" width="48.28515625" style="1320" customWidth="1"/>
    <col min="11780" max="11780" width="81.7109375" style="1320" customWidth="1"/>
    <col min="11781" max="11781" width="22.7109375" style="1320" customWidth="1"/>
    <col min="11782" max="11782" width="22" style="1320" customWidth="1"/>
    <col min="11783" max="11784" width="22.7109375" style="1320" customWidth="1"/>
    <col min="11785" max="11785" width="22" style="1320" customWidth="1"/>
    <col min="11786" max="11786" width="23.28515625" style="1320" customWidth="1"/>
    <col min="11787" max="11787" width="17.5703125" style="1320" bestFit="1" customWidth="1"/>
    <col min="11788" max="11788" width="15.85546875" style="1320" customWidth="1"/>
    <col min="11789" max="12032" width="9.28515625" style="1320"/>
    <col min="12033" max="12033" width="11.28515625" style="1320" customWidth="1"/>
    <col min="12034" max="12034" width="9.5703125" style="1320" customWidth="1"/>
    <col min="12035" max="12035" width="48.28515625" style="1320" customWidth="1"/>
    <col min="12036" max="12036" width="81.7109375" style="1320" customWidth="1"/>
    <col min="12037" max="12037" width="22.7109375" style="1320" customWidth="1"/>
    <col min="12038" max="12038" width="22" style="1320" customWidth="1"/>
    <col min="12039" max="12040" width="22.7109375" style="1320" customWidth="1"/>
    <col min="12041" max="12041" width="22" style="1320" customWidth="1"/>
    <col min="12042" max="12042" width="23.28515625" style="1320" customWidth="1"/>
    <col min="12043" max="12043" width="17.5703125" style="1320" bestFit="1" customWidth="1"/>
    <col min="12044" max="12044" width="15.85546875" style="1320" customWidth="1"/>
    <col min="12045" max="12288" width="9.28515625" style="1320"/>
    <col min="12289" max="12289" width="11.28515625" style="1320" customWidth="1"/>
    <col min="12290" max="12290" width="9.5703125" style="1320" customWidth="1"/>
    <col min="12291" max="12291" width="48.28515625" style="1320" customWidth="1"/>
    <col min="12292" max="12292" width="81.7109375" style="1320" customWidth="1"/>
    <col min="12293" max="12293" width="22.7109375" style="1320" customWidth="1"/>
    <col min="12294" max="12294" width="22" style="1320" customWidth="1"/>
    <col min="12295" max="12296" width="22.7109375" style="1320" customWidth="1"/>
    <col min="12297" max="12297" width="22" style="1320" customWidth="1"/>
    <col min="12298" max="12298" width="23.28515625" style="1320" customWidth="1"/>
    <col min="12299" max="12299" width="17.5703125" style="1320" bestFit="1" customWidth="1"/>
    <col min="12300" max="12300" width="15.85546875" style="1320" customWidth="1"/>
    <col min="12301" max="12544" width="9.28515625" style="1320"/>
    <col min="12545" max="12545" width="11.28515625" style="1320" customWidth="1"/>
    <col min="12546" max="12546" width="9.5703125" style="1320" customWidth="1"/>
    <col min="12547" max="12547" width="48.28515625" style="1320" customWidth="1"/>
    <col min="12548" max="12548" width="81.7109375" style="1320" customWidth="1"/>
    <col min="12549" max="12549" width="22.7109375" style="1320" customWidth="1"/>
    <col min="12550" max="12550" width="22" style="1320" customWidth="1"/>
    <col min="12551" max="12552" width="22.7109375" style="1320" customWidth="1"/>
    <col min="12553" max="12553" width="22" style="1320" customWidth="1"/>
    <col min="12554" max="12554" width="23.28515625" style="1320" customWidth="1"/>
    <col min="12555" max="12555" width="17.5703125" style="1320" bestFit="1" customWidth="1"/>
    <col min="12556" max="12556" width="15.85546875" style="1320" customWidth="1"/>
    <col min="12557" max="12800" width="9.28515625" style="1320"/>
    <col min="12801" max="12801" width="11.28515625" style="1320" customWidth="1"/>
    <col min="12802" max="12802" width="9.5703125" style="1320" customWidth="1"/>
    <col min="12803" max="12803" width="48.28515625" style="1320" customWidth="1"/>
    <col min="12804" max="12804" width="81.7109375" style="1320" customWidth="1"/>
    <col min="12805" max="12805" width="22.7109375" style="1320" customWidth="1"/>
    <col min="12806" max="12806" width="22" style="1320" customWidth="1"/>
    <col min="12807" max="12808" width="22.7109375" style="1320" customWidth="1"/>
    <col min="12809" max="12809" width="22" style="1320" customWidth="1"/>
    <col min="12810" max="12810" width="23.28515625" style="1320" customWidth="1"/>
    <col min="12811" max="12811" width="17.5703125" style="1320" bestFit="1" customWidth="1"/>
    <col min="12812" max="12812" width="15.85546875" style="1320" customWidth="1"/>
    <col min="12813" max="13056" width="9.28515625" style="1320"/>
    <col min="13057" max="13057" width="11.28515625" style="1320" customWidth="1"/>
    <col min="13058" max="13058" width="9.5703125" style="1320" customWidth="1"/>
    <col min="13059" max="13059" width="48.28515625" style="1320" customWidth="1"/>
    <col min="13060" max="13060" width="81.7109375" style="1320" customWidth="1"/>
    <col min="13061" max="13061" width="22.7109375" style="1320" customWidth="1"/>
    <col min="13062" max="13062" width="22" style="1320" customWidth="1"/>
    <col min="13063" max="13064" width="22.7109375" style="1320" customWidth="1"/>
    <col min="13065" max="13065" width="22" style="1320" customWidth="1"/>
    <col min="13066" max="13066" width="23.28515625" style="1320" customWidth="1"/>
    <col min="13067" max="13067" width="17.5703125" style="1320" bestFit="1" customWidth="1"/>
    <col min="13068" max="13068" width="15.85546875" style="1320" customWidth="1"/>
    <col min="13069" max="13312" width="9.28515625" style="1320"/>
    <col min="13313" max="13313" width="11.28515625" style="1320" customWidth="1"/>
    <col min="13314" max="13314" width="9.5703125" style="1320" customWidth="1"/>
    <col min="13315" max="13315" width="48.28515625" style="1320" customWidth="1"/>
    <col min="13316" max="13316" width="81.7109375" style="1320" customWidth="1"/>
    <col min="13317" max="13317" width="22.7109375" style="1320" customWidth="1"/>
    <col min="13318" max="13318" width="22" style="1320" customWidth="1"/>
    <col min="13319" max="13320" width="22.7109375" style="1320" customWidth="1"/>
    <col min="13321" max="13321" width="22" style="1320" customWidth="1"/>
    <col min="13322" max="13322" width="23.28515625" style="1320" customWidth="1"/>
    <col min="13323" max="13323" width="17.5703125" style="1320" bestFit="1" customWidth="1"/>
    <col min="13324" max="13324" width="15.85546875" style="1320" customWidth="1"/>
    <col min="13325" max="13568" width="9.28515625" style="1320"/>
    <col min="13569" max="13569" width="11.28515625" style="1320" customWidth="1"/>
    <col min="13570" max="13570" width="9.5703125" style="1320" customWidth="1"/>
    <col min="13571" max="13571" width="48.28515625" style="1320" customWidth="1"/>
    <col min="13572" max="13572" width="81.7109375" style="1320" customWidth="1"/>
    <col min="13573" max="13573" width="22.7109375" style="1320" customWidth="1"/>
    <col min="13574" max="13574" width="22" style="1320" customWidth="1"/>
    <col min="13575" max="13576" width="22.7109375" style="1320" customWidth="1"/>
    <col min="13577" max="13577" width="22" style="1320" customWidth="1"/>
    <col min="13578" max="13578" width="23.28515625" style="1320" customWidth="1"/>
    <col min="13579" max="13579" width="17.5703125" style="1320" bestFit="1" customWidth="1"/>
    <col min="13580" max="13580" width="15.85546875" style="1320" customWidth="1"/>
    <col min="13581" max="13824" width="9.28515625" style="1320"/>
    <col min="13825" max="13825" width="11.28515625" style="1320" customWidth="1"/>
    <col min="13826" max="13826" width="9.5703125" style="1320" customWidth="1"/>
    <col min="13827" max="13827" width="48.28515625" style="1320" customWidth="1"/>
    <col min="13828" max="13828" width="81.7109375" style="1320" customWidth="1"/>
    <col min="13829" max="13829" width="22.7109375" style="1320" customWidth="1"/>
    <col min="13830" max="13830" width="22" style="1320" customWidth="1"/>
    <col min="13831" max="13832" width="22.7109375" style="1320" customWidth="1"/>
    <col min="13833" max="13833" width="22" style="1320" customWidth="1"/>
    <col min="13834" max="13834" width="23.28515625" style="1320" customWidth="1"/>
    <col min="13835" max="13835" width="17.5703125" style="1320" bestFit="1" customWidth="1"/>
    <col min="13836" max="13836" width="15.85546875" style="1320" customWidth="1"/>
    <col min="13837" max="14080" width="9.28515625" style="1320"/>
    <col min="14081" max="14081" width="11.28515625" style="1320" customWidth="1"/>
    <col min="14082" max="14082" width="9.5703125" style="1320" customWidth="1"/>
    <col min="14083" max="14083" width="48.28515625" style="1320" customWidth="1"/>
    <col min="14084" max="14084" width="81.7109375" style="1320" customWidth="1"/>
    <col min="14085" max="14085" width="22.7109375" style="1320" customWidth="1"/>
    <col min="14086" max="14086" width="22" style="1320" customWidth="1"/>
    <col min="14087" max="14088" width="22.7109375" style="1320" customWidth="1"/>
    <col min="14089" max="14089" width="22" style="1320" customWidth="1"/>
    <col min="14090" max="14090" width="23.28515625" style="1320" customWidth="1"/>
    <col min="14091" max="14091" width="17.5703125" style="1320" bestFit="1" customWidth="1"/>
    <col min="14092" max="14092" width="15.85546875" style="1320" customWidth="1"/>
    <col min="14093" max="14336" width="9.28515625" style="1320"/>
    <col min="14337" max="14337" width="11.28515625" style="1320" customWidth="1"/>
    <col min="14338" max="14338" width="9.5703125" style="1320" customWidth="1"/>
    <col min="14339" max="14339" width="48.28515625" style="1320" customWidth="1"/>
    <col min="14340" max="14340" width="81.7109375" style="1320" customWidth="1"/>
    <col min="14341" max="14341" width="22.7109375" style="1320" customWidth="1"/>
    <col min="14342" max="14342" width="22" style="1320" customWidth="1"/>
    <col min="14343" max="14344" width="22.7109375" style="1320" customWidth="1"/>
    <col min="14345" max="14345" width="22" style="1320" customWidth="1"/>
    <col min="14346" max="14346" width="23.28515625" style="1320" customWidth="1"/>
    <col min="14347" max="14347" width="17.5703125" style="1320" bestFit="1" customWidth="1"/>
    <col min="14348" max="14348" width="15.85546875" style="1320" customWidth="1"/>
    <col min="14349" max="14592" width="9.28515625" style="1320"/>
    <col min="14593" max="14593" width="11.28515625" style="1320" customWidth="1"/>
    <col min="14594" max="14594" width="9.5703125" style="1320" customWidth="1"/>
    <col min="14595" max="14595" width="48.28515625" style="1320" customWidth="1"/>
    <col min="14596" max="14596" width="81.7109375" style="1320" customWidth="1"/>
    <col min="14597" max="14597" width="22.7109375" style="1320" customWidth="1"/>
    <col min="14598" max="14598" width="22" style="1320" customWidth="1"/>
    <col min="14599" max="14600" width="22.7109375" style="1320" customWidth="1"/>
    <col min="14601" max="14601" width="22" style="1320" customWidth="1"/>
    <col min="14602" max="14602" width="23.28515625" style="1320" customWidth="1"/>
    <col min="14603" max="14603" width="17.5703125" style="1320" bestFit="1" customWidth="1"/>
    <col min="14604" max="14604" width="15.85546875" style="1320" customWidth="1"/>
    <col min="14605" max="14848" width="9.28515625" style="1320"/>
    <col min="14849" max="14849" width="11.28515625" style="1320" customWidth="1"/>
    <col min="14850" max="14850" width="9.5703125" style="1320" customWidth="1"/>
    <col min="14851" max="14851" width="48.28515625" style="1320" customWidth="1"/>
    <col min="14852" max="14852" width="81.7109375" style="1320" customWidth="1"/>
    <col min="14853" max="14853" width="22.7109375" style="1320" customWidth="1"/>
    <col min="14854" max="14854" width="22" style="1320" customWidth="1"/>
    <col min="14855" max="14856" width="22.7109375" style="1320" customWidth="1"/>
    <col min="14857" max="14857" width="22" style="1320" customWidth="1"/>
    <col min="14858" max="14858" width="23.28515625" style="1320" customWidth="1"/>
    <col min="14859" max="14859" width="17.5703125" style="1320" bestFit="1" customWidth="1"/>
    <col min="14860" max="14860" width="15.85546875" style="1320" customWidth="1"/>
    <col min="14861" max="15104" width="9.28515625" style="1320"/>
    <col min="15105" max="15105" width="11.28515625" style="1320" customWidth="1"/>
    <col min="15106" max="15106" width="9.5703125" style="1320" customWidth="1"/>
    <col min="15107" max="15107" width="48.28515625" style="1320" customWidth="1"/>
    <col min="15108" max="15108" width="81.7109375" style="1320" customWidth="1"/>
    <col min="15109" max="15109" width="22.7109375" style="1320" customWidth="1"/>
    <col min="15110" max="15110" width="22" style="1320" customWidth="1"/>
    <col min="15111" max="15112" width="22.7109375" style="1320" customWidth="1"/>
    <col min="15113" max="15113" width="22" style="1320" customWidth="1"/>
    <col min="15114" max="15114" width="23.28515625" style="1320" customWidth="1"/>
    <col min="15115" max="15115" width="17.5703125" style="1320" bestFit="1" customWidth="1"/>
    <col min="15116" max="15116" width="15.85546875" style="1320" customWidth="1"/>
    <col min="15117" max="15360" width="9.28515625" style="1320"/>
    <col min="15361" max="15361" width="11.28515625" style="1320" customWidth="1"/>
    <col min="15362" max="15362" width="9.5703125" style="1320" customWidth="1"/>
    <col min="15363" max="15363" width="48.28515625" style="1320" customWidth="1"/>
    <col min="15364" max="15364" width="81.7109375" style="1320" customWidth="1"/>
    <col min="15365" max="15365" width="22.7109375" style="1320" customWidth="1"/>
    <col min="15366" max="15366" width="22" style="1320" customWidth="1"/>
    <col min="15367" max="15368" width="22.7109375" style="1320" customWidth="1"/>
    <col min="15369" max="15369" width="22" style="1320" customWidth="1"/>
    <col min="15370" max="15370" width="23.28515625" style="1320" customWidth="1"/>
    <col min="15371" max="15371" width="17.5703125" style="1320" bestFit="1" customWidth="1"/>
    <col min="15372" max="15372" width="15.85546875" style="1320" customWidth="1"/>
    <col min="15373" max="15616" width="9.28515625" style="1320"/>
    <col min="15617" max="15617" width="11.28515625" style="1320" customWidth="1"/>
    <col min="15618" max="15618" width="9.5703125" style="1320" customWidth="1"/>
    <col min="15619" max="15619" width="48.28515625" style="1320" customWidth="1"/>
    <col min="15620" max="15620" width="81.7109375" style="1320" customWidth="1"/>
    <col min="15621" max="15621" width="22.7109375" style="1320" customWidth="1"/>
    <col min="15622" max="15622" width="22" style="1320" customWidth="1"/>
    <col min="15623" max="15624" width="22.7109375" style="1320" customWidth="1"/>
    <col min="15625" max="15625" width="22" style="1320" customWidth="1"/>
    <col min="15626" max="15626" width="23.28515625" style="1320" customWidth="1"/>
    <col min="15627" max="15627" width="17.5703125" style="1320" bestFit="1" customWidth="1"/>
    <col min="15628" max="15628" width="15.85546875" style="1320" customWidth="1"/>
    <col min="15629" max="15872" width="9.28515625" style="1320"/>
    <col min="15873" max="15873" width="11.28515625" style="1320" customWidth="1"/>
    <col min="15874" max="15874" width="9.5703125" style="1320" customWidth="1"/>
    <col min="15875" max="15875" width="48.28515625" style="1320" customWidth="1"/>
    <col min="15876" max="15876" width="81.7109375" style="1320" customWidth="1"/>
    <col min="15877" max="15877" width="22.7109375" style="1320" customWidth="1"/>
    <col min="15878" max="15878" width="22" style="1320" customWidth="1"/>
    <col min="15879" max="15880" width="22.7109375" style="1320" customWidth="1"/>
    <col min="15881" max="15881" width="22" style="1320" customWidth="1"/>
    <col min="15882" max="15882" width="23.28515625" style="1320" customWidth="1"/>
    <col min="15883" max="15883" width="17.5703125" style="1320" bestFit="1" customWidth="1"/>
    <col min="15884" max="15884" width="15.85546875" style="1320" customWidth="1"/>
    <col min="15885" max="16128" width="9.28515625" style="1320"/>
    <col min="16129" max="16129" width="11.28515625" style="1320" customWidth="1"/>
    <col min="16130" max="16130" width="9.5703125" style="1320" customWidth="1"/>
    <col min="16131" max="16131" width="48.28515625" style="1320" customWidth="1"/>
    <col min="16132" max="16132" width="81.7109375" style="1320" customWidth="1"/>
    <col min="16133" max="16133" width="22.7109375" style="1320" customWidth="1"/>
    <col min="16134" max="16134" width="22" style="1320" customWidth="1"/>
    <col min="16135" max="16136" width="22.7109375" style="1320" customWidth="1"/>
    <col min="16137" max="16137" width="22" style="1320" customWidth="1"/>
    <col min="16138" max="16138" width="23.28515625" style="1320" customWidth="1"/>
    <col min="16139" max="16139" width="17.5703125" style="1320" bestFit="1" customWidth="1"/>
    <col min="16140" max="16140" width="15.85546875" style="1320" customWidth="1"/>
    <col min="16141" max="16384" width="9.28515625" style="1320"/>
  </cols>
  <sheetData>
    <row r="1" spans="1:12" ht="22.5" customHeight="1">
      <c r="A1" s="1311" t="s">
        <v>809</v>
      </c>
      <c r="B1" s="1312"/>
      <c r="C1" s="1313"/>
      <c r="D1" s="1314"/>
      <c r="E1" s="1315"/>
      <c r="F1" s="1315"/>
      <c r="G1" s="1315"/>
      <c r="H1" s="1315"/>
      <c r="I1" s="1316"/>
      <c r="J1" s="1317"/>
      <c r="K1" s="1318"/>
      <c r="L1" s="1319"/>
    </row>
    <row r="2" spans="1:12" ht="22.5" customHeight="1">
      <c r="A2" s="1743" t="s">
        <v>810</v>
      </c>
      <c r="B2" s="1744"/>
      <c r="C2" s="1744"/>
      <c r="D2" s="1744"/>
      <c r="E2" s="1744"/>
      <c r="F2" s="1744"/>
      <c r="G2" s="1744"/>
      <c r="H2" s="1744"/>
      <c r="I2" s="1745"/>
      <c r="J2" s="1745"/>
      <c r="K2" s="1745"/>
      <c r="L2" s="1745"/>
    </row>
    <row r="3" spans="1:12" ht="28.5" customHeight="1" thickBot="1">
      <c r="A3" s="1321"/>
      <c r="B3" s="1322"/>
      <c r="C3" s="1313"/>
      <c r="D3" s="1323"/>
      <c r="E3" s="1315"/>
      <c r="F3" s="1315"/>
      <c r="G3" s="1315"/>
      <c r="H3" s="1315"/>
      <c r="I3" s="1316"/>
      <c r="J3" s="1317"/>
      <c r="K3" s="1746" t="s">
        <v>2</v>
      </c>
      <c r="L3" s="1746"/>
    </row>
    <row r="4" spans="1:12" ht="18" customHeight="1">
      <c r="A4" s="1747" t="s">
        <v>811</v>
      </c>
      <c r="B4" s="1749" t="s">
        <v>812</v>
      </c>
      <c r="C4" s="1749"/>
      <c r="D4" s="1749" t="s">
        <v>813</v>
      </c>
      <c r="E4" s="1749" t="s">
        <v>761</v>
      </c>
      <c r="F4" s="1751"/>
      <c r="G4" s="1752" t="s">
        <v>814</v>
      </c>
      <c r="H4" s="1753"/>
      <c r="I4" s="1754" t="s">
        <v>229</v>
      </c>
      <c r="J4" s="1755"/>
      <c r="K4" s="1756" t="s">
        <v>433</v>
      </c>
      <c r="L4" s="1757"/>
    </row>
    <row r="5" spans="1:12" ht="63.75" customHeight="1">
      <c r="A5" s="1748"/>
      <c r="B5" s="1750"/>
      <c r="C5" s="1750"/>
      <c r="D5" s="1750"/>
      <c r="E5" s="1324" t="s">
        <v>815</v>
      </c>
      <c r="F5" s="1325" t="s">
        <v>816</v>
      </c>
      <c r="G5" s="1326" t="s">
        <v>815</v>
      </c>
      <c r="H5" s="1325" t="s">
        <v>816</v>
      </c>
      <c r="I5" s="1327" t="s">
        <v>815</v>
      </c>
      <c r="J5" s="1325" t="s">
        <v>816</v>
      </c>
      <c r="K5" s="1328" t="s">
        <v>817</v>
      </c>
      <c r="L5" s="1329" t="s">
        <v>818</v>
      </c>
    </row>
    <row r="6" spans="1:12" s="1335" customFormat="1" ht="17.25" customHeight="1" thickBot="1">
      <c r="A6" s="1330">
        <v>1</v>
      </c>
      <c r="B6" s="1331">
        <v>2</v>
      </c>
      <c r="C6" s="1332">
        <v>3</v>
      </c>
      <c r="D6" s="1330">
        <v>4</v>
      </c>
      <c r="E6" s="1331">
        <v>5</v>
      </c>
      <c r="F6" s="1331">
        <v>6</v>
      </c>
      <c r="G6" s="1331">
        <v>7</v>
      </c>
      <c r="H6" s="1331">
        <v>8</v>
      </c>
      <c r="I6" s="1333">
        <v>9</v>
      </c>
      <c r="J6" s="1331">
        <v>10</v>
      </c>
      <c r="K6" s="1331">
        <v>11</v>
      </c>
      <c r="L6" s="1334">
        <v>12</v>
      </c>
    </row>
    <row r="7" spans="1:12" s="1335" customFormat="1" ht="45" customHeight="1" thickBot="1">
      <c r="A7" s="1336" t="s">
        <v>819</v>
      </c>
      <c r="B7" s="1337" t="s">
        <v>390</v>
      </c>
      <c r="C7" s="1338" t="s">
        <v>391</v>
      </c>
      <c r="D7" s="1339" t="s">
        <v>782</v>
      </c>
      <c r="E7" s="1340">
        <v>165000</v>
      </c>
      <c r="F7" s="1341">
        <f t="shared" ref="F7:F12" si="0">E7</f>
        <v>165000</v>
      </c>
      <c r="G7" s="1342"/>
      <c r="H7" s="1343"/>
      <c r="I7" s="1343">
        <v>0</v>
      </c>
      <c r="J7" s="1343">
        <f t="shared" ref="J7:J12" si="1">I7</f>
        <v>0</v>
      </c>
      <c r="K7" s="1344">
        <v>0</v>
      </c>
      <c r="L7" s="1345">
        <v>0</v>
      </c>
    </row>
    <row r="8" spans="1:12" s="1335" customFormat="1" ht="45" customHeight="1" thickBot="1">
      <c r="A8" s="1336" t="s">
        <v>820</v>
      </c>
      <c r="B8" s="1337" t="s">
        <v>390</v>
      </c>
      <c r="C8" s="1338" t="s">
        <v>391</v>
      </c>
      <c r="D8" s="1339" t="s">
        <v>782</v>
      </c>
      <c r="E8" s="1340">
        <v>165000</v>
      </c>
      <c r="F8" s="1341">
        <f t="shared" si="0"/>
        <v>165000</v>
      </c>
      <c r="G8" s="1342"/>
      <c r="H8" s="1343"/>
      <c r="I8" s="1343">
        <v>0</v>
      </c>
      <c r="J8" s="1343">
        <f t="shared" si="1"/>
        <v>0</v>
      </c>
      <c r="K8" s="1344">
        <v>0</v>
      </c>
      <c r="L8" s="1345">
        <v>0</v>
      </c>
    </row>
    <row r="9" spans="1:12" s="1335" customFormat="1" ht="45" customHeight="1" thickBot="1">
      <c r="A9" s="1336" t="s">
        <v>821</v>
      </c>
      <c r="B9" s="1337" t="s">
        <v>390</v>
      </c>
      <c r="C9" s="1338" t="s">
        <v>391</v>
      </c>
      <c r="D9" s="1339" t="s">
        <v>782</v>
      </c>
      <c r="E9" s="1340">
        <v>249000</v>
      </c>
      <c r="F9" s="1341">
        <f t="shared" si="0"/>
        <v>249000</v>
      </c>
      <c r="G9" s="1342"/>
      <c r="H9" s="1343"/>
      <c r="I9" s="1343">
        <v>0</v>
      </c>
      <c r="J9" s="1343">
        <f t="shared" si="1"/>
        <v>0</v>
      </c>
      <c r="K9" s="1344">
        <v>0</v>
      </c>
      <c r="L9" s="1345">
        <v>0</v>
      </c>
    </row>
    <row r="10" spans="1:12" s="1335" customFormat="1" ht="45" customHeight="1" thickBot="1">
      <c r="A10" s="1336" t="s">
        <v>822</v>
      </c>
      <c r="B10" s="1337" t="s">
        <v>390</v>
      </c>
      <c r="C10" s="1338" t="s">
        <v>391</v>
      </c>
      <c r="D10" s="1339" t="s">
        <v>782</v>
      </c>
      <c r="E10" s="1340">
        <v>165000</v>
      </c>
      <c r="F10" s="1341">
        <f t="shared" si="0"/>
        <v>165000</v>
      </c>
      <c r="G10" s="1342"/>
      <c r="H10" s="1343"/>
      <c r="I10" s="1343">
        <v>0</v>
      </c>
      <c r="J10" s="1343">
        <f t="shared" si="1"/>
        <v>0</v>
      </c>
      <c r="K10" s="1344">
        <v>0</v>
      </c>
      <c r="L10" s="1345">
        <v>0</v>
      </c>
    </row>
    <row r="11" spans="1:12" s="1335" customFormat="1" ht="45" customHeight="1" thickBot="1">
      <c r="A11" s="1336" t="s">
        <v>823</v>
      </c>
      <c r="B11" s="1337" t="s">
        <v>390</v>
      </c>
      <c r="C11" s="1338" t="s">
        <v>391</v>
      </c>
      <c r="D11" s="1339" t="s">
        <v>782</v>
      </c>
      <c r="E11" s="1340">
        <v>165000</v>
      </c>
      <c r="F11" s="1341">
        <f t="shared" si="0"/>
        <v>165000</v>
      </c>
      <c r="G11" s="1342"/>
      <c r="H11" s="1343"/>
      <c r="I11" s="1343">
        <v>0</v>
      </c>
      <c r="J11" s="1343">
        <f t="shared" si="1"/>
        <v>0</v>
      </c>
      <c r="K11" s="1344">
        <v>0</v>
      </c>
      <c r="L11" s="1345">
        <v>0</v>
      </c>
    </row>
    <row r="12" spans="1:12" s="1335" customFormat="1" ht="45" customHeight="1" thickBot="1">
      <c r="A12" s="1346" t="s">
        <v>824</v>
      </c>
      <c r="B12" s="1347" t="s">
        <v>390</v>
      </c>
      <c r="C12" s="1348" t="s">
        <v>391</v>
      </c>
      <c r="D12" s="1349" t="s">
        <v>782</v>
      </c>
      <c r="E12" s="1342">
        <v>165000</v>
      </c>
      <c r="F12" s="1341">
        <f t="shared" si="0"/>
        <v>165000</v>
      </c>
      <c r="G12" s="1342"/>
      <c r="H12" s="1343"/>
      <c r="I12" s="1343">
        <v>0</v>
      </c>
      <c r="J12" s="1343">
        <f t="shared" si="1"/>
        <v>0</v>
      </c>
      <c r="K12" s="1350">
        <v>0</v>
      </c>
      <c r="L12" s="1351">
        <v>0</v>
      </c>
    </row>
    <row r="13" spans="1:12" s="1335" customFormat="1" ht="45" customHeight="1">
      <c r="A13" s="1674" t="s">
        <v>825</v>
      </c>
      <c r="B13" s="1668" t="s">
        <v>390</v>
      </c>
      <c r="C13" s="1670" t="s">
        <v>391</v>
      </c>
      <c r="D13" s="1352" t="s">
        <v>779</v>
      </c>
      <c r="E13" s="1353">
        <v>235000</v>
      </c>
      <c r="F13" s="1672">
        <f>SUM(E13:E14)</f>
        <v>400000</v>
      </c>
      <c r="G13" s="1353"/>
      <c r="H13" s="1741"/>
      <c r="I13" s="1343">
        <v>0</v>
      </c>
      <c r="J13" s="1741">
        <f>SUM(I13:I14)</f>
        <v>0</v>
      </c>
      <c r="K13" s="1354">
        <v>0</v>
      </c>
      <c r="L13" s="1355">
        <v>0</v>
      </c>
    </row>
    <row r="14" spans="1:12" s="1335" customFormat="1" ht="45" customHeight="1" thickBot="1">
      <c r="A14" s="1723"/>
      <c r="B14" s="1713"/>
      <c r="C14" s="1715"/>
      <c r="D14" s="1356" t="s">
        <v>782</v>
      </c>
      <c r="E14" s="1357">
        <v>165000</v>
      </c>
      <c r="F14" s="1673"/>
      <c r="G14" s="1358"/>
      <c r="H14" s="1742"/>
      <c r="I14" s="1359">
        <v>0</v>
      </c>
      <c r="J14" s="1742"/>
      <c r="K14" s="1360">
        <v>0</v>
      </c>
      <c r="L14" s="1361">
        <v>0</v>
      </c>
    </row>
    <row r="15" spans="1:12" s="1335" customFormat="1" ht="45" customHeight="1">
      <c r="A15" s="1674" t="s">
        <v>826</v>
      </c>
      <c r="B15" s="1668" t="s">
        <v>390</v>
      </c>
      <c r="C15" s="1670" t="s">
        <v>391</v>
      </c>
      <c r="D15" s="1352" t="s">
        <v>783</v>
      </c>
      <c r="E15" s="1353">
        <v>594000</v>
      </c>
      <c r="F15" s="1672">
        <f>SUM(E15:E16)</f>
        <v>759000</v>
      </c>
      <c r="G15" s="1353"/>
      <c r="H15" s="1741"/>
      <c r="I15" s="1362">
        <v>0</v>
      </c>
      <c r="J15" s="1741">
        <f>SUM(I15:I16)</f>
        <v>0</v>
      </c>
      <c r="K15" s="1363">
        <v>0</v>
      </c>
      <c r="L15" s="1355">
        <v>0</v>
      </c>
    </row>
    <row r="16" spans="1:12" s="1335" customFormat="1" ht="45" customHeight="1" thickBot="1">
      <c r="A16" s="1675"/>
      <c r="B16" s="1669"/>
      <c r="C16" s="1671"/>
      <c r="D16" s="1364" t="s">
        <v>782</v>
      </c>
      <c r="E16" s="1365">
        <v>165000</v>
      </c>
      <c r="F16" s="1673"/>
      <c r="G16" s="1365"/>
      <c r="H16" s="1742"/>
      <c r="I16" s="1359">
        <v>0</v>
      </c>
      <c r="J16" s="1742"/>
      <c r="K16" s="1366">
        <v>0</v>
      </c>
      <c r="L16" s="1367">
        <v>0</v>
      </c>
    </row>
    <row r="17" spans="1:12" s="1335" customFormat="1" ht="45" customHeight="1" thickBot="1">
      <c r="A17" s="1368" t="s">
        <v>827</v>
      </c>
      <c r="B17" s="1369" t="s">
        <v>390</v>
      </c>
      <c r="C17" s="1370" t="s">
        <v>391</v>
      </c>
      <c r="D17" s="1371" t="s">
        <v>782</v>
      </c>
      <c r="E17" s="1358">
        <v>165000</v>
      </c>
      <c r="F17" s="1341">
        <f>E17</f>
        <v>165000</v>
      </c>
      <c r="G17" s="1358"/>
      <c r="H17" s="1343"/>
      <c r="I17" s="1343">
        <v>0</v>
      </c>
      <c r="J17" s="1343">
        <f>I17</f>
        <v>0</v>
      </c>
      <c r="K17" s="1372">
        <v>0</v>
      </c>
      <c r="L17" s="1373">
        <v>0</v>
      </c>
    </row>
    <row r="18" spans="1:12" s="1335" customFormat="1" ht="45" customHeight="1" thickBot="1">
      <c r="A18" s="1336" t="s">
        <v>828</v>
      </c>
      <c r="B18" s="1337" t="s">
        <v>390</v>
      </c>
      <c r="C18" s="1338" t="s">
        <v>391</v>
      </c>
      <c r="D18" s="1339" t="s">
        <v>782</v>
      </c>
      <c r="E18" s="1340">
        <v>165000</v>
      </c>
      <c r="F18" s="1341">
        <f>E18</f>
        <v>165000</v>
      </c>
      <c r="G18" s="1340"/>
      <c r="H18" s="1343"/>
      <c r="I18" s="1343">
        <v>0</v>
      </c>
      <c r="J18" s="1343">
        <f>I18</f>
        <v>0</v>
      </c>
      <c r="K18" s="1344">
        <v>0</v>
      </c>
      <c r="L18" s="1345">
        <v>0</v>
      </c>
    </row>
    <row r="19" spans="1:12" s="1335" customFormat="1" ht="45" customHeight="1" thickBot="1">
      <c r="A19" s="1368" t="s">
        <v>829</v>
      </c>
      <c r="B19" s="1369" t="s">
        <v>390</v>
      </c>
      <c r="C19" s="1370" t="s">
        <v>391</v>
      </c>
      <c r="D19" s="1371" t="s">
        <v>782</v>
      </c>
      <c r="E19" s="1358">
        <v>165000</v>
      </c>
      <c r="F19" s="1374">
        <f>E19</f>
        <v>165000</v>
      </c>
      <c r="G19" s="1358"/>
      <c r="H19" s="1343"/>
      <c r="I19" s="1343">
        <v>0</v>
      </c>
      <c r="J19" s="1343">
        <f>I19</f>
        <v>0</v>
      </c>
      <c r="K19" s="1372">
        <v>0</v>
      </c>
      <c r="L19" s="1351">
        <v>0</v>
      </c>
    </row>
    <row r="20" spans="1:12" ht="45" customHeight="1">
      <c r="A20" s="1730">
        <v>16</v>
      </c>
      <c r="B20" s="1733">
        <v>750</v>
      </c>
      <c r="C20" s="1690" t="s">
        <v>83</v>
      </c>
      <c r="D20" s="1352" t="s">
        <v>779</v>
      </c>
      <c r="E20" s="1375">
        <v>15600000</v>
      </c>
      <c r="F20" s="1672">
        <f>SUM(E20:E21)</f>
        <v>23974000</v>
      </c>
      <c r="G20" s="1375"/>
      <c r="H20" s="1672"/>
      <c r="I20" s="1343">
        <v>0</v>
      </c>
      <c r="J20" s="1672">
        <f>SUM(I20:I21)</f>
        <v>212735.78</v>
      </c>
      <c r="K20" s="1354">
        <v>0</v>
      </c>
      <c r="L20" s="1355">
        <v>0</v>
      </c>
    </row>
    <row r="21" spans="1:12" ht="45" customHeight="1" thickBot="1">
      <c r="A21" s="1736"/>
      <c r="B21" s="1737"/>
      <c r="C21" s="1691"/>
      <c r="D21" s="1364" t="s">
        <v>782</v>
      </c>
      <c r="E21" s="1376">
        <v>8374000</v>
      </c>
      <c r="F21" s="1673"/>
      <c r="G21" s="1376"/>
      <c r="H21" s="1673"/>
      <c r="I21" s="1377">
        <v>212735.78</v>
      </c>
      <c r="J21" s="1673"/>
      <c r="K21" s="1378">
        <f>I21/E21</f>
        <v>2.5404320515882494E-2</v>
      </c>
      <c r="L21" s="1367">
        <v>0</v>
      </c>
    </row>
    <row r="22" spans="1:12" ht="45" customHeight="1" thickBot="1">
      <c r="A22" s="1379">
        <v>17</v>
      </c>
      <c r="B22" s="1380">
        <v>750</v>
      </c>
      <c r="C22" s="1371" t="s">
        <v>83</v>
      </c>
      <c r="D22" s="1371" t="s">
        <v>782</v>
      </c>
      <c r="E22" s="1381">
        <v>48818000</v>
      </c>
      <c r="F22" s="1374">
        <f>E22</f>
        <v>48818000</v>
      </c>
      <c r="G22" s="1381"/>
      <c r="H22" s="1374"/>
      <c r="I22" s="1374">
        <v>1253069.81</v>
      </c>
      <c r="J22" s="1374">
        <f>I22</f>
        <v>1253069.81</v>
      </c>
      <c r="K22" s="1382">
        <f>I22/E22</f>
        <v>2.5668192265148101E-2</v>
      </c>
      <c r="L22" s="1383">
        <v>0</v>
      </c>
    </row>
    <row r="23" spans="1:12" ht="45" customHeight="1">
      <c r="A23" s="1730">
        <v>18</v>
      </c>
      <c r="B23" s="1733">
        <v>710</v>
      </c>
      <c r="C23" s="1690" t="s">
        <v>373</v>
      </c>
      <c r="D23" s="1352" t="s">
        <v>783</v>
      </c>
      <c r="E23" s="1375">
        <v>1768000</v>
      </c>
      <c r="F23" s="1682">
        <f>SUM(E23:E25)</f>
        <v>3630000</v>
      </c>
      <c r="G23" s="1375"/>
      <c r="H23" s="1682"/>
      <c r="I23" s="1343">
        <v>0</v>
      </c>
      <c r="J23" s="1682">
        <f>SUM(I23:I25)</f>
        <v>15555.75</v>
      </c>
      <c r="K23" s="1354">
        <v>0</v>
      </c>
      <c r="L23" s="1355">
        <v>0</v>
      </c>
    </row>
    <row r="24" spans="1:12" ht="45" customHeight="1">
      <c r="A24" s="1731"/>
      <c r="B24" s="1734"/>
      <c r="C24" s="1694"/>
      <c r="D24" s="1384" t="s">
        <v>782</v>
      </c>
      <c r="E24" s="1385">
        <v>945000</v>
      </c>
      <c r="F24" s="1695"/>
      <c r="G24" s="1385"/>
      <c r="H24" s="1695"/>
      <c r="I24" s="1386">
        <v>15555.75</v>
      </c>
      <c r="J24" s="1695"/>
      <c r="K24" s="1387">
        <f>I24/E24</f>
        <v>1.646111111111111E-2</v>
      </c>
      <c r="L24" s="1388">
        <v>0</v>
      </c>
    </row>
    <row r="25" spans="1:12" ht="45" customHeight="1" thickBot="1">
      <c r="A25" s="1732"/>
      <c r="B25" s="1389">
        <v>750</v>
      </c>
      <c r="C25" s="1356" t="s">
        <v>83</v>
      </c>
      <c r="D25" s="1356" t="s">
        <v>782</v>
      </c>
      <c r="E25" s="1390">
        <v>917000</v>
      </c>
      <c r="F25" s="1718"/>
      <c r="G25" s="1376"/>
      <c r="H25" s="1718"/>
      <c r="I25" s="1391">
        <v>0</v>
      </c>
      <c r="J25" s="1718"/>
      <c r="K25" s="1366">
        <v>0</v>
      </c>
      <c r="L25" s="1361">
        <v>0</v>
      </c>
    </row>
    <row r="26" spans="1:12" ht="45" customHeight="1">
      <c r="A26" s="1730">
        <v>19</v>
      </c>
      <c r="B26" s="1733">
        <v>750</v>
      </c>
      <c r="C26" s="1690" t="s">
        <v>83</v>
      </c>
      <c r="D26" s="1352" t="s">
        <v>779</v>
      </c>
      <c r="E26" s="1375">
        <v>8335000</v>
      </c>
      <c r="F26" s="1682">
        <f>SUM(E26:E28)</f>
        <v>28138000</v>
      </c>
      <c r="G26" s="1375"/>
      <c r="H26" s="1738"/>
      <c r="I26" s="1343">
        <v>0</v>
      </c>
      <c r="J26" s="1738">
        <f>SUM(I26:I28)</f>
        <v>0</v>
      </c>
      <c r="K26" s="1354">
        <v>0</v>
      </c>
      <c r="L26" s="1355">
        <v>0</v>
      </c>
    </row>
    <row r="27" spans="1:12" ht="45" customHeight="1">
      <c r="A27" s="1731"/>
      <c r="B27" s="1734"/>
      <c r="C27" s="1694"/>
      <c r="D27" s="1384" t="s">
        <v>783</v>
      </c>
      <c r="E27" s="1385">
        <v>13353000</v>
      </c>
      <c r="F27" s="1695"/>
      <c r="G27" s="1392"/>
      <c r="H27" s="1739"/>
      <c r="I27" s="1359">
        <v>0</v>
      </c>
      <c r="J27" s="1739"/>
      <c r="K27" s="1394">
        <v>0</v>
      </c>
      <c r="L27" s="1388">
        <v>0</v>
      </c>
    </row>
    <row r="28" spans="1:12" ht="45" customHeight="1" thickBot="1">
      <c r="A28" s="1736"/>
      <c r="B28" s="1737"/>
      <c r="C28" s="1691"/>
      <c r="D28" s="1364" t="s">
        <v>782</v>
      </c>
      <c r="E28" s="1376">
        <v>6450000</v>
      </c>
      <c r="F28" s="1683"/>
      <c r="G28" s="1376"/>
      <c r="H28" s="1740"/>
      <c r="I28" s="1391">
        <v>0</v>
      </c>
      <c r="J28" s="1740"/>
      <c r="K28" s="1366">
        <v>0</v>
      </c>
      <c r="L28" s="1367">
        <v>0</v>
      </c>
    </row>
    <row r="29" spans="1:12" s="1395" customFormat="1" ht="45" customHeight="1">
      <c r="A29" s="1730">
        <v>20</v>
      </c>
      <c r="B29" s="1733">
        <v>150</v>
      </c>
      <c r="C29" s="1690" t="s">
        <v>359</v>
      </c>
      <c r="D29" s="1352" t="s">
        <v>780</v>
      </c>
      <c r="E29" s="1375">
        <v>15441000</v>
      </c>
      <c r="F29" s="1682">
        <f>SUM(E29:E34)</f>
        <v>80982000</v>
      </c>
      <c r="G29" s="1392"/>
      <c r="H29" s="1682"/>
      <c r="I29" s="1359">
        <v>0</v>
      </c>
      <c r="J29" s="1682">
        <f>SUM(I29:I34)</f>
        <v>1583437.7600000002</v>
      </c>
      <c r="K29" s="1393">
        <v>0</v>
      </c>
      <c r="L29" s="1355">
        <v>0</v>
      </c>
    </row>
    <row r="30" spans="1:12" s="1395" customFormat="1" ht="45" customHeight="1">
      <c r="A30" s="1731"/>
      <c r="B30" s="1734"/>
      <c r="C30" s="1694"/>
      <c r="D30" s="1384" t="s">
        <v>783</v>
      </c>
      <c r="E30" s="1385">
        <v>19133000</v>
      </c>
      <c r="F30" s="1695"/>
      <c r="G30" s="1385"/>
      <c r="H30" s="1695"/>
      <c r="I30" s="1386">
        <v>35024.04</v>
      </c>
      <c r="J30" s="1695"/>
      <c r="K30" s="1387">
        <f t="shared" ref="K30:K36" si="2">I30/E30</f>
        <v>1.8305566299064444E-3</v>
      </c>
      <c r="L30" s="1388">
        <v>0</v>
      </c>
    </row>
    <row r="31" spans="1:12" s="1397" customFormat="1" ht="45" customHeight="1">
      <c r="A31" s="1731"/>
      <c r="B31" s="1396">
        <v>500</v>
      </c>
      <c r="C31" s="1384" t="s">
        <v>364</v>
      </c>
      <c r="D31" s="1384" t="s">
        <v>780</v>
      </c>
      <c r="E31" s="1385">
        <v>25849000</v>
      </c>
      <c r="F31" s="1695"/>
      <c r="G31" s="1385"/>
      <c r="H31" s="1695"/>
      <c r="I31" s="1386">
        <v>165000</v>
      </c>
      <c r="J31" s="1695"/>
      <c r="K31" s="1387">
        <f t="shared" si="2"/>
        <v>6.3832256566985187E-3</v>
      </c>
      <c r="L31" s="1388">
        <v>0</v>
      </c>
    </row>
    <row r="32" spans="1:12" s="1397" customFormat="1" ht="45" customHeight="1">
      <c r="A32" s="1731"/>
      <c r="B32" s="1734">
        <v>750</v>
      </c>
      <c r="C32" s="1694" t="s">
        <v>83</v>
      </c>
      <c r="D32" s="1384" t="s">
        <v>780</v>
      </c>
      <c r="E32" s="1385">
        <v>10173000</v>
      </c>
      <c r="F32" s="1695"/>
      <c r="G32" s="1385"/>
      <c r="H32" s="1695"/>
      <c r="I32" s="1386">
        <v>1024294.78</v>
      </c>
      <c r="J32" s="1695"/>
      <c r="K32" s="1387">
        <f t="shared" si="2"/>
        <v>0.10068758281726138</v>
      </c>
      <c r="L32" s="1388">
        <v>0</v>
      </c>
    </row>
    <row r="33" spans="1:12" s="1397" customFormat="1" ht="45" customHeight="1">
      <c r="A33" s="1731"/>
      <c r="B33" s="1734"/>
      <c r="C33" s="1694"/>
      <c r="D33" s="1384" t="s">
        <v>779</v>
      </c>
      <c r="E33" s="1385">
        <v>3261000</v>
      </c>
      <c r="F33" s="1695"/>
      <c r="G33" s="1385"/>
      <c r="H33" s="1695"/>
      <c r="I33" s="1386">
        <v>146753.79999999999</v>
      </c>
      <c r="J33" s="1695"/>
      <c r="K33" s="1387">
        <f t="shared" si="2"/>
        <v>4.5002698558724318E-2</v>
      </c>
      <c r="L33" s="1388">
        <v>0</v>
      </c>
    </row>
    <row r="34" spans="1:12" s="1397" customFormat="1" ht="45" customHeight="1" thickBot="1">
      <c r="A34" s="1732"/>
      <c r="B34" s="1735"/>
      <c r="C34" s="1699"/>
      <c r="D34" s="1356" t="s">
        <v>783</v>
      </c>
      <c r="E34" s="1390">
        <v>7125000</v>
      </c>
      <c r="F34" s="1718"/>
      <c r="G34" s="1390"/>
      <c r="H34" s="1718"/>
      <c r="I34" s="1398">
        <v>212365.14</v>
      </c>
      <c r="J34" s="1718"/>
      <c r="K34" s="1399">
        <f t="shared" si="2"/>
        <v>2.9805633684210527E-2</v>
      </c>
      <c r="L34" s="1361">
        <v>0</v>
      </c>
    </row>
    <row r="35" spans="1:12" s="1397" customFormat="1" ht="45" customHeight="1">
      <c r="A35" s="1730">
        <v>21</v>
      </c>
      <c r="B35" s="1733">
        <v>600</v>
      </c>
      <c r="C35" s="1690" t="s">
        <v>368</v>
      </c>
      <c r="D35" s="1352" t="s">
        <v>779</v>
      </c>
      <c r="E35" s="1375">
        <v>283163000</v>
      </c>
      <c r="F35" s="1682">
        <f>SUM(E35:E39)</f>
        <v>292225000</v>
      </c>
      <c r="G35" s="1375"/>
      <c r="H35" s="1682"/>
      <c r="I35" s="1400">
        <v>151617986.29999998</v>
      </c>
      <c r="J35" s="1682">
        <f>SUM(I35:I39)</f>
        <v>151622540.38999999</v>
      </c>
      <c r="K35" s="1401">
        <f t="shared" si="2"/>
        <v>0.53544420104321533</v>
      </c>
      <c r="L35" s="1355">
        <v>0</v>
      </c>
    </row>
    <row r="36" spans="1:12" s="1397" customFormat="1" ht="45" customHeight="1">
      <c r="A36" s="1731"/>
      <c r="B36" s="1734"/>
      <c r="C36" s="1694"/>
      <c r="D36" s="1384" t="s">
        <v>782</v>
      </c>
      <c r="E36" s="1385">
        <v>390000</v>
      </c>
      <c r="F36" s="1695"/>
      <c r="G36" s="1385"/>
      <c r="H36" s="1695"/>
      <c r="I36" s="1402">
        <v>4554.09</v>
      </c>
      <c r="J36" s="1695"/>
      <c r="K36" s="1387">
        <f t="shared" si="2"/>
        <v>1.1677153846153846E-2</v>
      </c>
      <c r="L36" s="1388">
        <v>0</v>
      </c>
    </row>
    <row r="37" spans="1:12" s="1397" customFormat="1" ht="45" customHeight="1">
      <c r="A37" s="1731"/>
      <c r="B37" s="1734"/>
      <c r="C37" s="1694"/>
      <c r="D37" s="1384" t="s">
        <v>830</v>
      </c>
      <c r="E37" s="1385">
        <v>2681000</v>
      </c>
      <c r="F37" s="1695"/>
      <c r="G37" s="1392"/>
      <c r="H37" s="1695"/>
      <c r="I37" s="1359">
        <v>0</v>
      </c>
      <c r="J37" s="1695"/>
      <c r="K37" s="1394">
        <v>0</v>
      </c>
      <c r="L37" s="1388">
        <v>0</v>
      </c>
    </row>
    <row r="38" spans="1:12" s="1397" customFormat="1" ht="45" customHeight="1">
      <c r="A38" s="1731"/>
      <c r="B38" s="1734">
        <v>750</v>
      </c>
      <c r="C38" s="1694" t="s">
        <v>83</v>
      </c>
      <c r="D38" s="1384" t="s">
        <v>779</v>
      </c>
      <c r="E38" s="1385">
        <v>1490000</v>
      </c>
      <c r="F38" s="1695"/>
      <c r="G38" s="1392"/>
      <c r="H38" s="1695"/>
      <c r="I38" s="1359">
        <v>0</v>
      </c>
      <c r="J38" s="1695"/>
      <c r="K38" s="1394">
        <v>0</v>
      </c>
      <c r="L38" s="1388">
        <v>0</v>
      </c>
    </row>
    <row r="39" spans="1:12" s="1397" customFormat="1" ht="45" customHeight="1" thickBot="1">
      <c r="A39" s="1732"/>
      <c r="B39" s="1735"/>
      <c r="C39" s="1699"/>
      <c r="D39" s="1356" t="s">
        <v>782</v>
      </c>
      <c r="E39" s="1390">
        <v>4501000</v>
      </c>
      <c r="F39" s="1718"/>
      <c r="G39" s="1376"/>
      <c r="H39" s="1718"/>
      <c r="I39" s="1391">
        <v>0</v>
      </c>
      <c r="J39" s="1718"/>
      <c r="K39" s="1366">
        <v>0</v>
      </c>
      <c r="L39" s="1361">
        <v>0</v>
      </c>
    </row>
    <row r="40" spans="1:12" s="1397" customFormat="1" ht="45" customHeight="1">
      <c r="A40" s="1730">
        <v>24</v>
      </c>
      <c r="B40" s="1733">
        <v>730</v>
      </c>
      <c r="C40" s="1690" t="s">
        <v>711</v>
      </c>
      <c r="D40" s="1352" t="s">
        <v>831</v>
      </c>
      <c r="E40" s="1375">
        <v>907000</v>
      </c>
      <c r="F40" s="1682">
        <f>SUM(E40:E52)</f>
        <v>229177000</v>
      </c>
      <c r="G40" s="1392"/>
      <c r="H40" s="1682"/>
      <c r="I40" s="1359">
        <v>0</v>
      </c>
      <c r="J40" s="1682">
        <f>SUM(I40:I52)</f>
        <v>11413874.58</v>
      </c>
      <c r="K40" s="1394">
        <v>0</v>
      </c>
      <c r="L40" s="1355">
        <v>0</v>
      </c>
    </row>
    <row r="41" spans="1:12" s="1397" customFormat="1" ht="45" customHeight="1">
      <c r="A41" s="1731"/>
      <c r="B41" s="1734"/>
      <c r="C41" s="1694"/>
      <c r="D41" s="1384" t="s">
        <v>832</v>
      </c>
      <c r="E41" s="1385">
        <v>23000</v>
      </c>
      <c r="F41" s="1695"/>
      <c r="G41" s="1385"/>
      <c r="H41" s="1695"/>
      <c r="I41" s="1359">
        <v>0</v>
      </c>
      <c r="J41" s="1695"/>
      <c r="K41" s="1394">
        <v>0</v>
      </c>
      <c r="L41" s="1388">
        <v>0</v>
      </c>
    </row>
    <row r="42" spans="1:12" s="1397" customFormat="1" ht="45" customHeight="1">
      <c r="A42" s="1731"/>
      <c r="B42" s="1734"/>
      <c r="C42" s="1694"/>
      <c r="D42" s="1384" t="s">
        <v>779</v>
      </c>
      <c r="E42" s="1385">
        <v>10000000</v>
      </c>
      <c r="F42" s="1695"/>
      <c r="G42" s="1392"/>
      <c r="H42" s="1695"/>
      <c r="I42" s="1359">
        <v>0</v>
      </c>
      <c r="J42" s="1695"/>
      <c r="K42" s="1394">
        <v>0</v>
      </c>
      <c r="L42" s="1388">
        <v>0</v>
      </c>
    </row>
    <row r="43" spans="1:12" s="1397" customFormat="1" ht="45" customHeight="1">
      <c r="A43" s="1731"/>
      <c r="B43" s="1734">
        <v>750</v>
      </c>
      <c r="C43" s="1694" t="s">
        <v>83</v>
      </c>
      <c r="D43" s="1384" t="s">
        <v>831</v>
      </c>
      <c r="E43" s="1385">
        <v>131000</v>
      </c>
      <c r="F43" s="1695"/>
      <c r="G43" s="1392"/>
      <c r="H43" s="1695"/>
      <c r="I43" s="1403">
        <v>48.36</v>
      </c>
      <c r="J43" s="1695"/>
      <c r="K43" s="1404">
        <f>I43/E43</f>
        <v>3.6916030534351143E-4</v>
      </c>
      <c r="L43" s="1388">
        <v>0</v>
      </c>
    </row>
    <row r="44" spans="1:12" s="1397" customFormat="1" ht="45" customHeight="1">
      <c r="A44" s="1731"/>
      <c r="B44" s="1734"/>
      <c r="C44" s="1694"/>
      <c r="D44" s="1384" t="s">
        <v>832</v>
      </c>
      <c r="E44" s="1385">
        <v>103000</v>
      </c>
      <c r="F44" s="1695"/>
      <c r="G44" s="1392"/>
      <c r="H44" s="1695"/>
      <c r="I44" s="1405">
        <v>50.04</v>
      </c>
      <c r="J44" s="1695"/>
      <c r="K44" s="1387">
        <f>I44/E44</f>
        <v>4.8582524271844658E-4</v>
      </c>
      <c r="L44" s="1388">
        <v>0</v>
      </c>
    </row>
    <row r="45" spans="1:12" s="1397" customFormat="1" ht="45" customHeight="1">
      <c r="A45" s="1731"/>
      <c r="B45" s="1734"/>
      <c r="C45" s="1694"/>
      <c r="D45" s="1384" t="s">
        <v>779</v>
      </c>
      <c r="E45" s="1385">
        <v>51000</v>
      </c>
      <c r="F45" s="1695"/>
      <c r="G45" s="1392"/>
      <c r="H45" s="1695"/>
      <c r="I45" s="1359">
        <v>0</v>
      </c>
      <c r="J45" s="1695"/>
      <c r="K45" s="1394">
        <v>0</v>
      </c>
      <c r="L45" s="1388">
        <v>0</v>
      </c>
    </row>
    <row r="46" spans="1:12" s="1397" customFormat="1" ht="45" customHeight="1">
      <c r="A46" s="1731"/>
      <c r="B46" s="1734">
        <v>801</v>
      </c>
      <c r="C46" s="1694" t="s">
        <v>115</v>
      </c>
      <c r="D46" s="1384" t="s">
        <v>831</v>
      </c>
      <c r="E46" s="1385">
        <v>890000</v>
      </c>
      <c r="F46" s="1695"/>
      <c r="G46" s="1392"/>
      <c r="H46" s="1695"/>
      <c r="I46" s="1359">
        <v>0</v>
      </c>
      <c r="J46" s="1695"/>
      <c r="K46" s="1394">
        <v>0</v>
      </c>
      <c r="L46" s="1388">
        <v>0</v>
      </c>
    </row>
    <row r="47" spans="1:12" s="1397" customFormat="1" ht="45" customHeight="1">
      <c r="A47" s="1731"/>
      <c r="B47" s="1734"/>
      <c r="C47" s="1694"/>
      <c r="D47" s="1384" t="s">
        <v>832</v>
      </c>
      <c r="E47" s="1385">
        <v>6000</v>
      </c>
      <c r="F47" s="1695"/>
      <c r="G47" s="1392"/>
      <c r="H47" s="1695"/>
      <c r="I47" s="1359">
        <v>0</v>
      </c>
      <c r="J47" s="1695"/>
      <c r="K47" s="1394">
        <v>0</v>
      </c>
      <c r="L47" s="1388">
        <v>0</v>
      </c>
    </row>
    <row r="48" spans="1:12" s="1397" customFormat="1" ht="45" customHeight="1">
      <c r="A48" s="1731"/>
      <c r="B48" s="1734"/>
      <c r="C48" s="1694"/>
      <c r="D48" s="1384" t="s">
        <v>779</v>
      </c>
      <c r="E48" s="1385">
        <v>34579000</v>
      </c>
      <c r="F48" s="1695"/>
      <c r="G48" s="1385"/>
      <c r="H48" s="1695"/>
      <c r="I48" s="1386">
        <v>216513.77999999997</v>
      </c>
      <c r="J48" s="1695"/>
      <c r="K48" s="1387">
        <f>I48/E48</f>
        <v>6.2614239856560328E-3</v>
      </c>
      <c r="L48" s="1388">
        <v>0</v>
      </c>
    </row>
    <row r="49" spans="1:12" s="1397" customFormat="1" ht="45" customHeight="1">
      <c r="A49" s="1731"/>
      <c r="B49" s="1734"/>
      <c r="C49" s="1694"/>
      <c r="D49" s="1384" t="s">
        <v>782</v>
      </c>
      <c r="E49" s="1385">
        <v>554000</v>
      </c>
      <c r="F49" s="1695"/>
      <c r="G49" s="1392"/>
      <c r="H49" s="1695"/>
      <c r="I49" s="1359">
        <v>0</v>
      </c>
      <c r="J49" s="1695"/>
      <c r="K49" s="1394">
        <v>0</v>
      </c>
      <c r="L49" s="1388">
        <v>0</v>
      </c>
    </row>
    <row r="50" spans="1:12" s="1397" customFormat="1" ht="45" customHeight="1">
      <c r="A50" s="1731"/>
      <c r="B50" s="1734">
        <v>921</v>
      </c>
      <c r="C50" s="1694" t="s">
        <v>585</v>
      </c>
      <c r="D50" s="1384" t="s">
        <v>831</v>
      </c>
      <c r="E50" s="1385">
        <v>53311000</v>
      </c>
      <c r="F50" s="1695"/>
      <c r="G50" s="1392"/>
      <c r="H50" s="1695"/>
      <c r="I50" s="1359">
        <v>0</v>
      </c>
      <c r="J50" s="1695"/>
      <c r="K50" s="1394">
        <v>0</v>
      </c>
      <c r="L50" s="1388">
        <v>0</v>
      </c>
    </row>
    <row r="51" spans="1:12" s="1397" customFormat="1" ht="45" customHeight="1">
      <c r="A51" s="1731"/>
      <c r="B51" s="1734"/>
      <c r="C51" s="1694"/>
      <c r="D51" s="1384" t="s">
        <v>832</v>
      </c>
      <c r="E51" s="1385">
        <v>259000</v>
      </c>
      <c r="F51" s="1695"/>
      <c r="G51" s="1392"/>
      <c r="H51" s="1695"/>
      <c r="I51" s="1359">
        <v>0</v>
      </c>
      <c r="J51" s="1695"/>
      <c r="K51" s="1394">
        <v>0</v>
      </c>
      <c r="L51" s="1388">
        <v>0</v>
      </c>
    </row>
    <row r="52" spans="1:12" s="1397" customFormat="1" ht="45" customHeight="1" thickBot="1">
      <c r="A52" s="1732"/>
      <c r="B52" s="1735"/>
      <c r="C52" s="1699"/>
      <c r="D52" s="1356" t="s">
        <v>779</v>
      </c>
      <c r="E52" s="1390">
        <v>128363000</v>
      </c>
      <c r="F52" s="1718"/>
      <c r="G52" s="1390"/>
      <c r="H52" s="1718"/>
      <c r="I52" s="1398">
        <v>11197262.4</v>
      </c>
      <c r="J52" s="1718"/>
      <c r="K52" s="1399">
        <f>I52/E52</f>
        <v>8.7231230183152472E-2</v>
      </c>
      <c r="L52" s="1361">
        <v>0</v>
      </c>
    </row>
    <row r="53" spans="1:12" s="1397" customFormat="1" ht="45" customHeight="1">
      <c r="A53" s="1730">
        <v>27</v>
      </c>
      <c r="B53" s="1733">
        <v>750</v>
      </c>
      <c r="C53" s="1690" t="s">
        <v>83</v>
      </c>
      <c r="D53" s="1352" t="s">
        <v>782</v>
      </c>
      <c r="E53" s="1375">
        <v>3964000</v>
      </c>
      <c r="F53" s="1682">
        <f>SUM(E53:E54)</f>
        <v>1301254000</v>
      </c>
      <c r="G53" s="1375"/>
      <c r="H53" s="1682"/>
      <c r="I53" s="1400">
        <v>8163.79</v>
      </c>
      <c r="J53" s="1682">
        <f>SUM(I53:I54)</f>
        <v>15200656.949999997</v>
      </c>
      <c r="K53" s="1401">
        <f>I53/E53</f>
        <v>2.0594828456104945E-3</v>
      </c>
      <c r="L53" s="1355">
        <v>0</v>
      </c>
    </row>
    <row r="54" spans="1:12" s="1397" customFormat="1" ht="45" customHeight="1" thickBot="1">
      <c r="A54" s="1732"/>
      <c r="B54" s="1735"/>
      <c r="C54" s="1699"/>
      <c r="D54" s="1356" t="s">
        <v>783</v>
      </c>
      <c r="E54" s="1390">
        <v>1297290000</v>
      </c>
      <c r="F54" s="1718"/>
      <c r="G54" s="1390"/>
      <c r="H54" s="1718"/>
      <c r="I54" s="1406">
        <v>15192493.159999998</v>
      </c>
      <c r="J54" s="1718"/>
      <c r="K54" s="1404">
        <f>I54/E54</f>
        <v>1.1710946018238019E-2</v>
      </c>
      <c r="L54" s="1361">
        <v>0</v>
      </c>
    </row>
    <row r="55" spans="1:12" s="1397" customFormat="1" ht="45" customHeight="1">
      <c r="A55" s="1730">
        <v>28</v>
      </c>
      <c r="B55" s="1733">
        <v>730</v>
      </c>
      <c r="C55" s="1690" t="s">
        <v>711</v>
      </c>
      <c r="D55" s="1352" t="s">
        <v>780</v>
      </c>
      <c r="E55" s="1375">
        <v>3264428000</v>
      </c>
      <c r="F55" s="1682">
        <f>SUM(E55:E60)</f>
        <v>4034275000</v>
      </c>
      <c r="G55" s="1375"/>
      <c r="H55" s="1682"/>
      <c r="I55" s="1400">
        <v>75320182.510000005</v>
      </c>
      <c r="J55" s="1682">
        <f>SUM(I55:I60)</f>
        <v>75557621.350000009</v>
      </c>
      <c r="K55" s="1401">
        <f>I55/E55</f>
        <v>2.307301080311773E-2</v>
      </c>
      <c r="L55" s="1355">
        <v>0</v>
      </c>
    </row>
    <row r="56" spans="1:12" s="1397" customFormat="1" ht="45" customHeight="1">
      <c r="A56" s="1731"/>
      <c r="B56" s="1734"/>
      <c r="C56" s="1694"/>
      <c r="D56" s="1384" t="s">
        <v>783</v>
      </c>
      <c r="E56" s="1385">
        <v>169000</v>
      </c>
      <c r="F56" s="1695"/>
      <c r="G56" s="1392"/>
      <c r="H56" s="1695"/>
      <c r="I56" s="1359">
        <v>0</v>
      </c>
      <c r="J56" s="1695"/>
      <c r="K56" s="1394">
        <v>0</v>
      </c>
      <c r="L56" s="1388">
        <v>0</v>
      </c>
    </row>
    <row r="57" spans="1:12" s="1397" customFormat="1" ht="45" customHeight="1">
      <c r="A57" s="1731"/>
      <c r="B57" s="1734"/>
      <c r="C57" s="1694"/>
      <c r="D57" s="1384" t="s">
        <v>782</v>
      </c>
      <c r="E57" s="1385">
        <v>765204000</v>
      </c>
      <c r="F57" s="1695"/>
      <c r="G57" s="1392"/>
      <c r="H57" s="1695"/>
      <c r="I57" s="1359">
        <v>0</v>
      </c>
      <c r="J57" s="1695"/>
      <c r="K57" s="1394">
        <v>0</v>
      </c>
      <c r="L57" s="1388">
        <v>0</v>
      </c>
    </row>
    <row r="58" spans="1:12" s="1397" customFormat="1" ht="45" customHeight="1">
      <c r="A58" s="1731"/>
      <c r="B58" s="1734">
        <v>750</v>
      </c>
      <c r="C58" s="1694" t="s">
        <v>83</v>
      </c>
      <c r="D58" s="1384" t="s">
        <v>780</v>
      </c>
      <c r="E58" s="1385">
        <v>1713000</v>
      </c>
      <c r="F58" s="1695"/>
      <c r="G58" s="1385"/>
      <c r="H58" s="1695"/>
      <c r="I58" s="1386">
        <v>83564.289999999994</v>
      </c>
      <c r="J58" s="1695"/>
      <c r="K58" s="1387">
        <f>I58/E58</f>
        <v>4.8782422650321074E-2</v>
      </c>
      <c r="L58" s="1388">
        <v>0</v>
      </c>
    </row>
    <row r="59" spans="1:12" s="1397" customFormat="1" ht="45" customHeight="1">
      <c r="A59" s="1731"/>
      <c r="B59" s="1734"/>
      <c r="C59" s="1694"/>
      <c r="D59" s="1384" t="s">
        <v>783</v>
      </c>
      <c r="E59" s="1385">
        <v>710000</v>
      </c>
      <c r="F59" s="1695"/>
      <c r="G59" s="1385"/>
      <c r="H59" s="1695"/>
      <c r="I59" s="1386">
        <v>28507.19</v>
      </c>
      <c r="J59" s="1695"/>
      <c r="K59" s="1387">
        <f>I59/E59</f>
        <v>4.0150971830985913E-2</v>
      </c>
      <c r="L59" s="1388">
        <v>0</v>
      </c>
    </row>
    <row r="60" spans="1:12" s="1397" customFormat="1" ht="45" customHeight="1" thickBot="1">
      <c r="A60" s="1732"/>
      <c r="B60" s="1735"/>
      <c r="C60" s="1699"/>
      <c r="D60" s="1356" t="s">
        <v>782</v>
      </c>
      <c r="E60" s="1390">
        <v>2051000</v>
      </c>
      <c r="F60" s="1718"/>
      <c r="G60" s="1376"/>
      <c r="H60" s="1718"/>
      <c r="I60" s="1377">
        <v>125367.36</v>
      </c>
      <c r="J60" s="1718"/>
      <c r="K60" s="1378">
        <f>I60/E60</f>
        <v>6.1124992686494392E-2</v>
      </c>
      <c r="L60" s="1361">
        <v>0</v>
      </c>
    </row>
    <row r="61" spans="1:12" s="1397" customFormat="1" ht="45" customHeight="1">
      <c r="A61" s="1730">
        <v>29</v>
      </c>
      <c r="B61" s="1733">
        <v>752</v>
      </c>
      <c r="C61" s="1690" t="s">
        <v>113</v>
      </c>
      <c r="D61" s="1352" t="s">
        <v>779</v>
      </c>
      <c r="E61" s="1375">
        <v>300000</v>
      </c>
      <c r="F61" s="1682">
        <f>SUM(E61:E63)</f>
        <v>19041000</v>
      </c>
      <c r="G61" s="1392"/>
      <c r="H61" s="1682"/>
      <c r="I61" s="1359">
        <v>0</v>
      </c>
      <c r="J61" s="1682">
        <f>SUM(I61:I63)</f>
        <v>27612.959999999999</v>
      </c>
      <c r="K61" s="1393">
        <v>0</v>
      </c>
      <c r="L61" s="1355">
        <v>0</v>
      </c>
    </row>
    <row r="62" spans="1:12" s="1397" customFormat="1" ht="45" customHeight="1">
      <c r="A62" s="1731"/>
      <c r="B62" s="1734"/>
      <c r="C62" s="1694"/>
      <c r="D62" s="1384" t="s">
        <v>783</v>
      </c>
      <c r="E62" s="1385">
        <v>3129000</v>
      </c>
      <c r="F62" s="1695"/>
      <c r="G62" s="1392"/>
      <c r="H62" s="1695"/>
      <c r="I62" s="1359">
        <v>0</v>
      </c>
      <c r="J62" s="1695"/>
      <c r="K62" s="1394">
        <v>0</v>
      </c>
      <c r="L62" s="1388">
        <v>0</v>
      </c>
    </row>
    <row r="63" spans="1:12" s="1397" customFormat="1" ht="45" customHeight="1" thickBot="1">
      <c r="A63" s="1732"/>
      <c r="B63" s="1389">
        <v>851</v>
      </c>
      <c r="C63" s="1356" t="s">
        <v>404</v>
      </c>
      <c r="D63" s="1356" t="s">
        <v>783</v>
      </c>
      <c r="E63" s="1390">
        <v>15612000</v>
      </c>
      <c r="F63" s="1695"/>
      <c r="G63" s="1376"/>
      <c r="H63" s="1695"/>
      <c r="I63" s="1377">
        <v>27612.959999999999</v>
      </c>
      <c r="J63" s="1695"/>
      <c r="K63" s="1378">
        <f>I63/E63</f>
        <v>1.7687009992313604E-3</v>
      </c>
      <c r="L63" s="1361">
        <v>0</v>
      </c>
    </row>
    <row r="64" spans="1:12" s="1397" customFormat="1" ht="45" customHeight="1">
      <c r="A64" s="1730">
        <v>30</v>
      </c>
      <c r="B64" s="1407">
        <v>750</v>
      </c>
      <c r="C64" s="1408" t="s">
        <v>83</v>
      </c>
      <c r="D64" s="1352" t="s">
        <v>782</v>
      </c>
      <c r="E64" s="1375">
        <v>457000</v>
      </c>
      <c r="F64" s="1682">
        <f>SUM(E64:E66)</f>
        <v>227584000</v>
      </c>
      <c r="G64" s="1392"/>
      <c r="H64" s="1682"/>
      <c r="I64" s="1359">
        <v>0</v>
      </c>
      <c r="J64" s="1682">
        <f>SUM(I64:I66)</f>
        <v>9956300.1500000004</v>
      </c>
      <c r="K64" s="1354">
        <v>0</v>
      </c>
      <c r="L64" s="1355">
        <v>0</v>
      </c>
    </row>
    <row r="65" spans="1:12" s="1397" customFormat="1" ht="45" customHeight="1">
      <c r="A65" s="1731"/>
      <c r="B65" s="1734">
        <v>801</v>
      </c>
      <c r="C65" s="1694" t="s">
        <v>115</v>
      </c>
      <c r="D65" s="1384" t="s">
        <v>783</v>
      </c>
      <c r="E65" s="1385">
        <v>1834000</v>
      </c>
      <c r="F65" s="1695"/>
      <c r="G65" s="1385"/>
      <c r="H65" s="1695"/>
      <c r="I65" s="1386">
        <v>95036.330000000016</v>
      </c>
      <c r="J65" s="1695"/>
      <c r="K65" s="1387">
        <f>I65/E65</f>
        <v>5.1819154852780817E-2</v>
      </c>
      <c r="L65" s="1388">
        <v>0</v>
      </c>
    </row>
    <row r="66" spans="1:12" s="1397" customFormat="1" ht="45" customHeight="1" thickBot="1">
      <c r="A66" s="1732"/>
      <c r="B66" s="1735"/>
      <c r="C66" s="1699"/>
      <c r="D66" s="1356" t="s">
        <v>782</v>
      </c>
      <c r="E66" s="1390">
        <v>225293000</v>
      </c>
      <c r="F66" s="1718"/>
      <c r="G66" s="1376"/>
      <c r="H66" s="1718"/>
      <c r="I66" s="1377">
        <v>9861263.8200000003</v>
      </c>
      <c r="J66" s="1718"/>
      <c r="K66" s="1378">
        <f>I66/E66</f>
        <v>4.3770839839675446E-2</v>
      </c>
      <c r="L66" s="1361">
        <v>0</v>
      </c>
    </row>
    <row r="67" spans="1:12" s="1397" customFormat="1" ht="45" customHeight="1">
      <c r="A67" s="1730">
        <v>31</v>
      </c>
      <c r="B67" s="1407">
        <v>750</v>
      </c>
      <c r="C67" s="1352" t="s">
        <v>83</v>
      </c>
      <c r="D67" s="1352" t="s">
        <v>782</v>
      </c>
      <c r="E67" s="1353">
        <v>2457000</v>
      </c>
      <c r="F67" s="1682">
        <f>SUM(E67:E85)</f>
        <v>1169498000</v>
      </c>
      <c r="G67" s="1409"/>
      <c r="H67" s="1682"/>
      <c r="I67" s="1410">
        <v>4957.9399999999996</v>
      </c>
      <c r="J67" s="1682">
        <f>SUM(I67:I85)</f>
        <v>4957.9399999999996</v>
      </c>
      <c r="K67" s="1382">
        <f>I67/E67</f>
        <v>2.0178835978835979E-3</v>
      </c>
      <c r="L67" s="1355">
        <v>0</v>
      </c>
    </row>
    <row r="68" spans="1:12" s="1397" customFormat="1" ht="45" customHeight="1">
      <c r="A68" s="1731"/>
      <c r="B68" s="1734">
        <v>853</v>
      </c>
      <c r="C68" s="1694" t="s">
        <v>582</v>
      </c>
      <c r="D68" s="1384" t="s">
        <v>779</v>
      </c>
      <c r="E68" s="1411">
        <v>3094000</v>
      </c>
      <c r="F68" s="1695"/>
      <c r="G68" s="1409"/>
      <c r="H68" s="1695"/>
      <c r="I68" s="1359">
        <v>0</v>
      </c>
      <c r="J68" s="1695"/>
      <c r="K68" s="1394">
        <v>0</v>
      </c>
      <c r="L68" s="1388">
        <v>0</v>
      </c>
    </row>
    <row r="69" spans="1:12" s="1397" customFormat="1" ht="45" customHeight="1">
      <c r="A69" s="1731"/>
      <c r="B69" s="1734"/>
      <c r="C69" s="1694"/>
      <c r="D69" s="1384" t="s">
        <v>782</v>
      </c>
      <c r="E69" s="1411">
        <v>780751000</v>
      </c>
      <c r="F69" s="1695"/>
      <c r="G69" s="1409"/>
      <c r="H69" s="1695"/>
      <c r="I69" s="1359">
        <v>0</v>
      </c>
      <c r="J69" s="1695"/>
      <c r="K69" s="1394">
        <v>0</v>
      </c>
      <c r="L69" s="1388">
        <v>0</v>
      </c>
    </row>
    <row r="70" spans="1:12" s="1397" customFormat="1" ht="45" customHeight="1">
      <c r="A70" s="1731"/>
      <c r="B70" s="1734"/>
      <c r="C70" s="1694"/>
      <c r="D70" s="1384" t="s">
        <v>784</v>
      </c>
      <c r="E70" s="1411">
        <v>29088000</v>
      </c>
      <c r="F70" s="1695"/>
      <c r="G70" s="1409"/>
      <c r="H70" s="1695"/>
      <c r="I70" s="1359">
        <v>0</v>
      </c>
      <c r="J70" s="1695"/>
      <c r="K70" s="1394">
        <v>0</v>
      </c>
      <c r="L70" s="1388">
        <v>0</v>
      </c>
    </row>
    <row r="71" spans="1:12" s="1397" customFormat="1" ht="45" customHeight="1">
      <c r="A71" s="1731"/>
      <c r="B71" s="1734"/>
      <c r="C71" s="1694"/>
      <c r="D71" s="1384" t="s">
        <v>785</v>
      </c>
      <c r="E71" s="1411">
        <v>26013000</v>
      </c>
      <c r="F71" s="1695"/>
      <c r="G71" s="1409"/>
      <c r="H71" s="1695"/>
      <c r="I71" s="1359">
        <v>0</v>
      </c>
      <c r="J71" s="1695"/>
      <c r="K71" s="1394">
        <v>0</v>
      </c>
      <c r="L71" s="1388">
        <v>0</v>
      </c>
    </row>
    <row r="72" spans="1:12" s="1397" customFormat="1" ht="45" customHeight="1">
      <c r="A72" s="1731"/>
      <c r="B72" s="1734"/>
      <c r="C72" s="1694"/>
      <c r="D72" s="1384" t="s">
        <v>786</v>
      </c>
      <c r="E72" s="1411">
        <v>31034000</v>
      </c>
      <c r="F72" s="1695"/>
      <c r="G72" s="1409"/>
      <c r="H72" s="1695"/>
      <c r="I72" s="1359">
        <v>0</v>
      </c>
      <c r="J72" s="1695"/>
      <c r="K72" s="1394">
        <v>0</v>
      </c>
      <c r="L72" s="1388">
        <v>0</v>
      </c>
    </row>
    <row r="73" spans="1:12" s="1397" customFormat="1" ht="45" customHeight="1">
      <c r="A73" s="1731"/>
      <c r="B73" s="1734"/>
      <c r="C73" s="1694"/>
      <c r="D73" s="1384" t="s">
        <v>833</v>
      </c>
      <c r="E73" s="1411">
        <v>8438000</v>
      </c>
      <c r="F73" s="1695"/>
      <c r="G73" s="1409"/>
      <c r="H73" s="1695"/>
      <c r="I73" s="1359">
        <v>0</v>
      </c>
      <c r="J73" s="1695"/>
      <c r="K73" s="1394">
        <v>0</v>
      </c>
      <c r="L73" s="1388">
        <v>0</v>
      </c>
    </row>
    <row r="74" spans="1:12" s="1397" customFormat="1" ht="45" customHeight="1">
      <c r="A74" s="1731"/>
      <c r="B74" s="1734"/>
      <c r="C74" s="1694"/>
      <c r="D74" s="1384" t="s">
        <v>788</v>
      </c>
      <c r="E74" s="1411">
        <v>24751000</v>
      </c>
      <c r="F74" s="1695"/>
      <c r="G74" s="1409"/>
      <c r="H74" s="1695"/>
      <c r="I74" s="1359">
        <v>0</v>
      </c>
      <c r="J74" s="1695"/>
      <c r="K74" s="1394">
        <v>0</v>
      </c>
      <c r="L74" s="1388">
        <v>0</v>
      </c>
    </row>
    <row r="75" spans="1:12" s="1397" customFormat="1" ht="45" customHeight="1">
      <c r="A75" s="1731"/>
      <c r="B75" s="1734"/>
      <c r="C75" s="1694"/>
      <c r="D75" s="1384" t="s">
        <v>789</v>
      </c>
      <c r="E75" s="1411">
        <v>27511000</v>
      </c>
      <c r="F75" s="1695"/>
      <c r="G75" s="1409"/>
      <c r="H75" s="1695"/>
      <c r="I75" s="1359">
        <v>0</v>
      </c>
      <c r="J75" s="1695"/>
      <c r="K75" s="1394">
        <v>0</v>
      </c>
      <c r="L75" s="1388">
        <v>0</v>
      </c>
    </row>
    <row r="76" spans="1:12" s="1397" customFormat="1" ht="45" customHeight="1">
      <c r="A76" s="1731"/>
      <c r="B76" s="1734"/>
      <c r="C76" s="1694"/>
      <c r="D76" s="1384" t="s">
        <v>790</v>
      </c>
      <c r="E76" s="1411">
        <v>42760000</v>
      </c>
      <c r="F76" s="1695"/>
      <c r="G76" s="1409"/>
      <c r="H76" s="1695"/>
      <c r="I76" s="1359">
        <v>0</v>
      </c>
      <c r="J76" s="1695"/>
      <c r="K76" s="1394">
        <v>0</v>
      </c>
      <c r="L76" s="1388">
        <v>0</v>
      </c>
    </row>
    <row r="77" spans="1:12" s="1397" customFormat="1" ht="45" customHeight="1">
      <c r="A77" s="1731"/>
      <c r="B77" s="1734"/>
      <c r="C77" s="1694"/>
      <c r="D77" s="1384" t="s">
        <v>791</v>
      </c>
      <c r="E77" s="1411">
        <v>14189000</v>
      </c>
      <c r="F77" s="1695"/>
      <c r="G77" s="1409"/>
      <c r="H77" s="1695"/>
      <c r="I77" s="1359">
        <v>0</v>
      </c>
      <c r="J77" s="1695"/>
      <c r="K77" s="1394">
        <v>0</v>
      </c>
      <c r="L77" s="1388">
        <v>0</v>
      </c>
    </row>
    <row r="78" spans="1:12" s="1397" customFormat="1" ht="45" customHeight="1">
      <c r="A78" s="1731"/>
      <c r="B78" s="1734"/>
      <c r="C78" s="1694"/>
      <c r="D78" s="1384" t="s">
        <v>792</v>
      </c>
      <c r="E78" s="1411">
        <v>19854000</v>
      </c>
      <c r="F78" s="1695"/>
      <c r="G78" s="1409"/>
      <c r="H78" s="1695"/>
      <c r="I78" s="1359">
        <v>0</v>
      </c>
      <c r="J78" s="1695"/>
      <c r="K78" s="1394">
        <v>0</v>
      </c>
      <c r="L78" s="1388">
        <v>0</v>
      </c>
    </row>
    <row r="79" spans="1:12" s="1397" customFormat="1" ht="45" customHeight="1">
      <c r="A79" s="1731"/>
      <c r="B79" s="1734"/>
      <c r="C79" s="1694"/>
      <c r="D79" s="1384" t="s">
        <v>793</v>
      </c>
      <c r="E79" s="1411">
        <v>11153000</v>
      </c>
      <c r="F79" s="1695"/>
      <c r="G79" s="1409"/>
      <c r="H79" s="1695"/>
      <c r="I79" s="1359">
        <v>0</v>
      </c>
      <c r="J79" s="1695"/>
      <c r="K79" s="1394">
        <v>0</v>
      </c>
      <c r="L79" s="1388">
        <v>0</v>
      </c>
    </row>
    <row r="80" spans="1:12" s="1397" customFormat="1" ht="45" customHeight="1">
      <c r="A80" s="1731"/>
      <c r="B80" s="1734"/>
      <c r="C80" s="1694"/>
      <c r="D80" s="1384" t="s">
        <v>794</v>
      </c>
      <c r="E80" s="1411">
        <v>12553000</v>
      </c>
      <c r="F80" s="1695"/>
      <c r="G80" s="1409"/>
      <c r="H80" s="1695"/>
      <c r="I80" s="1359">
        <v>0</v>
      </c>
      <c r="J80" s="1695"/>
      <c r="K80" s="1394">
        <v>0</v>
      </c>
      <c r="L80" s="1388">
        <v>0</v>
      </c>
    </row>
    <row r="81" spans="1:12" s="1397" customFormat="1" ht="45" customHeight="1">
      <c r="A81" s="1731"/>
      <c r="B81" s="1734"/>
      <c r="C81" s="1694"/>
      <c r="D81" s="1384" t="s">
        <v>795</v>
      </c>
      <c r="E81" s="1411">
        <v>39664000</v>
      </c>
      <c r="F81" s="1695"/>
      <c r="G81" s="1409"/>
      <c r="H81" s="1695"/>
      <c r="I81" s="1359">
        <v>0</v>
      </c>
      <c r="J81" s="1695"/>
      <c r="K81" s="1394">
        <v>0</v>
      </c>
      <c r="L81" s="1388">
        <v>0</v>
      </c>
    </row>
    <row r="82" spans="1:12" s="1397" customFormat="1" ht="45" customHeight="1">
      <c r="A82" s="1731"/>
      <c r="B82" s="1734"/>
      <c r="C82" s="1694"/>
      <c r="D82" s="1384" t="s">
        <v>796</v>
      </c>
      <c r="E82" s="1411">
        <v>17365000</v>
      </c>
      <c r="F82" s="1695"/>
      <c r="G82" s="1409"/>
      <c r="H82" s="1695"/>
      <c r="I82" s="1359">
        <v>0</v>
      </c>
      <c r="J82" s="1695"/>
      <c r="K82" s="1394">
        <v>0</v>
      </c>
      <c r="L82" s="1388">
        <v>0</v>
      </c>
    </row>
    <row r="83" spans="1:12" s="1397" customFormat="1" ht="45" customHeight="1">
      <c r="A83" s="1731"/>
      <c r="B83" s="1734"/>
      <c r="C83" s="1694"/>
      <c r="D83" s="1384" t="s">
        <v>797</v>
      </c>
      <c r="E83" s="1411">
        <v>35079000</v>
      </c>
      <c r="F83" s="1695"/>
      <c r="G83" s="1409"/>
      <c r="H83" s="1695"/>
      <c r="I83" s="1359">
        <v>0</v>
      </c>
      <c r="J83" s="1695"/>
      <c r="K83" s="1394">
        <v>0</v>
      </c>
      <c r="L83" s="1388">
        <v>0</v>
      </c>
    </row>
    <row r="84" spans="1:12" s="1397" customFormat="1" ht="45" customHeight="1">
      <c r="A84" s="1731"/>
      <c r="B84" s="1734"/>
      <c r="C84" s="1694"/>
      <c r="D84" s="1384" t="s">
        <v>798</v>
      </c>
      <c r="E84" s="1411">
        <v>22605000</v>
      </c>
      <c r="F84" s="1695"/>
      <c r="G84" s="1409"/>
      <c r="H84" s="1695"/>
      <c r="I84" s="1359">
        <v>0</v>
      </c>
      <c r="J84" s="1695"/>
      <c r="K84" s="1394">
        <v>0</v>
      </c>
      <c r="L84" s="1388">
        <v>0</v>
      </c>
    </row>
    <row r="85" spans="1:12" s="1397" customFormat="1" ht="45" customHeight="1" thickBot="1">
      <c r="A85" s="1732"/>
      <c r="B85" s="1735"/>
      <c r="C85" s="1699"/>
      <c r="D85" s="1356" t="s">
        <v>799</v>
      </c>
      <c r="E85" s="1357">
        <v>21139000</v>
      </c>
      <c r="F85" s="1718"/>
      <c r="G85" s="1365"/>
      <c r="H85" s="1718"/>
      <c r="I85" s="1391">
        <v>0</v>
      </c>
      <c r="J85" s="1718"/>
      <c r="K85" s="1366">
        <v>0</v>
      </c>
      <c r="L85" s="1361">
        <v>0</v>
      </c>
    </row>
    <row r="86" spans="1:12" s="1397" customFormat="1" ht="45" customHeight="1">
      <c r="A86" s="1674">
        <v>32</v>
      </c>
      <c r="B86" s="1733">
        <v>801</v>
      </c>
      <c r="C86" s="1690" t="s">
        <v>115</v>
      </c>
      <c r="D86" s="1352" t="s">
        <v>779</v>
      </c>
      <c r="E86" s="1353">
        <v>10977000</v>
      </c>
      <c r="F86" s="1682">
        <f>SUM(E86:E99)</f>
        <v>30965000</v>
      </c>
      <c r="G86" s="1409"/>
      <c r="H86" s="1682"/>
      <c r="I86" s="1359">
        <v>0</v>
      </c>
      <c r="J86" s="1682">
        <f>SUM(I86:I99)</f>
        <v>92757.59</v>
      </c>
      <c r="K86" s="1393">
        <v>0</v>
      </c>
      <c r="L86" s="1355">
        <v>0</v>
      </c>
    </row>
    <row r="87" spans="1:12" s="1397" customFormat="1" ht="45" customHeight="1">
      <c r="A87" s="1722"/>
      <c r="B87" s="1734"/>
      <c r="C87" s="1694"/>
      <c r="D87" s="1384" t="s">
        <v>782</v>
      </c>
      <c r="E87" s="1411">
        <v>6386000</v>
      </c>
      <c r="F87" s="1695"/>
      <c r="G87" s="1409"/>
      <c r="H87" s="1695"/>
      <c r="I87" s="1359">
        <v>0</v>
      </c>
      <c r="J87" s="1695"/>
      <c r="K87" s="1394">
        <v>0</v>
      </c>
      <c r="L87" s="1388">
        <v>0</v>
      </c>
    </row>
    <row r="88" spans="1:12" s="1397" customFormat="1" ht="45" customHeight="1">
      <c r="A88" s="1722"/>
      <c r="B88" s="1734"/>
      <c r="C88" s="1694"/>
      <c r="D88" s="1384" t="s">
        <v>785</v>
      </c>
      <c r="E88" s="1411">
        <v>282000</v>
      </c>
      <c r="F88" s="1695"/>
      <c r="G88" s="1409"/>
      <c r="H88" s="1695"/>
      <c r="I88" s="1359">
        <v>0</v>
      </c>
      <c r="J88" s="1695"/>
      <c r="K88" s="1394">
        <v>0</v>
      </c>
      <c r="L88" s="1388">
        <v>0</v>
      </c>
    </row>
    <row r="89" spans="1:12" s="1397" customFormat="1" ht="45" customHeight="1">
      <c r="A89" s="1722"/>
      <c r="B89" s="1734"/>
      <c r="C89" s="1694"/>
      <c r="D89" s="1384" t="s">
        <v>786</v>
      </c>
      <c r="E89" s="1411">
        <v>2259000</v>
      </c>
      <c r="F89" s="1695"/>
      <c r="G89" s="1409"/>
      <c r="H89" s="1695"/>
      <c r="I89" s="1359">
        <v>0</v>
      </c>
      <c r="J89" s="1695"/>
      <c r="K89" s="1394">
        <v>0</v>
      </c>
      <c r="L89" s="1388">
        <v>0</v>
      </c>
    </row>
    <row r="90" spans="1:12" s="1397" customFormat="1" ht="45" customHeight="1">
      <c r="A90" s="1722"/>
      <c r="B90" s="1734"/>
      <c r="C90" s="1694"/>
      <c r="D90" s="1412" t="s">
        <v>833</v>
      </c>
      <c r="E90" s="1411">
        <v>304000</v>
      </c>
      <c r="F90" s="1695"/>
      <c r="G90" s="1409"/>
      <c r="H90" s="1695"/>
      <c r="I90" s="1359">
        <v>0</v>
      </c>
      <c r="J90" s="1695"/>
      <c r="K90" s="1394">
        <v>0</v>
      </c>
      <c r="L90" s="1388">
        <v>0</v>
      </c>
    </row>
    <row r="91" spans="1:12" s="1397" customFormat="1" ht="45" customHeight="1">
      <c r="A91" s="1722"/>
      <c r="B91" s="1734"/>
      <c r="C91" s="1694"/>
      <c r="D91" s="1384" t="s">
        <v>788</v>
      </c>
      <c r="E91" s="1411">
        <v>3343000</v>
      </c>
      <c r="F91" s="1695"/>
      <c r="G91" s="1409"/>
      <c r="H91" s="1695"/>
      <c r="I91" s="1359">
        <v>0</v>
      </c>
      <c r="J91" s="1695"/>
      <c r="K91" s="1394">
        <v>0</v>
      </c>
      <c r="L91" s="1388">
        <v>0</v>
      </c>
    </row>
    <row r="92" spans="1:12" s="1397" customFormat="1" ht="45" customHeight="1">
      <c r="A92" s="1722"/>
      <c r="B92" s="1734"/>
      <c r="C92" s="1694"/>
      <c r="D92" s="1384" t="s">
        <v>789</v>
      </c>
      <c r="E92" s="1411">
        <v>936000</v>
      </c>
      <c r="F92" s="1695"/>
      <c r="G92" s="1409"/>
      <c r="H92" s="1695"/>
      <c r="I92" s="1359">
        <v>0</v>
      </c>
      <c r="J92" s="1695"/>
      <c r="K92" s="1394">
        <v>0</v>
      </c>
      <c r="L92" s="1388">
        <v>0</v>
      </c>
    </row>
    <row r="93" spans="1:12" s="1397" customFormat="1" ht="45" customHeight="1">
      <c r="A93" s="1722"/>
      <c r="B93" s="1734"/>
      <c r="C93" s="1694"/>
      <c r="D93" s="1384" t="s">
        <v>790</v>
      </c>
      <c r="E93" s="1411">
        <v>943000</v>
      </c>
      <c r="F93" s="1695"/>
      <c r="G93" s="1409"/>
      <c r="H93" s="1695"/>
      <c r="I93" s="1359">
        <v>0</v>
      </c>
      <c r="J93" s="1695"/>
      <c r="K93" s="1394">
        <v>0</v>
      </c>
      <c r="L93" s="1388">
        <v>0</v>
      </c>
    </row>
    <row r="94" spans="1:12" s="1397" customFormat="1" ht="45" customHeight="1">
      <c r="A94" s="1722"/>
      <c r="B94" s="1734"/>
      <c r="C94" s="1694"/>
      <c r="D94" s="1384" t="s">
        <v>792</v>
      </c>
      <c r="E94" s="1411">
        <v>829000</v>
      </c>
      <c r="F94" s="1695"/>
      <c r="G94" s="1409"/>
      <c r="H94" s="1695"/>
      <c r="I94" s="1359">
        <v>0</v>
      </c>
      <c r="J94" s="1695"/>
      <c r="K94" s="1394">
        <v>0</v>
      </c>
      <c r="L94" s="1388">
        <v>0</v>
      </c>
    </row>
    <row r="95" spans="1:12" s="1397" customFormat="1" ht="45" customHeight="1">
      <c r="A95" s="1722"/>
      <c r="B95" s="1734"/>
      <c r="C95" s="1694"/>
      <c r="D95" s="1384" t="s">
        <v>793</v>
      </c>
      <c r="E95" s="1411">
        <v>1892000</v>
      </c>
      <c r="F95" s="1695"/>
      <c r="G95" s="1409"/>
      <c r="H95" s="1695"/>
      <c r="I95" s="1359">
        <v>0</v>
      </c>
      <c r="J95" s="1695"/>
      <c r="K95" s="1394">
        <v>0</v>
      </c>
      <c r="L95" s="1388">
        <v>0</v>
      </c>
    </row>
    <row r="96" spans="1:12" s="1397" customFormat="1" ht="45" customHeight="1">
      <c r="A96" s="1722"/>
      <c r="B96" s="1734"/>
      <c r="C96" s="1694"/>
      <c r="D96" s="1384" t="s">
        <v>795</v>
      </c>
      <c r="E96" s="1411">
        <v>1279000</v>
      </c>
      <c r="F96" s="1695"/>
      <c r="G96" s="1411"/>
      <c r="H96" s="1695"/>
      <c r="I96" s="1386">
        <v>92757.59</v>
      </c>
      <c r="J96" s="1695"/>
      <c r="K96" s="1387">
        <f>I96/E96</f>
        <v>7.2523526192337762E-2</v>
      </c>
      <c r="L96" s="1388">
        <v>0</v>
      </c>
    </row>
    <row r="97" spans="1:12" s="1397" customFormat="1" ht="45" customHeight="1">
      <c r="A97" s="1722"/>
      <c r="B97" s="1734"/>
      <c r="C97" s="1694"/>
      <c r="D97" s="1384" t="s">
        <v>797</v>
      </c>
      <c r="E97" s="1411">
        <v>599000</v>
      </c>
      <c r="F97" s="1695"/>
      <c r="G97" s="1409"/>
      <c r="H97" s="1695"/>
      <c r="I97" s="1359">
        <v>0</v>
      </c>
      <c r="J97" s="1695"/>
      <c r="K97" s="1394">
        <v>0</v>
      </c>
      <c r="L97" s="1388">
        <v>0</v>
      </c>
    </row>
    <row r="98" spans="1:12" s="1397" customFormat="1" ht="45" customHeight="1">
      <c r="A98" s="1722"/>
      <c r="B98" s="1734"/>
      <c r="C98" s="1694"/>
      <c r="D98" s="1384" t="s">
        <v>798</v>
      </c>
      <c r="E98" s="1411">
        <v>16000</v>
      </c>
      <c r="F98" s="1695"/>
      <c r="G98" s="1409"/>
      <c r="H98" s="1695"/>
      <c r="I98" s="1359">
        <v>0</v>
      </c>
      <c r="J98" s="1695"/>
      <c r="K98" s="1394">
        <v>0</v>
      </c>
      <c r="L98" s="1388">
        <v>0</v>
      </c>
    </row>
    <row r="99" spans="1:12" s="1397" customFormat="1" ht="45" customHeight="1" thickBot="1">
      <c r="A99" s="1723"/>
      <c r="B99" s="1735"/>
      <c r="C99" s="1699"/>
      <c r="D99" s="1356" t="s">
        <v>799</v>
      </c>
      <c r="E99" s="1357">
        <v>920000</v>
      </c>
      <c r="F99" s="1718"/>
      <c r="G99" s="1358"/>
      <c r="H99" s="1718"/>
      <c r="I99" s="1359">
        <v>0</v>
      </c>
      <c r="J99" s="1718"/>
      <c r="K99" s="1360">
        <v>0</v>
      </c>
      <c r="L99" s="1361">
        <v>0</v>
      </c>
    </row>
    <row r="100" spans="1:12" s="1397" customFormat="1" ht="45" customHeight="1" thickBot="1">
      <c r="A100" s="1413">
        <v>33</v>
      </c>
      <c r="B100" s="1414" t="s">
        <v>350</v>
      </c>
      <c r="C100" s="1415" t="s">
        <v>351</v>
      </c>
      <c r="D100" s="1416" t="s">
        <v>834</v>
      </c>
      <c r="E100" s="1342">
        <v>8686699000</v>
      </c>
      <c r="F100" s="1417">
        <f>E100</f>
        <v>8686699000</v>
      </c>
      <c r="G100" s="1340"/>
      <c r="H100" s="1417"/>
      <c r="I100" s="1341">
        <v>1787663337.74</v>
      </c>
      <c r="J100" s="1417">
        <f>I100</f>
        <v>1787663337.74</v>
      </c>
      <c r="K100" s="1418">
        <f>I100/E100</f>
        <v>0.20579317157645269</v>
      </c>
      <c r="L100" s="1351">
        <v>0</v>
      </c>
    </row>
    <row r="101" spans="1:12" s="1397" customFormat="1" ht="45" customHeight="1">
      <c r="A101" s="1730">
        <v>34</v>
      </c>
      <c r="B101" s="1733">
        <v>150</v>
      </c>
      <c r="C101" s="1690" t="s">
        <v>359</v>
      </c>
      <c r="D101" s="1352" t="s">
        <v>831</v>
      </c>
      <c r="E101" s="1353">
        <v>110000</v>
      </c>
      <c r="F101" s="1682">
        <f>SUM(E101:E130)</f>
        <v>18771061000</v>
      </c>
      <c r="G101" s="1409"/>
      <c r="H101" s="1682"/>
      <c r="I101" s="1359">
        <v>0</v>
      </c>
      <c r="J101" s="1682">
        <f>SUM(I101:I130)</f>
        <v>1270762916.8799999</v>
      </c>
      <c r="K101" s="1393">
        <v>0</v>
      </c>
      <c r="L101" s="1355">
        <v>0</v>
      </c>
    </row>
    <row r="102" spans="1:12" s="1397" customFormat="1" ht="45" customHeight="1">
      <c r="A102" s="1731"/>
      <c r="B102" s="1734"/>
      <c r="C102" s="1694"/>
      <c r="D102" s="1412" t="s">
        <v>832</v>
      </c>
      <c r="E102" s="1411">
        <v>44475000</v>
      </c>
      <c r="F102" s="1695"/>
      <c r="G102" s="1409"/>
      <c r="H102" s="1695"/>
      <c r="I102" s="1359">
        <v>0</v>
      </c>
      <c r="J102" s="1695"/>
      <c r="K102" s="1394">
        <v>0</v>
      </c>
      <c r="L102" s="1388">
        <v>0</v>
      </c>
    </row>
    <row r="103" spans="1:12" s="1397" customFormat="1" ht="45" customHeight="1">
      <c r="A103" s="1731"/>
      <c r="B103" s="1734"/>
      <c r="C103" s="1694"/>
      <c r="D103" s="1384" t="s">
        <v>780</v>
      </c>
      <c r="E103" s="1411">
        <v>1730307000</v>
      </c>
      <c r="F103" s="1695"/>
      <c r="G103" s="1411"/>
      <c r="H103" s="1695"/>
      <c r="I103" s="1386">
        <v>423211936.86000001</v>
      </c>
      <c r="J103" s="1695"/>
      <c r="K103" s="1387">
        <f>I103/E103</f>
        <v>0.24458777364941597</v>
      </c>
      <c r="L103" s="1388">
        <v>0</v>
      </c>
    </row>
    <row r="104" spans="1:12" s="1397" customFormat="1" ht="45" customHeight="1">
      <c r="A104" s="1731"/>
      <c r="B104" s="1734"/>
      <c r="C104" s="1694"/>
      <c r="D104" s="1412" t="s">
        <v>835</v>
      </c>
      <c r="E104" s="1411">
        <v>581981000</v>
      </c>
      <c r="F104" s="1695"/>
      <c r="G104" s="1411"/>
      <c r="H104" s="1695"/>
      <c r="I104" s="1386">
        <v>47999800.289999999</v>
      </c>
      <c r="J104" s="1695"/>
      <c r="K104" s="1387">
        <f>I104/E104</f>
        <v>8.2476576194068188E-2</v>
      </c>
      <c r="L104" s="1388">
        <v>0</v>
      </c>
    </row>
    <row r="105" spans="1:12" s="1397" customFormat="1" ht="45" customHeight="1">
      <c r="A105" s="1731"/>
      <c r="B105" s="1734"/>
      <c r="C105" s="1694"/>
      <c r="D105" s="1384" t="s">
        <v>782</v>
      </c>
      <c r="E105" s="1411">
        <v>145440000</v>
      </c>
      <c r="F105" s="1695"/>
      <c r="G105" s="1411"/>
      <c r="H105" s="1695"/>
      <c r="I105" s="1386">
        <v>2323077.2799999998</v>
      </c>
      <c r="J105" s="1695"/>
      <c r="K105" s="1387">
        <f>I105/E105</f>
        <v>1.5972753575357535E-2</v>
      </c>
      <c r="L105" s="1388">
        <v>0</v>
      </c>
    </row>
    <row r="106" spans="1:12" s="1397" customFormat="1" ht="45" customHeight="1">
      <c r="A106" s="1731"/>
      <c r="B106" s="1396">
        <v>500</v>
      </c>
      <c r="C106" s="1384" t="s">
        <v>364</v>
      </c>
      <c r="D106" s="1384" t="s">
        <v>780</v>
      </c>
      <c r="E106" s="1411">
        <v>32500000</v>
      </c>
      <c r="F106" s="1695"/>
      <c r="G106" s="1409"/>
      <c r="H106" s="1695"/>
      <c r="I106" s="1359">
        <v>0</v>
      </c>
      <c r="J106" s="1695"/>
      <c r="K106" s="1394">
        <v>0</v>
      </c>
      <c r="L106" s="1388">
        <v>0</v>
      </c>
    </row>
    <row r="107" spans="1:12" s="1397" customFormat="1" ht="45" customHeight="1">
      <c r="A107" s="1731"/>
      <c r="B107" s="1734">
        <v>750</v>
      </c>
      <c r="C107" s="1694" t="s">
        <v>83</v>
      </c>
      <c r="D107" s="1384" t="s">
        <v>831</v>
      </c>
      <c r="E107" s="1411">
        <v>53001000</v>
      </c>
      <c r="F107" s="1695"/>
      <c r="G107" s="1409"/>
      <c r="H107" s="1695"/>
      <c r="I107" s="1359">
        <v>0</v>
      </c>
      <c r="J107" s="1695"/>
      <c r="K107" s="1394">
        <v>0</v>
      </c>
      <c r="L107" s="1388">
        <v>0</v>
      </c>
    </row>
    <row r="108" spans="1:12" s="1397" customFormat="1" ht="45" customHeight="1">
      <c r="A108" s="1731"/>
      <c r="B108" s="1734"/>
      <c r="C108" s="1694"/>
      <c r="D108" s="1412" t="s">
        <v>832</v>
      </c>
      <c r="E108" s="1411">
        <v>118455000</v>
      </c>
      <c r="F108" s="1695"/>
      <c r="G108" s="1411"/>
      <c r="H108" s="1695"/>
      <c r="I108" s="1386">
        <v>4806694.3</v>
      </c>
      <c r="J108" s="1695"/>
      <c r="K108" s="1387">
        <f t="shared" ref="K108:K126" si="3">I108/E108</f>
        <v>4.0578230551686294E-2</v>
      </c>
      <c r="L108" s="1388">
        <v>0</v>
      </c>
    </row>
    <row r="109" spans="1:12" s="1397" customFormat="1" ht="45" customHeight="1">
      <c r="A109" s="1731"/>
      <c r="B109" s="1734"/>
      <c r="C109" s="1694"/>
      <c r="D109" s="1384" t="s">
        <v>779</v>
      </c>
      <c r="E109" s="1411">
        <v>8335000</v>
      </c>
      <c r="F109" s="1695"/>
      <c r="G109" s="1411"/>
      <c r="H109" s="1695"/>
      <c r="I109" s="1386">
        <v>23442.720000000001</v>
      </c>
      <c r="J109" s="1695"/>
      <c r="K109" s="1387">
        <f t="shared" si="3"/>
        <v>2.8125638872225555E-3</v>
      </c>
      <c r="L109" s="1388">
        <v>0</v>
      </c>
    </row>
    <row r="110" spans="1:12" s="1397" customFormat="1" ht="45" customHeight="1">
      <c r="A110" s="1731"/>
      <c r="B110" s="1734"/>
      <c r="C110" s="1694"/>
      <c r="D110" s="1384" t="s">
        <v>782</v>
      </c>
      <c r="E110" s="1411">
        <v>119614000</v>
      </c>
      <c r="F110" s="1695"/>
      <c r="G110" s="1411"/>
      <c r="H110" s="1695"/>
      <c r="I110" s="1386">
        <v>936631.12000000011</v>
      </c>
      <c r="J110" s="1695"/>
      <c r="K110" s="1387">
        <f t="shared" si="3"/>
        <v>7.8304472720584564E-3</v>
      </c>
      <c r="L110" s="1388">
        <v>0</v>
      </c>
    </row>
    <row r="111" spans="1:12" s="1397" customFormat="1" ht="45" customHeight="1">
      <c r="A111" s="1731"/>
      <c r="B111" s="1734">
        <v>758</v>
      </c>
      <c r="C111" s="1694" t="s">
        <v>401</v>
      </c>
      <c r="D111" s="1412" t="s">
        <v>784</v>
      </c>
      <c r="E111" s="1411">
        <v>1070318000</v>
      </c>
      <c r="F111" s="1695"/>
      <c r="G111" s="1411"/>
      <c r="H111" s="1695"/>
      <c r="I111" s="1386">
        <v>48023969.110000007</v>
      </c>
      <c r="J111" s="1695"/>
      <c r="K111" s="1387">
        <f t="shared" si="3"/>
        <v>4.4868879258313892E-2</v>
      </c>
      <c r="L111" s="1388">
        <v>0</v>
      </c>
    </row>
    <row r="112" spans="1:12" s="1397" customFormat="1" ht="45" customHeight="1">
      <c r="A112" s="1731"/>
      <c r="B112" s="1734"/>
      <c r="C112" s="1694"/>
      <c r="D112" s="1412" t="s">
        <v>785</v>
      </c>
      <c r="E112" s="1411">
        <v>919124000</v>
      </c>
      <c r="F112" s="1695"/>
      <c r="G112" s="1411"/>
      <c r="H112" s="1695"/>
      <c r="I112" s="1402">
        <v>56519451.479999997</v>
      </c>
      <c r="J112" s="1695"/>
      <c r="K112" s="1387">
        <f t="shared" si="3"/>
        <v>6.1492738172433746E-2</v>
      </c>
      <c r="L112" s="1388">
        <v>0</v>
      </c>
    </row>
    <row r="113" spans="1:12" s="1397" customFormat="1" ht="45" customHeight="1">
      <c r="A113" s="1731"/>
      <c r="B113" s="1734"/>
      <c r="C113" s="1694"/>
      <c r="D113" s="1384" t="s">
        <v>786</v>
      </c>
      <c r="E113" s="1411">
        <v>1199069000</v>
      </c>
      <c r="F113" s="1695"/>
      <c r="G113" s="1411"/>
      <c r="H113" s="1695"/>
      <c r="I113" s="1386">
        <v>59302438.170000002</v>
      </c>
      <c r="J113" s="1695"/>
      <c r="K113" s="1387">
        <f t="shared" si="3"/>
        <v>4.9457068917635266E-2</v>
      </c>
      <c r="L113" s="1388">
        <v>0</v>
      </c>
    </row>
    <row r="114" spans="1:12" s="1397" customFormat="1" ht="45" customHeight="1">
      <c r="A114" s="1731"/>
      <c r="B114" s="1734"/>
      <c r="C114" s="1694"/>
      <c r="D114" s="1412" t="s">
        <v>833</v>
      </c>
      <c r="E114" s="1411">
        <v>338798000</v>
      </c>
      <c r="F114" s="1695"/>
      <c r="G114" s="1411"/>
      <c r="H114" s="1695"/>
      <c r="I114" s="1386">
        <v>41555680</v>
      </c>
      <c r="J114" s="1695"/>
      <c r="K114" s="1387">
        <f t="shared" si="3"/>
        <v>0.12265621402723748</v>
      </c>
      <c r="L114" s="1388">
        <v>0</v>
      </c>
    </row>
    <row r="115" spans="1:12" s="1397" customFormat="1" ht="45" customHeight="1">
      <c r="A115" s="1731"/>
      <c r="B115" s="1734"/>
      <c r="C115" s="1694"/>
      <c r="D115" s="1384" t="s">
        <v>788</v>
      </c>
      <c r="E115" s="1411">
        <v>1119767000</v>
      </c>
      <c r="F115" s="1695"/>
      <c r="G115" s="1411"/>
      <c r="H115" s="1695"/>
      <c r="I115" s="1386">
        <v>25595453.719999999</v>
      </c>
      <c r="J115" s="1695"/>
      <c r="K115" s="1387">
        <f t="shared" si="3"/>
        <v>2.2857838925419306E-2</v>
      </c>
      <c r="L115" s="1388">
        <v>0</v>
      </c>
    </row>
    <row r="116" spans="1:12" s="1397" customFormat="1" ht="45" customHeight="1">
      <c r="A116" s="1731"/>
      <c r="B116" s="1734"/>
      <c r="C116" s="1694"/>
      <c r="D116" s="1384" t="s">
        <v>789</v>
      </c>
      <c r="E116" s="1411">
        <v>1529395000</v>
      </c>
      <c r="F116" s="1695"/>
      <c r="G116" s="1411"/>
      <c r="H116" s="1695"/>
      <c r="I116" s="1386">
        <v>72479561.270000011</v>
      </c>
      <c r="J116" s="1695"/>
      <c r="K116" s="1387">
        <f t="shared" si="3"/>
        <v>4.7391001847135641E-2</v>
      </c>
      <c r="L116" s="1388">
        <v>0</v>
      </c>
    </row>
    <row r="117" spans="1:12" s="1397" customFormat="1" ht="45" customHeight="1">
      <c r="A117" s="1731"/>
      <c r="B117" s="1734"/>
      <c r="C117" s="1694"/>
      <c r="D117" s="1384" t="s">
        <v>790</v>
      </c>
      <c r="E117" s="1411">
        <v>1050003000</v>
      </c>
      <c r="F117" s="1695"/>
      <c r="G117" s="1411"/>
      <c r="H117" s="1695"/>
      <c r="I117" s="1386">
        <v>31638305.780000005</v>
      </c>
      <c r="J117" s="1695"/>
      <c r="K117" s="1387">
        <f t="shared" si="3"/>
        <v>3.0131633700094196E-2</v>
      </c>
      <c r="L117" s="1388">
        <v>0</v>
      </c>
    </row>
    <row r="118" spans="1:12" s="1397" customFormat="1" ht="45" customHeight="1">
      <c r="A118" s="1731"/>
      <c r="B118" s="1734"/>
      <c r="C118" s="1694"/>
      <c r="D118" s="1384" t="s">
        <v>791</v>
      </c>
      <c r="E118" s="1411">
        <v>364000000</v>
      </c>
      <c r="F118" s="1695"/>
      <c r="G118" s="1411"/>
      <c r="H118" s="1695"/>
      <c r="I118" s="1386">
        <v>29880523.66</v>
      </c>
      <c r="J118" s="1695"/>
      <c r="K118" s="1387">
        <f t="shared" si="3"/>
        <v>8.2089350714285719E-2</v>
      </c>
      <c r="L118" s="1388">
        <v>0</v>
      </c>
    </row>
    <row r="119" spans="1:12" s="1397" customFormat="1" ht="45" customHeight="1">
      <c r="A119" s="1731"/>
      <c r="B119" s="1734"/>
      <c r="C119" s="1694"/>
      <c r="D119" s="1384" t="s">
        <v>792</v>
      </c>
      <c r="E119" s="1411">
        <v>1058537000</v>
      </c>
      <c r="F119" s="1695"/>
      <c r="G119" s="1411"/>
      <c r="H119" s="1695"/>
      <c r="I119" s="1386">
        <v>35422230.29999999</v>
      </c>
      <c r="J119" s="1695"/>
      <c r="K119" s="1387">
        <f t="shared" si="3"/>
        <v>3.346338418024121E-2</v>
      </c>
      <c r="L119" s="1388">
        <v>0</v>
      </c>
    </row>
    <row r="120" spans="1:12" s="1397" customFormat="1" ht="45" customHeight="1">
      <c r="A120" s="1731"/>
      <c r="B120" s="1734"/>
      <c r="C120" s="1694"/>
      <c r="D120" s="1384" t="s">
        <v>793</v>
      </c>
      <c r="E120" s="1411">
        <v>653625000</v>
      </c>
      <c r="F120" s="1695"/>
      <c r="G120" s="1411"/>
      <c r="H120" s="1695"/>
      <c r="I120" s="1386">
        <v>32182456.399999999</v>
      </c>
      <c r="J120" s="1695"/>
      <c r="K120" s="1387">
        <f t="shared" si="3"/>
        <v>4.9236881086249761E-2</v>
      </c>
      <c r="L120" s="1388">
        <v>0</v>
      </c>
    </row>
    <row r="121" spans="1:12" s="1397" customFormat="1" ht="45" customHeight="1">
      <c r="A121" s="1731"/>
      <c r="B121" s="1734"/>
      <c r="C121" s="1694"/>
      <c r="D121" s="1384" t="s">
        <v>794</v>
      </c>
      <c r="E121" s="1411">
        <v>914523000</v>
      </c>
      <c r="F121" s="1695"/>
      <c r="G121" s="1411"/>
      <c r="H121" s="1695"/>
      <c r="I121" s="1386">
        <v>57012039.820000008</v>
      </c>
      <c r="J121" s="1695"/>
      <c r="K121" s="1387">
        <f t="shared" si="3"/>
        <v>6.2340739183158876E-2</v>
      </c>
      <c r="L121" s="1388">
        <v>0</v>
      </c>
    </row>
    <row r="122" spans="1:12" s="1397" customFormat="1" ht="45" customHeight="1">
      <c r="A122" s="1731"/>
      <c r="B122" s="1734"/>
      <c r="C122" s="1694"/>
      <c r="D122" s="1384" t="s">
        <v>795</v>
      </c>
      <c r="E122" s="1411">
        <v>1776048000</v>
      </c>
      <c r="F122" s="1695"/>
      <c r="G122" s="1411"/>
      <c r="H122" s="1695"/>
      <c r="I122" s="1386">
        <v>91686375.079999998</v>
      </c>
      <c r="J122" s="1695"/>
      <c r="K122" s="1387">
        <f t="shared" si="3"/>
        <v>5.1623815955424625E-2</v>
      </c>
      <c r="L122" s="1388">
        <v>0</v>
      </c>
    </row>
    <row r="123" spans="1:12" s="1397" customFormat="1" ht="45" customHeight="1">
      <c r="A123" s="1731"/>
      <c r="B123" s="1734"/>
      <c r="C123" s="1694"/>
      <c r="D123" s="1384" t="s">
        <v>796</v>
      </c>
      <c r="E123" s="1411">
        <v>854482000</v>
      </c>
      <c r="F123" s="1695"/>
      <c r="G123" s="1411"/>
      <c r="H123" s="1695"/>
      <c r="I123" s="1386">
        <v>52233245.480000004</v>
      </c>
      <c r="J123" s="1695"/>
      <c r="K123" s="1387">
        <f t="shared" si="3"/>
        <v>6.1128549788058734E-2</v>
      </c>
      <c r="L123" s="1388">
        <v>0</v>
      </c>
    </row>
    <row r="124" spans="1:12" s="1397" customFormat="1" ht="45" customHeight="1">
      <c r="A124" s="1731"/>
      <c r="B124" s="1734"/>
      <c r="C124" s="1694"/>
      <c r="D124" s="1384" t="s">
        <v>797</v>
      </c>
      <c r="E124" s="1411">
        <v>801922000</v>
      </c>
      <c r="F124" s="1695"/>
      <c r="G124" s="1411"/>
      <c r="H124" s="1695"/>
      <c r="I124" s="1386">
        <v>54692676.109999999</v>
      </c>
      <c r="J124" s="1695"/>
      <c r="K124" s="1387">
        <f t="shared" si="3"/>
        <v>6.8201989856868872E-2</v>
      </c>
      <c r="L124" s="1388">
        <v>0</v>
      </c>
    </row>
    <row r="125" spans="1:12" s="1397" customFormat="1" ht="45" customHeight="1">
      <c r="A125" s="1731"/>
      <c r="B125" s="1734"/>
      <c r="C125" s="1694"/>
      <c r="D125" s="1384" t="s">
        <v>798</v>
      </c>
      <c r="E125" s="1411">
        <v>1114807000</v>
      </c>
      <c r="F125" s="1695"/>
      <c r="G125" s="1411"/>
      <c r="H125" s="1695"/>
      <c r="I125" s="1386">
        <v>59105907.390000001</v>
      </c>
      <c r="J125" s="1695"/>
      <c r="K125" s="1387">
        <f t="shared" si="3"/>
        <v>5.3018959685398458E-2</v>
      </c>
      <c r="L125" s="1388">
        <v>0</v>
      </c>
    </row>
    <row r="126" spans="1:12" s="1397" customFormat="1" ht="45" customHeight="1">
      <c r="A126" s="1731"/>
      <c r="B126" s="1734"/>
      <c r="C126" s="1694"/>
      <c r="D126" s="1384" t="s">
        <v>799</v>
      </c>
      <c r="E126" s="1411">
        <v>611528000</v>
      </c>
      <c r="F126" s="1695"/>
      <c r="G126" s="1411"/>
      <c r="H126" s="1695"/>
      <c r="I126" s="1386">
        <v>30833222.910000004</v>
      </c>
      <c r="J126" s="1695"/>
      <c r="K126" s="1387">
        <f t="shared" si="3"/>
        <v>5.0419969175573322E-2</v>
      </c>
      <c r="L126" s="1388">
        <v>0</v>
      </c>
    </row>
    <row r="127" spans="1:12" s="1397" customFormat="1" ht="45" customHeight="1">
      <c r="A127" s="1731"/>
      <c r="B127" s="1396">
        <v>801</v>
      </c>
      <c r="C127" s="1384" t="s">
        <v>115</v>
      </c>
      <c r="D127" s="1384" t="s">
        <v>782</v>
      </c>
      <c r="E127" s="1411">
        <v>123987000</v>
      </c>
      <c r="F127" s="1695"/>
      <c r="G127" s="1409"/>
      <c r="H127" s="1695"/>
      <c r="I127" s="1359">
        <v>0</v>
      </c>
      <c r="J127" s="1695"/>
      <c r="K127" s="1394">
        <v>0</v>
      </c>
      <c r="L127" s="1388">
        <v>0</v>
      </c>
    </row>
    <row r="128" spans="1:12" s="1397" customFormat="1" ht="45" customHeight="1">
      <c r="A128" s="1731"/>
      <c r="B128" s="1396">
        <v>851</v>
      </c>
      <c r="C128" s="1384" t="s">
        <v>404</v>
      </c>
      <c r="D128" s="1384" t="s">
        <v>782</v>
      </c>
      <c r="E128" s="1411">
        <v>51169000</v>
      </c>
      <c r="F128" s="1695"/>
      <c r="G128" s="1411"/>
      <c r="H128" s="1695"/>
      <c r="I128" s="1386">
        <v>4852770.1100000003</v>
      </c>
      <c r="J128" s="1695"/>
      <c r="K128" s="1387">
        <f>I128/E128</f>
        <v>9.4838087709355284E-2</v>
      </c>
      <c r="L128" s="1388">
        <v>0</v>
      </c>
    </row>
    <row r="129" spans="1:12" s="1397" customFormat="1" ht="45" customHeight="1">
      <c r="A129" s="1731"/>
      <c r="B129" s="1396">
        <v>852</v>
      </c>
      <c r="C129" s="1384" t="s">
        <v>406</v>
      </c>
      <c r="D129" s="1384" t="s">
        <v>782</v>
      </c>
      <c r="E129" s="1411">
        <v>13802000</v>
      </c>
      <c r="F129" s="1695"/>
      <c r="G129" s="1409"/>
      <c r="H129" s="1695"/>
      <c r="I129" s="1359">
        <v>0</v>
      </c>
      <c r="J129" s="1695"/>
      <c r="K129" s="1394">
        <v>0</v>
      </c>
      <c r="L129" s="1388">
        <v>0</v>
      </c>
    </row>
    <row r="130" spans="1:12" s="1397" customFormat="1" ht="45" customHeight="1">
      <c r="A130" s="1732"/>
      <c r="B130" s="1389">
        <v>853</v>
      </c>
      <c r="C130" s="1356" t="s">
        <v>582</v>
      </c>
      <c r="D130" s="1356" t="s">
        <v>782</v>
      </c>
      <c r="E130" s="1357">
        <v>371939000</v>
      </c>
      <c r="F130" s="1718"/>
      <c r="G130" s="1357"/>
      <c r="H130" s="1718"/>
      <c r="I130" s="1398">
        <v>8445027.5199999996</v>
      </c>
      <c r="J130" s="1718"/>
      <c r="K130" s="1399">
        <f>I130/E130</f>
        <v>2.2705410080685273E-2</v>
      </c>
      <c r="L130" s="1361">
        <v>0</v>
      </c>
    </row>
    <row r="131" spans="1:12" s="1397" customFormat="1" ht="45" customHeight="1">
      <c r="A131" s="1722">
        <v>37</v>
      </c>
      <c r="B131" s="1724">
        <v>750</v>
      </c>
      <c r="C131" s="1725" t="s">
        <v>83</v>
      </c>
      <c r="D131" s="1412" t="s">
        <v>832</v>
      </c>
      <c r="E131" s="1411">
        <v>329000</v>
      </c>
      <c r="F131" s="1729">
        <f>SUM(E131:E138)</f>
        <v>65870000</v>
      </c>
      <c r="G131" s="1411"/>
      <c r="H131" s="1729"/>
      <c r="I131" s="1423">
        <v>0</v>
      </c>
      <c r="J131" s="1729">
        <f>SUM(I131:I138)</f>
        <v>60994.13</v>
      </c>
      <c r="K131" s="1360">
        <v>0</v>
      </c>
      <c r="L131" s="1388">
        <v>0</v>
      </c>
    </row>
    <row r="132" spans="1:12" s="1397" customFormat="1" ht="45" customHeight="1">
      <c r="A132" s="1722"/>
      <c r="B132" s="1724"/>
      <c r="C132" s="1725"/>
      <c r="D132" s="1384" t="s">
        <v>783</v>
      </c>
      <c r="E132" s="1411">
        <v>468000</v>
      </c>
      <c r="F132" s="1729"/>
      <c r="G132" s="1409"/>
      <c r="H132" s="1729"/>
      <c r="I132" s="1359">
        <v>0</v>
      </c>
      <c r="J132" s="1729"/>
      <c r="K132" s="1394">
        <v>0</v>
      </c>
      <c r="L132" s="1388">
        <v>0</v>
      </c>
    </row>
    <row r="133" spans="1:12" s="1397" customFormat="1" ht="45" customHeight="1">
      <c r="A133" s="1722"/>
      <c r="B133" s="1724"/>
      <c r="C133" s="1725"/>
      <c r="D133" s="1384" t="s">
        <v>782</v>
      </c>
      <c r="E133" s="1411">
        <v>2625000</v>
      </c>
      <c r="F133" s="1729"/>
      <c r="G133" s="1411"/>
      <c r="H133" s="1729"/>
      <c r="I133" s="1386">
        <v>21892.25</v>
      </c>
      <c r="J133" s="1729"/>
      <c r="K133" s="1387">
        <f>I133/E133</f>
        <v>8.3399047619047619E-3</v>
      </c>
      <c r="L133" s="1388">
        <v>0</v>
      </c>
    </row>
    <row r="134" spans="1:12" s="1397" customFormat="1" ht="45" customHeight="1">
      <c r="A134" s="1722"/>
      <c r="B134" s="1724">
        <v>755</v>
      </c>
      <c r="C134" s="1725" t="s">
        <v>391</v>
      </c>
      <c r="D134" s="1384" t="s">
        <v>831</v>
      </c>
      <c r="E134" s="1411">
        <v>309000</v>
      </c>
      <c r="F134" s="1729"/>
      <c r="G134" s="1409"/>
      <c r="H134" s="1729"/>
      <c r="I134" s="1359">
        <v>0</v>
      </c>
      <c r="J134" s="1729"/>
      <c r="K134" s="1394">
        <v>0</v>
      </c>
      <c r="L134" s="1388">
        <v>0</v>
      </c>
    </row>
    <row r="135" spans="1:12" s="1397" customFormat="1" ht="45" customHeight="1">
      <c r="A135" s="1722"/>
      <c r="B135" s="1724"/>
      <c r="C135" s="1725"/>
      <c r="D135" s="1412" t="s">
        <v>832</v>
      </c>
      <c r="E135" s="1411">
        <v>33186000</v>
      </c>
      <c r="F135" s="1729"/>
      <c r="G135" s="1411"/>
      <c r="H135" s="1729"/>
      <c r="I135" s="1386">
        <v>23105.73</v>
      </c>
      <c r="J135" s="1729"/>
      <c r="K135" s="1387">
        <f>I135/E135</f>
        <v>6.9624932200325438E-4</v>
      </c>
      <c r="L135" s="1388">
        <v>0</v>
      </c>
    </row>
    <row r="136" spans="1:12" s="1397" customFormat="1" ht="45" customHeight="1">
      <c r="A136" s="1722"/>
      <c r="B136" s="1724"/>
      <c r="C136" s="1725"/>
      <c r="D136" s="1384" t="s">
        <v>779</v>
      </c>
      <c r="E136" s="1411">
        <v>4391000</v>
      </c>
      <c r="F136" s="1729"/>
      <c r="G136" s="1411"/>
      <c r="H136" s="1729"/>
      <c r="I136" s="1386">
        <v>15996.15</v>
      </c>
      <c r="J136" s="1729"/>
      <c r="K136" s="1387">
        <f>I136/E136</f>
        <v>3.6429401047597359E-3</v>
      </c>
      <c r="L136" s="1388">
        <v>0</v>
      </c>
    </row>
    <row r="137" spans="1:12" s="1397" customFormat="1" ht="45" customHeight="1">
      <c r="A137" s="1722"/>
      <c r="B137" s="1724"/>
      <c r="C137" s="1725"/>
      <c r="D137" s="1384" t="s">
        <v>783</v>
      </c>
      <c r="E137" s="1411">
        <v>490000</v>
      </c>
      <c r="F137" s="1729"/>
      <c r="G137" s="1409"/>
      <c r="H137" s="1729"/>
      <c r="I137" s="1359">
        <v>0</v>
      </c>
      <c r="J137" s="1729"/>
      <c r="K137" s="1394">
        <v>0</v>
      </c>
      <c r="L137" s="1388">
        <v>0</v>
      </c>
    </row>
    <row r="138" spans="1:12" s="1397" customFormat="1" ht="45" customHeight="1" thickBot="1">
      <c r="A138" s="1675"/>
      <c r="B138" s="1677"/>
      <c r="C138" s="1679"/>
      <c r="D138" s="1364" t="s">
        <v>782</v>
      </c>
      <c r="E138" s="1365">
        <v>24072000</v>
      </c>
      <c r="F138" s="1673"/>
      <c r="G138" s="1543"/>
      <c r="H138" s="1673"/>
      <c r="I138" s="1544">
        <v>0</v>
      </c>
      <c r="J138" s="1673"/>
      <c r="K138" s="1366">
        <v>0</v>
      </c>
      <c r="L138" s="1367">
        <v>0</v>
      </c>
    </row>
    <row r="139" spans="1:12" s="1397" customFormat="1" ht="45" customHeight="1">
      <c r="A139" s="1674">
        <v>39</v>
      </c>
      <c r="B139" s="1676">
        <v>600</v>
      </c>
      <c r="C139" s="1678" t="s">
        <v>368</v>
      </c>
      <c r="D139" s="1408" t="s">
        <v>803</v>
      </c>
      <c r="E139" s="1353">
        <v>1736616000</v>
      </c>
      <c r="F139" s="1716">
        <f>SUM(E139:E144)</f>
        <v>10353780000</v>
      </c>
      <c r="G139" s="1353"/>
      <c r="H139" s="1716"/>
      <c r="I139" s="1400">
        <v>512543.43999999994</v>
      </c>
      <c r="J139" s="1716">
        <f>SUM(I139:I144)</f>
        <v>368543883.03999996</v>
      </c>
      <c r="K139" s="1404">
        <f>I139/E139</f>
        <v>2.9513919024125079E-4</v>
      </c>
      <c r="L139" s="1355">
        <v>0</v>
      </c>
    </row>
    <row r="140" spans="1:12" s="1397" customFormat="1" ht="45" customHeight="1">
      <c r="A140" s="1722"/>
      <c r="B140" s="1724"/>
      <c r="C140" s="1725"/>
      <c r="D140" s="1384" t="s">
        <v>779</v>
      </c>
      <c r="E140" s="1411">
        <v>8572945000</v>
      </c>
      <c r="F140" s="1726"/>
      <c r="G140" s="1411"/>
      <c r="H140" s="1726"/>
      <c r="I140" s="1386">
        <v>346681482.07999998</v>
      </c>
      <c r="J140" s="1726"/>
      <c r="K140" s="1387">
        <f>I140/E140</f>
        <v>4.0439018572964128E-2</v>
      </c>
      <c r="L140" s="1388">
        <v>0</v>
      </c>
    </row>
    <row r="141" spans="1:12" s="1397" customFormat="1" ht="45" customHeight="1">
      <c r="A141" s="1722"/>
      <c r="B141" s="1724"/>
      <c r="C141" s="1725"/>
      <c r="D141" s="1384" t="s">
        <v>783</v>
      </c>
      <c r="E141" s="1411">
        <v>936000</v>
      </c>
      <c r="F141" s="1726"/>
      <c r="G141" s="1409"/>
      <c r="H141" s="1726"/>
      <c r="I141" s="1359">
        <v>0</v>
      </c>
      <c r="J141" s="1726"/>
      <c r="K141" s="1360">
        <v>0</v>
      </c>
      <c r="L141" s="1388">
        <v>0</v>
      </c>
    </row>
    <row r="142" spans="1:12" s="1397" customFormat="1" ht="45" customHeight="1">
      <c r="A142" s="1722"/>
      <c r="B142" s="1724"/>
      <c r="C142" s="1725"/>
      <c r="D142" s="1412" t="s">
        <v>835</v>
      </c>
      <c r="E142" s="1411">
        <v>42917000</v>
      </c>
      <c r="F142" s="1726"/>
      <c r="G142" s="1411"/>
      <c r="H142" s="1726"/>
      <c r="I142" s="1386">
        <v>21335161.43</v>
      </c>
      <c r="J142" s="1726"/>
      <c r="K142" s="1387">
        <f>I142/E142</f>
        <v>0.49712611389426103</v>
      </c>
      <c r="L142" s="1388">
        <v>0</v>
      </c>
    </row>
    <row r="143" spans="1:12" s="1397" customFormat="1" ht="45" customHeight="1">
      <c r="A143" s="1722"/>
      <c r="B143" s="1724">
        <v>750</v>
      </c>
      <c r="C143" s="1725" t="s">
        <v>83</v>
      </c>
      <c r="D143" s="1384" t="s">
        <v>783</v>
      </c>
      <c r="E143" s="1411">
        <v>232000</v>
      </c>
      <c r="F143" s="1726"/>
      <c r="G143" s="1411"/>
      <c r="H143" s="1726"/>
      <c r="I143" s="1386">
        <v>14696.090000000002</v>
      </c>
      <c r="J143" s="1726"/>
      <c r="K143" s="1387">
        <f>I143/E143</f>
        <v>6.3345215517241385E-2</v>
      </c>
      <c r="L143" s="1388">
        <v>0</v>
      </c>
    </row>
    <row r="144" spans="1:12" s="1397" customFormat="1" ht="45" customHeight="1" thickBot="1">
      <c r="A144" s="1723"/>
      <c r="B144" s="1727"/>
      <c r="C144" s="1728"/>
      <c r="D144" s="1356" t="s">
        <v>782</v>
      </c>
      <c r="E144" s="1357">
        <v>134000</v>
      </c>
      <c r="F144" s="1717"/>
      <c r="G144" s="1358"/>
      <c r="H144" s="1717"/>
      <c r="I144" s="1359">
        <v>0</v>
      </c>
      <c r="J144" s="1717"/>
      <c r="K144" s="1360">
        <v>0</v>
      </c>
      <c r="L144" s="1361">
        <v>0</v>
      </c>
    </row>
    <row r="145" spans="1:12" s="1397" customFormat="1" ht="45" customHeight="1" thickBot="1">
      <c r="A145" s="1346">
        <v>40</v>
      </c>
      <c r="B145" s="1414">
        <v>750</v>
      </c>
      <c r="C145" s="1419" t="s">
        <v>83</v>
      </c>
      <c r="D145" s="1349" t="s">
        <v>783</v>
      </c>
      <c r="E145" s="1342">
        <v>9000</v>
      </c>
      <c r="F145" s="1420">
        <f>SUM(E145:E145)</f>
        <v>9000</v>
      </c>
      <c r="G145" s="1342"/>
      <c r="H145" s="1420"/>
      <c r="I145" s="1421">
        <v>6307.97</v>
      </c>
      <c r="J145" s="1420">
        <f>SUM(I145:I145)</f>
        <v>6307.97</v>
      </c>
      <c r="K145" s="1401">
        <f>I145/E145</f>
        <v>0.70088555555555554</v>
      </c>
      <c r="L145" s="1351">
        <v>0</v>
      </c>
    </row>
    <row r="146" spans="1:12" s="1397" customFormat="1" ht="45" customHeight="1">
      <c r="A146" s="1674">
        <v>41</v>
      </c>
      <c r="B146" s="1422">
        <v>750</v>
      </c>
      <c r="C146" s="1408" t="s">
        <v>83</v>
      </c>
      <c r="D146" s="1352" t="s">
        <v>779</v>
      </c>
      <c r="E146" s="1353">
        <v>339000</v>
      </c>
      <c r="F146" s="1682">
        <f>SUM(E146:E157)</f>
        <v>23563000</v>
      </c>
      <c r="G146" s="1353"/>
      <c r="H146" s="1682"/>
      <c r="I146" s="1400">
        <v>2487.42</v>
      </c>
      <c r="J146" s="1682">
        <f>SUM(I146:I157)</f>
        <v>427728.19999999995</v>
      </c>
      <c r="K146" s="1401">
        <f>I146/E146</f>
        <v>7.3375221238938058E-3</v>
      </c>
      <c r="L146" s="1355">
        <v>0</v>
      </c>
    </row>
    <row r="147" spans="1:12" s="1397" customFormat="1" ht="45" customHeight="1">
      <c r="A147" s="1722"/>
      <c r="B147" s="1693">
        <v>801</v>
      </c>
      <c r="C147" s="1694" t="s">
        <v>115</v>
      </c>
      <c r="D147" s="1384" t="s">
        <v>782</v>
      </c>
      <c r="E147" s="1411">
        <v>529000</v>
      </c>
      <c r="F147" s="1695"/>
      <c r="G147" s="1411"/>
      <c r="H147" s="1695"/>
      <c r="I147" s="1423">
        <v>0</v>
      </c>
      <c r="J147" s="1695"/>
      <c r="K147" s="1394">
        <v>0</v>
      </c>
      <c r="L147" s="1388">
        <v>0</v>
      </c>
    </row>
    <row r="148" spans="1:12" s="1397" customFormat="1" ht="45" customHeight="1">
      <c r="A148" s="1722"/>
      <c r="B148" s="1693"/>
      <c r="C148" s="1694"/>
      <c r="D148" s="1412" t="s">
        <v>785</v>
      </c>
      <c r="E148" s="1411">
        <v>331000</v>
      </c>
      <c r="F148" s="1695"/>
      <c r="G148" s="1411"/>
      <c r="H148" s="1695"/>
      <c r="I148" s="1423">
        <v>0</v>
      </c>
      <c r="J148" s="1695"/>
      <c r="K148" s="1394">
        <v>0</v>
      </c>
      <c r="L148" s="1388">
        <v>0</v>
      </c>
    </row>
    <row r="149" spans="1:12" s="1397" customFormat="1" ht="45" customHeight="1">
      <c r="A149" s="1722"/>
      <c r="B149" s="1693"/>
      <c r="C149" s="1694"/>
      <c r="D149" s="1384" t="s">
        <v>786</v>
      </c>
      <c r="E149" s="1411">
        <v>359000</v>
      </c>
      <c r="F149" s="1695"/>
      <c r="G149" s="1411"/>
      <c r="H149" s="1695"/>
      <c r="I149" s="1423">
        <v>0</v>
      </c>
      <c r="J149" s="1695"/>
      <c r="K149" s="1394">
        <v>0</v>
      </c>
      <c r="L149" s="1388">
        <v>0</v>
      </c>
    </row>
    <row r="150" spans="1:12" s="1397" customFormat="1" ht="45" customHeight="1">
      <c r="A150" s="1722"/>
      <c r="B150" s="1693"/>
      <c r="C150" s="1694"/>
      <c r="D150" s="1412" t="s">
        <v>833</v>
      </c>
      <c r="E150" s="1411">
        <v>293000</v>
      </c>
      <c r="F150" s="1695"/>
      <c r="G150" s="1411"/>
      <c r="H150" s="1695"/>
      <c r="I150" s="1423">
        <v>0</v>
      </c>
      <c r="J150" s="1695"/>
      <c r="K150" s="1394">
        <v>0</v>
      </c>
      <c r="L150" s="1388">
        <v>0</v>
      </c>
    </row>
    <row r="151" spans="1:12" ht="45" customHeight="1">
      <c r="A151" s="1722"/>
      <c r="B151" s="1693"/>
      <c r="C151" s="1694"/>
      <c r="D151" s="1384" t="s">
        <v>793</v>
      </c>
      <c r="E151" s="1411">
        <v>1122000</v>
      </c>
      <c r="F151" s="1695"/>
      <c r="G151" s="1409"/>
      <c r="H151" s="1695"/>
      <c r="I151" s="1410">
        <v>8553.119999999999</v>
      </c>
      <c r="J151" s="1695"/>
      <c r="K151" s="1387">
        <f>I151/E151</f>
        <v>7.6231016042780739E-3</v>
      </c>
      <c r="L151" s="1388">
        <v>0</v>
      </c>
    </row>
    <row r="152" spans="1:12" ht="45" customHeight="1">
      <c r="A152" s="1722"/>
      <c r="B152" s="1693"/>
      <c r="C152" s="1694"/>
      <c r="D152" s="1384" t="s">
        <v>795</v>
      </c>
      <c r="E152" s="1411">
        <v>527000</v>
      </c>
      <c r="F152" s="1695"/>
      <c r="G152" s="1411"/>
      <c r="H152" s="1695"/>
      <c r="I152" s="1423">
        <v>0</v>
      </c>
      <c r="J152" s="1695"/>
      <c r="K152" s="1394">
        <v>0</v>
      </c>
      <c r="L152" s="1388">
        <v>0</v>
      </c>
    </row>
    <row r="153" spans="1:12" ht="45" customHeight="1">
      <c r="A153" s="1722"/>
      <c r="B153" s="1693"/>
      <c r="C153" s="1694"/>
      <c r="D153" s="1384" t="s">
        <v>796</v>
      </c>
      <c r="E153" s="1411">
        <v>683000</v>
      </c>
      <c r="F153" s="1695"/>
      <c r="G153" s="1411"/>
      <c r="H153" s="1695"/>
      <c r="I153" s="1423">
        <v>0</v>
      </c>
      <c r="J153" s="1695"/>
      <c r="K153" s="1394">
        <v>0</v>
      </c>
      <c r="L153" s="1388">
        <v>0</v>
      </c>
    </row>
    <row r="154" spans="1:12" ht="45" customHeight="1">
      <c r="A154" s="1722"/>
      <c r="B154" s="1693"/>
      <c r="C154" s="1694"/>
      <c r="D154" s="1384" t="s">
        <v>798</v>
      </c>
      <c r="E154" s="1411">
        <v>150000</v>
      </c>
      <c r="F154" s="1695"/>
      <c r="G154" s="1411"/>
      <c r="H154" s="1695"/>
      <c r="I154" s="1423">
        <v>0</v>
      </c>
      <c r="J154" s="1695"/>
      <c r="K154" s="1394">
        <v>0</v>
      </c>
      <c r="L154" s="1388">
        <v>0</v>
      </c>
    </row>
    <row r="155" spans="1:12" ht="45" customHeight="1">
      <c r="A155" s="1722"/>
      <c r="B155" s="1704" t="s">
        <v>413</v>
      </c>
      <c r="C155" s="1705" t="s">
        <v>584</v>
      </c>
      <c r="D155" s="1384" t="s">
        <v>779</v>
      </c>
      <c r="E155" s="1411">
        <v>18478000</v>
      </c>
      <c r="F155" s="1695"/>
      <c r="G155" s="1411"/>
      <c r="H155" s="1695"/>
      <c r="I155" s="1386">
        <v>404005.13999999996</v>
      </c>
      <c r="J155" s="1695"/>
      <c r="K155" s="1387">
        <f>I155/E155</f>
        <v>2.1864116246347005E-2</v>
      </c>
      <c r="L155" s="1388">
        <v>0</v>
      </c>
    </row>
    <row r="156" spans="1:12" ht="45" customHeight="1">
      <c r="A156" s="1722"/>
      <c r="B156" s="1704"/>
      <c r="C156" s="1705"/>
      <c r="D156" s="1384" t="s">
        <v>791</v>
      </c>
      <c r="E156" s="1411">
        <v>727000</v>
      </c>
      <c r="F156" s="1695"/>
      <c r="G156" s="1411"/>
      <c r="H156" s="1695"/>
      <c r="I156" s="1386">
        <v>12682.519999999999</v>
      </c>
      <c r="J156" s="1695"/>
      <c r="K156" s="1387">
        <f>I156/E156</f>
        <v>1.7445006877579092E-2</v>
      </c>
      <c r="L156" s="1388">
        <v>0</v>
      </c>
    </row>
    <row r="157" spans="1:12" ht="45" customHeight="1" thickBot="1">
      <c r="A157" s="1675"/>
      <c r="B157" s="1669"/>
      <c r="C157" s="1706"/>
      <c r="D157" s="1364" t="s">
        <v>794</v>
      </c>
      <c r="E157" s="1365">
        <v>25000</v>
      </c>
      <c r="F157" s="1683"/>
      <c r="G157" s="1365"/>
      <c r="H157" s="1683"/>
      <c r="I157" s="1391">
        <v>0</v>
      </c>
      <c r="J157" s="1683"/>
      <c r="K157" s="1366">
        <v>0</v>
      </c>
      <c r="L157" s="1367">
        <v>0</v>
      </c>
    </row>
    <row r="158" spans="1:12" ht="45" customHeight="1">
      <c r="A158" s="1684">
        <v>42</v>
      </c>
      <c r="B158" s="1424" t="s">
        <v>377</v>
      </c>
      <c r="C158" s="1425" t="s">
        <v>83</v>
      </c>
      <c r="D158" s="1352" t="s">
        <v>783</v>
      </c>
      <c r="E158" s="1353">
        <v>5976000</v>
      </c>
      <c r="F158" s="1682">
        <f>SUM(E158:E164)</f>
        <v>87780000</v>
      </c>
      <c r="G158" s="1353"/>
      <c r="H158" s="1682"/>
      <c r="I158" s="1426">
        <v>28722.31</v>
      </c>
      <c r="J158" s="1682">
        <f>SUM(I158:I164)</f>
        <v>57837.04</v>
      </c>
      <c r="K158" s="1401">
        <f>I158/E158</f>
        <v>4.8062767737617135E-3</v>
      </c>
      <c r="L158" s="1355">
        <v>0</v>
      </c>
    </row>
    <row r="159" spans="1:12" ht="45" customHeight="1">
      <c r="A159" s="1692"/>
      <c r="B159" s="1704" t="s">
        <v>387</v>
      </c>
      <c r="C159" s="1705" t="s">
        <v>579</v>
      </c>
      <c r="D159" s="1384" t="s">
        <v>831</v>
      </c>
      <c r="E159" s="1411">
        <v>131000</v>
      </c>
      <c r="F159" s="1695"/>
      <c r="G159" s="1411"/>
      <c r="H159" s="1695"/>
      <c r="I159" s="1423">
        <v>0</v>
      </c>
      <c r="J159" s="1695"/>
      <c r="K159" s="1394">
        <v>0</v>
      </c>
      <c r="L159" s="1388">
        <v>0</v>
      </c>
    </row>
    <row r="160" spans="1:12" ht="45" customHeight="1">
      <c r="A160" s="1692"/>
      <c r="B160" s="1704"/>
      <c r="C160" s="1705"/>
      <c r="D160" s="1412" t="s">
        <v>832</v>
      </c>
      <c r="E160" s="1411">
        <v>33236000</v>
      </c>
      <c r="F160" s="1695"/>
      <c r="G160" s="1411"/>
      <c r="H160" s="1695"/>
      <c r="I160" s="1402">
        <v>601.16</v>
      </c>
      <c r="J160" s="1695"/>
      <c r="K160" s="1387">
        <f>I160/E160</f>
        <v>1.8087615838247681E-5</v>
      </c>
      <c r="L160" s="1388">
        <v>0</v>
      </c>
    </row>
    <row r="161" spans="1:12" ht="45" customHeight="1">
      <c r="A161" s="1692"/>
      <c r="B161" s="1704"/>
      <c r="C161" s="1705"/>
      <c r="D161" s="1384" t="s">
        <v>779</v>
      </c>
      <c r="E161" s="1411">
        <v>34984000</v>
      </c>
      <c r="F161" s="1695"/>
      <c r="G161" s="1411"/>
      <c r="H161" s="1695"/>
      <c r="I161" s="1423">
        <v>0</v>
      </c>
      <c r="J161" s="1695"/>
      <c r="K161" s="1394">
        <v>0</v>
      </c>
      <c r="L161" s="1388">
        <v>0</v>
      </c>
    </row>
    <row r="162" spans="1:12" ht="45" customHeight="1">
      <c r="A162" s="1692"/>
      <c r="B162" s="1704"/>
      <c r="C162" s="1705"/>
      <c r="D162" s="1384" t="s">
        <v>788</v>
      </c>
      <c r="E162" s="1411">
        <v>13124000</v>
      </c>
      <c r="F162" s="1695"/>
      <c r="G162" s="1411"/>
      <c r="H162" s="1695"/>
      <c r="I162" s="1423">
        <v>0</v>
      </c>
      <c r="J162" s="1695"/>
      <c r="K162" s="1394">
        <v>0</v>
      </c>
      <c r="L162" s="1388">
        <v>0</v>
      </c>
    </row>
    <row r="163" spans="1:12" ht="45" customHeight="1">
      <c r="A163" s="1692"/>
      <c r="B163" s="1704"/>
      <c r="C163" s="1705"/>
      <c r="D163" s="1384" t="s">
        <v>796</v>
      </c>
      <c r="E163" s="1411">
        <v>115000</v>
      </c>
      <c r="F163" s="1695"/>
      <c r="G163" s="1411"/>
      <c r="H163" s="1695"/>
      <c r="I163" s="1423">
        <v>0</v>
      </c>
      <c r="J163" s="1695"/>
      <c r="K163" s="1394">
        <v>0</v>
      </c>
      <c r="L163" s="1388">
        <v>0</v>
      </c>
    </row>
    <row r="164" spans="1:12" ht="45" customHeight="1" thickBot="1">
      <c r="A164" s="1709"/>
      <c r="B164" s="1427" t="s">
        <v>403</v>
      </c>
      <c r="C164" s="1428" t="s">
        <v>404</v>
      </c>
      <c r="D164" s="1356" t="s">
        <v>783</v>
      </c>
      <c r="E164" s="1357">
        <v>214000</v>
      </c>
      <c r="F164" s="1718"/>
      <c r="G164" s="1365"/>
      <c r="H164" s="1718"/>
      <c r="I164" s="1429">
        <v>28513.57</v>
      </c>
      <c r="J164" s="1718"/>
      <c r="K164" s="1378">
        <f>I164/E164</f>
        <v>0.13324098130841122</v>
      </c>
      <c r="L164" s="1361">
        <v>0</v>
      </c>
    </row>
    <row r="165" spans="1:12" ht="45" customHeight="1">
      <c r="A165" s="1684">
        <v>44</v>
      </c>
      <c r="B165" s="1424" t="s">
        <v>350</v>
      </c>
      <c r="C165" s="1425" t="s">
        <v>351</v>
      </c>
      <c r="D165" s="1408" t="s">
        <v>802</v>
      </c>
      <c r="E165" s="1353">
        <v>122686000</v>
      </c>
      <c r="F165" s="1682">
        <f>SUM(E165:E169)</f>
        <v>203415000</v>
      </c>
      <c r="G165" s="1409"/>
      <c r="H165" s="1682"/>
      <c r="I165" s="1359">
        <v>0</v>
      </c>
      <c r="J165" s="1682">
        <f>SUM(I165:I169)</f>
        <v>42543.42</v>
      </c>
      <c r="K165" s="1393">
        <v>0</v>
      </c>
      <c r="L165" s="1355">
        <v>0</v>
      </c>
    </row>
    <row r="166" spans="1:12" ht="45" customHeight="1">
      <c r="A166" s="1692"/>
      <c r="B166" s="1704" t="s">
        <v>377</v>
      </c>
      <c r="C166" s="1712" t="s">
        <v>83</v>
      </c>
      <c r="D166" s="1412" t="s">
        <v>832</v>
      </c>
      <c r="E166" s="1411">
        <v>894000</v>
      </c>
      <c r="F166" s="1695"/>
      <c r="G166" s="1411"/>
      <c r="H166" s="1695"/>
      <c r="I166" s="1423">
        <v>0</v>
      </c>
      <c r="J166" s="1695"/>
      <c r="K166" s="1394">
        <v>0</v>
      </c>
      <c r="L166" s="1388">
        <v>0</v>
      </c>
    </row>
    <row r="167" spans="1:12" ht="45" customHeight="1">
      <c r="A167" s="1692"/>
      <c r="B167" s="1704"/>
      <c r="C167" s="1712"/>
      <c r="D167" s="1384" t="s">
        <v>783</v>
      </c>
      <c r="E167" s="1411">
        <v>614000</v>
      </c>
      <c r="F167" s="1695"/>
      <c r="G167" s="1411"/>
      <c r="H167" s="1695"/>
      <c r="I167" s="1423">
        <v>0</v>
      </c>
      <c r="J167" s="1695"/>
      <c r="K167" s="1394">
        <v>0</v>
      </c>
      <c r="L167" s="1388">
        <v>0</v>
      </c>
    </row>
    <row r="168" spans="1:12" ht="45" customHeight="1">
      <c r="A168" s="1692"/>
      <c r="B168" s="1704"/>
      <c r="C168" s="1712"/>
      <c r="D168" s="1384" t="s">
        <v>782</v>
      </c>
      <c r="E168" s="1411">
        <v>26155000</v>
      </c>
      <c r="F168" s="1695"/>
      <c r="G168" s="1411"/>
      <c r="H168" s="1695"/>
      <c r="I168" s="1386">
        <v>42543.42</v>
      </c>
      <c r="J168" s="1695"/>
      <c r="K168" s="1387">
        <f>I168/E168</f>
        <v>1.6265884152169756E-3</v>
      </c>
      <c r="L168" s="1388">
        <v>0</v>
      </c>
    </row>
    <row r="169" spans="1:12" ht="46.5" customHeight="1" thickBot="1">
      <c r="A169" s="1709"/>
      <c r="B169" s="1427" t="s">
        <v>407</v>
      </c>
      <c r="C169" s="1356" t="s">
        <v>582</v>
      </c>
      <c r="D169" s="1356" t="s">
        <v>782</v>
      </c>
      <c r="E169" s="1357">
        <v>53066000</v>
      </c>
      <c r="F169" s="1718"/>
      <c r="G169" s="1357"/>
      <c r="H169" s="1718"/>
      <c r="I169" s="1423">
        <v>0</v>
      </c>
      <c r="J169" s="1718"/>
      <c r="K169" s="1394">
        <v>0</v>
      </c>
      <c r="L169" s="1361">
        <v>0</v>
      </c>
    </row>
    <row r="170" spans="1:12" ht="45" customHeight="1">
      <c r="A170" s="1719" t="s">
        <v>877</v>
      </c>
      <c r="B170" s="1668" t="s">
        <v>377</v>
      </c>
      <c r="C170" s="1670" t="s">
        <v>83</v>
      </c>
      <c r="D170" s="1408" t="s">
        <v>832</v>
      </c>
      <c r="E170" s="1353">
        <v>1500000</v>
      </c>
      <c r="F170" s="1682">
        <f>SUM(E170:E179)</f>
        <v>506294000</v>
      </c>
      <c r="G170" s="1353"/>
      <c r="H170" s="1682"/>
      <c r="I170" s="1400">
        <v>17659.16</v>
      </c>
      <c r="J170" s="1682">
        <f>SUM(I170:I179)</f>
        <v>6525300.8300000001</v>
      </c>
      <c r="K170" s="1401">
        <f>I170/E170</f>
        <v>1.1772773333333333E-2</v>
      </c>
      <c r="L170" s="1355">
        <v>0</v>
      </c>
    </row>
    <row r="171" spans="1:12" ht="45" customHeight="1">
      <c r="A171" s="1720"/>
      <c r="B171" s="1704"/>
      <c r="C171" s="1712"/>
      <c r="D171" s="1384" t="s">
        <v>779</v>
      </c>
      <c r="E171" s="1411">
        <v>43000</v>
      </c>
      <c r="F171" s="1695"/>
      <c r="G171" s="1411"/>
      <c r="H171" s="1695"/>
      <c r="I171" s="1423">
        <v>0</v>
      </c>
      <c r="J171" s="1695"/>
      <c r="K171" s="1394">
        <v>0</v>
      </c>
      <c r="L171" s="1388">
        <v>0</v>
      </c>
    </row>
    <row r="172" spans="1:12" ht="45" customHeight="1">
      <c r="A172" s="1720"/>
      <c r="B172" s="1704"/>
      <c r="C172" s="1712"/>
      <c r="D172" s="1384" t="s">
        <v>783</v>
      </c>
      <c r="E172" s="1411">
        <v>3775000</v>
      </c>
      <c r="F172" s="1695"/>
      <c r="G172" s="1411"/>
      <c r="H172" s="1695"/>
      <c r="I172" s="1386">
        <v>105507.5</v>
      </c>
      <c r="J172" s="1695"/>
      <c r="K172" s="1387">
        <f>I172/E172</f>
        <v>2.7949006622516558E-2</v>
      </c>
      <c r="L172" s="1388">
        <v>0</v>
      </c>
    </row>
    <row r="173" spans="1:12" ht="45" customHeight="1">
      <c r="A173" s="1720"/>
      <c r="B173" s="1704"/>
      <c r="C173" s="1712"/>
      <c r="D173" s="1384" t="s">
        <v>782</v>
      </c>
      <c r="E173" s="1411">
        <v>15293000</v>
      </c>
      <c r="F173" s="1695"/>
      <c r="G173" s="1411"/>
      <c r="H173" s="1695"/>
      <c r="I173" s="1386">
        <v>454738.77</v>
      </c>
      <c r="J173" s="1695"/>
      <c r="K173" s="1387">
        <f>I173/E173</f>
        <v>2.9735092525992286E-2</v>
      </c>
      <c r="L173" s="1388">
        <v>0</v>
      </c>
    </row>
    <row r="174" spans="1:12" ht="45" customHeight="1">
      <c r="A174" s="1720"/>
      <c r="B174" s="1704" t="s">
        <v>403</v>
      </c>
      <c r="C174" s="1712" t="s">
        <v>404</v>
      </c>
      <c r="D174" s="1384" t="s">
        <v>803</v>
      </c>
      <c r="E174" s="1411">
        <v>348000</v>
      </c>
      <c r="F174" s="1695"/>
      <c r="G174" s="1411"/>
      <c r="H174" s="1695"/>
      <c r="I174" s="1386">
        <v>16263.72</v>
      </c>
      <c r="J174" s="1695"/>
      <c r="K174" s="1387">
        <f>I174/E174</f>
        <v>4.6734827586206895E-2</v>
      </c>
      <c r="L174" s="1388">
        <v>0</v>
      </c>
    </row>
    <row r="175" spans="1:12" ht="45" customHeight="1">
      <c r="A175" s="1720"/>
      <c r="B175" s="1704"/>
      <c r="C175" s="1712"/>
      <c r="D175" s="1384" t="s">
        <v>831</v>
      </c>
      <c r="E175" s="1411">
        <v>121000</v>
      </c>
      <c r="F175" s="1695"/>
      <c r="G175" s="1411"/>
      <c r="H175" s="1695"/>
      <c r="I175" s="1423">
        <v>0</v>
      </c>
      <c r="J175" s="1695"/>
      <c r="K175" s="1394">
        <v>0</v>
      </c>
      <c r="L175" s="1388">
        <v>0</v>
      </c>
    </row>
    <row r="176" spans="1:12" ht="45" customHeight="1">
      <c r="A176" s="1720"/>
      <c r="B176" s="1704"/>
      <c r="C176" s="1712"/>
      <c r="D176" s="1412" t="s">
        <v>832</v>
      </c>
      <c r="E176" s="1411">
        <v>10201000</v>
      </c>
      <c r="F176" s="1695"/>
      <c r="G176" s="1411"/>
      <c r="H176" s="1695"/>
      <c r="I176" s="1423">
        <v>0</v>
      </c>
      <c r="J176" s="1695"/>
      <c r="K176" s="1394">
        <v>0</v>
      </c>
      <c r="L176" s="1388">
        <v>0</v>
      </c>
    </row>
    <row r="177" spans="1:12" ht="45" customHeight="1">
      <c r="A177" s="1720"/>
      <c r="B177" s="1704"/>
      <c r="C177" s="1712"/>
      <c r="D177" s="1384" t="s">
        <v>779</v>
      </c>
      <c r="E177" s="1411">
        <v>168938000</v>
      </c>
      <c r="F177" s="1695"/>
      <c r="G177" s="1411"/>
      <c r="H177" s="1695"/>
      <c r="I177" s="1386">
        <v>815720.97</v>
      </c>
      <c r="J177" s="1695"/>
      <c r="K177" s="1387">
        <f>I177/E177</f>
        <v>4.8285227124743989E-3</v>
      </c>
      <c r="L177" s="1388">
        <v>0</v>
      </c>
    </row>
    <row r="178" spans="1:12" ht="45" customHeight="1">
      <c r="A178" s="1720"/>
      <c r="B178" s="1704"/>
      <c r="C178" s="1712"/>
      <c r="D178" s="1384" t="s">
        <v>783</v>
      </c>
      <c r="E178" s="1411">
        <v>66434000</v>
      </c>
      <c r="F178" s="1695"/>
      <c r="G178" s="1411"/>
      <c r="H178" s="1695"/>
      <c r="I178" s="1386">
        <v>2661529.87</v>
      </c>
      <c r="J178" s="1695"/>
      <c r="K178" s="1387">
        <f>I178/E178</f>
        <v>4.0062767107204147E-2</v>
      </c>
      <c r="L178" s="1388">
        <v>0</v>
      </c>
    </row>
    <row r="179" spans="1:12" ht="45" customHeight="1" thickBot="1">
      <c r="A179" s="1721"/>
      <c r="B179" s="1713"/>
      <c r="C179" s="1715"/>
      <c r="D179" s="1356" t="s">
        <v>782</v>
      </c>
      <c r="E179" s="1357">
        <v>239641000</v>
      </c>
      <c r="F179" s="1718"/>
      <c r="G179" s="1357"/>
      <c r="H179" s="1718"/>
      <c r="I179" s="1398">
        <v>2453880.8400000003</v>
      </c>
      <c r="J179" s="1718"/>
      <c r="K179" s="1399">
        <f>I179/E179</f>
        <v>1.0239820564928373E-2</v>
      </c>
      <c r="L179" s="1361">
        <v>0</v>
      </c>
    </row>
    <row r="180" spans="1:12" ht="45" customHeight="1">
      <c r="A180" s="1684">
        <v>47</v>
      </c>
      <c r="B180" s="1424" t="s">
        <v>358</v>
      </c>
      <c r="C180" s="1430" t="s">
        <v>359</v>
      </c>
      <c r="D180" s="1352" t="s">
        <v>779</v>
      </c>
      <c r="E180" s="1353">
        <v>723381000</v>
      </c>
      <c r="F180" s="1682">
        <f>SUM(E180:E183)</f>
        <v>1284821000</v>
      </c>
      <c r="G180" s="1353"/>
      <c r="H180" s="1682"/>
      <c r="I180" s="1400">
        <v>13399212.82</v>
      </c>
      <c r="J180" s="1682">
        <f>SUM(I180:I183)</f>
        <v>21622051.830000002</v>
      </c>
      <c r="K180" s="1401">
        <f>I180/E180</f>
        <v>1.8523036712327252E-2</v>
      </c>
      <c r="L180" s="1355">
        <v>0</v>
      </c>
    </row>
    <row r="181" spans="1:12" ht="45" customHeight="1">
      <c r="A181" s="1692"/>
      <c r="B181" s="1704" t="s">
        <v>377</v>
      </c>
      <c r="C181" s="1712" t="s">
        <v>83</v>
      </c>
      <c r="D181" s="1384" t="s">
        <v>803</v>
      </c>
      <c r="E181" s="1411">
        <v>843000</v>
      </c>
      <c r="F181" s="1695"/>
      <c r="G181" s="1411"/>
      <c r="H181" s="1695"/>
      <c r="I181" s="1423">
        <v>0</v>
      </c>
      <c r="J181" s="1695"/>
      <c r="K181" s="1394">
        <v>0</v>
      </c>
      <c r="L181" s="1388">
        <v>0</v>
      </c>
    </row>
    <row r="182" spans="1:12" ht="45" customHeight="1">
      <c r="A182" s="1692"/>
      <c r="B182" s="1704"/>
      <c r="C182" s="1712"/>
      <c r="D182" s="1384" t="s">
        <v>779</v>
      </c>
      <c r="E182" s="1411">
        <v>1692000</v>
      </c>
      <c r="F182" s="1695"/>
      <c r="G182" s="1411"/>
      <c r="H182" s="1695"/>
      <c r="I182" s="1386">
        <v>6806.9000000000005</v>
      </c>
      <c r="J182" s="1695"/>
      <c r="K182" s="1387">
        <f>I182/E182</f>
        <v>4.022990543735225E-3</v>
      </c>
      <c r="L182" s="1388">
        <v>0</v>
      </c>
    </row>
    <row r="183" spans="1:12" ht="45" customHeight="1" thickBot="1">
      <c r="A183" s="1709"/>
      <c r="B183" s="1427" t="s">
        <v>413</v>
      </c>
      <c r="C183" s="1428" t="s">
        <v>584</v>
      </c>
      <c r="D183" s="1356" t="s">
        <v>779</v>
      </c>
      <c r="E183" s="1357">
        <v>558905000</v>
      </c>
      <c r="F183" s="1718"/>
      <c r="G183" s="1357"/>
      <c r="H183" s="1718"/>
      <c r="I183" s="1398">
        <v>8216032.1100000003</v>
      </c>
      <c r="J183" s="1718"/>
      <c r="K183" s="1399">
        <f>I183/E183</f>
        <v>1.4700230110662814E-2</v>
      </c>
      <c r="L183" s="1361">
        <v>0</v>
      </c>
    </row>
    <row r="184" spans="1:12" ht="45" customHeight="1">
      <c r="A184" s="1684">
        <v>49</v>
      </c>
      <c r="B184" s="1668" t="s">
        <v>377</v>
      </c>
      <c r="C184" s="1670" t="s">
        <v>83</v>
      </c>
      <c r="D184" s="1352" t="s">
        <v>783</v>
      </c>
      <c r="E184" s="1353">
        <v>9810000</v>
      </c>
      <c r="F184" s="1716">
        <f>SUM(E184:E185)</f>
        <v>10792000</v>
      </c>
      <c r="G184" s="1353"/>
      <c r="H184" s="1716"/>
      <c r="I184" s="1400">
        <v>46887.55</v>
      </c>
      <c r="J184" s="1716">
        <f>SUM(I184:I185)</f>
        <v>49059.740000000005</v>
      </c>
      <c r="K184" s="1401">
        <f>I184/E184</f>
        <v>4.7795667686034663E-3</v>
      </c>
      <c r="L184" s="1355">
        <v>0</v>
      </c>
    </row>
    <row r="185" spans="1:12" ht="45" customHeight="1" thickBot="1">
      <c r="A185" s="1709"/>
      <c r="B185" s="1713"/>
      <c r="C185" s="1715"/>
      <c r="D185" s="1356" t="s">
        <v>782</v>
      </c>
      <c r="E185" s="1357">
        <v>982000</v>
      </c>
      <c r="F185" s="1717"/>
      <c r="G185" s="1357"/>
      <c r="H185" s="1717"/>
      <c r="I185" s="1398">
        <v>2172.19</v>
      </c>
      <c r="J185" s="1717"/>
      <c r="K185" s="1399">
        <f>I185/E185</f>
        <v>2.2120061099796333E-3</v>
      </c>
      <c r="L185" s="1361">
        <v>0</v>
      </c>
    </row>
    <row r="186" spans="1:12" ht="45" customHeight="1">
      <c r="A186" s="1684">
        <v>51</v>
      </c>
      <c r="B186" s="1422" t="s">
        <v>352</v>
      </c>
      <c r="C186" s="1408" t="s">
        <v>353</v>
      </c>
      <c r="D186" s="1352" t="s">
        <v>779</v>
      </c>
      <c r="E186" s="1353">
        <v>94047000</v>
      </c>
      <c r="F186" s="1710">
        <f>SUM(E186:E191)</f>
        <v>2144638000</v>
      </c>
      <c r="G186" s="1353"/>
      <c r="H186" s="1710"/>
      <c r="I186" s="1400">
        <v>58864.800000000003</v>
      </c>
      <c r="J186" s="1710">
        <f>SUM(I186:I191)</f>
        <v>200183544.92000002</v>
      </c>
      <c r="K186" s="1431">
        <f>I186/E186</f>
        <v>6.2590832243452743E-4</v>
      </c>
      <c r="L186" s="1355">
        <v>0</v>
      </c>
    </row>
    <row r="187" spans="1:12" ht="45" customHeight="1">
      <c r="A187" s="1692"/>
      <c r="B187" s="1704" t="s">
        <v>377</v>
      </c>
      <c r="C187" s="1712" t="s">
        <v>83</v>
      </c>
      <c r="D187" s="1384" t="s">
        <v>831</v>
      </c>
      <c r="E187" s="1411">
        <v>269000</v>
      </c>
      <c r="F187" s="1707"/>
      <c r="G187" s="1411"/>
      <c r="H187" s="1707"/>
      <c r="I187" s="1423">
        <v>0</v>
      </c>
      <c r="J187" s="1707"/>
      <c r="K187" s="1394">
        <v>0</v>
      </c>
      <c r="L187" s="1388">
        <v>0</v>
      </c>
    </row>
    <row r="188" spans="1:12" ht="45" customHeight="1">
      <c r="A188" s="1692"/>
      <c r="B188" s="1704"/>
      <c r="C188" s="1712"/>
      <c r="D188" s="1412" t="s">
        <v>832</v>
      </c>
      <c r="E188" s="1411">
        <v>278000</v>
      </c>
      <c r="F188" s="1707"/>
      <c r="G188" s="1411"/>
      <c r="H188" s="1707"/>
      <c r="I188" s="1423">
        <v>0</v>
      </c>
      <c r="J188" s="1707"/>
      <c r="K188" s="1394">
        <v>0</v>
      </c>
      <c r="L188" s="1388">
        <v>0</v>
      </c>
    </row>
    <row r="189" spans="1:12" ht="45" customHeight="1">
      <c r="A189" s="1692"/>
      <c r="B189" s="1704" t="s">
        <v>413</v>
      </c>
      <c r="C189" s="1705" t="s">
        <v>584</v>
      </c>
      <c r="D189" s="1384" t="s">
        <v>831</v>
      </c>
      <c r="E189" s="1411">
        <v>43231000</v>
      </c>
      <c r="F189" s="1707"/>
      <c r="G189" s="1411"/>
      <c r="H189" s="1707"/>
      <c r="I189" s="1423">
        <v>0</v>
      </c>
      <c r="J189" s="1707"/>
      <c r="K189" s="1394">
        <v>0</v>
      </c>
      <c r="L189" s="1388">
        <v>0</v>
      </c>
    </row>
    <row r="190" spans="1:12" ht="45" customHeight="1">
      <c r="A190" s="1692"/>
      <c r="B190" s="1704"/>
      <c r="C190" s="1705"/>
      <c r="D190" s="1412" t="s">
        <v>832</v>
      </c>
      <c r="E190" s="1411">
        <v>325000</v>
      </c>
      <c r="F190" s="1707"/>
      <c r="G190" s="1411"/>
      <c r="H190" s="1707"/>
      <c r="I190" s="1423">
        <v>0</v>
      </c>
      <c r="J190" s="1707"/>
      <c r="K190" s="1394">
        <v>0</v>
      </c>
      <c r="L190" s="1388">
        <v>0</v>
      </c>
    </row>
    <row r="191" spans="1:12" ht="45" customHeight="1">
      <c r="A191" s="1709"/>
      <c r="B191" s="1713"/>
      <c r="C191" s="1714"/>
      <c r="D191" s="1356" t="s">
        <v>779</v>
      </c>
      <c r="E191" s="1357">
        <v>2006488000</v>
      </c>
      <c r="F191" s="1711"/>
      <c r="G191" s="1357"/>
      <c r="H191" s="1711"/>
      <c r="I191" s="1398">
        <v>200124680.12</v>
      </c>
      <c r="J191" s="1711"/>
      <c r="K191" s="1542">
        <f>I191/E191</f>
        <v>9.9738787433565512E-2</v>
      </c>
      <c r="L191" s="1361">
        <v>0</v>
      </c>
    </row>
    <row r="192" spans="1:12" ht="45" customHeight="1">
      <c r="A192" s="1702" t="s">
        <v>164</v>
      </c>
      <c r="B192" s="1704" t="s">
        <v>387</v>
      </c>
      <c r="C192" s="1705" t="s">
        <v>579</v>
      </c>
      <c r="D192" s="1412" t="s">
        <v>832</v>
      </c>
      <c r="E192" s="1411">
        <v>727000</v>
      </c>
      <c r="F192" s="1707">
        <f>SUM(E192:E194)</f>
        <v>13408000</v>
      </c>
      <c r="G192" s="1411"/>
      <c r="H192" s="1707"/>
      <c r="I192" s="1423">
        <v>0</v>
      </c>
      <c r="J192" s="1707">
        <f>SUM(I192:I194)</f>
        <v>326502.98</v>
      </c>
      <c r="K192" s="1394">
        <v>0</v>
      </c>
      <c r="L192" s="1388">
        <v>0</v>
      </c>
    </row>
    <row r="193" spans="1:12" ht="45" customHeight="1">
      <c r="A193" s="1702"/>
      <c r="B193" s="1704"/>
      <c r="C193" s="1705"/>
      <c r="D193" s="1384" t="s">
        <v>779</v>
      </c>
      <c r="E193" s="1411">
        <v>11854000</v>
      </c>
      <c r="F193" s="1707"/>
      <c r="G193" s="1411"/>
      <c r="H193" s="1707"/>
      <c r="I193" s="1386">
        <v>41820</v>
      </c>
      <c r="J193" s="1707"/>
      <c r="K193" s="1387">
        <f>I193/E193</f>
        <v>3.52792306394466E-3</v>
      </c>
      <c r="L193" s="1388">
        <v>0</v>
      </c>
    </row>
    <row r="194" spans="1:12" ht="45" customHeight="1" thickBot="1">
      <c r="A194" s="1703"/>
      <c r="B194" s="1669"/>
      <c r="C194" s="1706"/>
      <c r="D194" s="1364" t="s">
        <v>782</v>
      </c>
      <c r="E194" s="1365">
        <v>827000</v>
      </c>
      <c r="F194" s="1708"/>
      <c r="G194" s="1365"/>
      <c r="H194" s="1708"/>
      <c r="I194" s="1377">
        <v>284682.98</v>
      </c>
      <c r="J194" s="1708"/>
      <c r="K194" s="1378">
        <f>I194/E194</f>
        <v>0.34423576783555015</v>
      </c>
      <c r="L194" s="1367">
        <v>0</v>
      </c>
    </row>
    <row r="195" spans="1:12" ht="45" customHeight="1">
      <c r="A195" s="1684">
        <v>58</v>
      </c>
      <c r="B195" s="1688">
        <v>720</v>
      </c>
      <c r="C195" s="1690" t="s">
        <v>375</v>
      </c>
      <c r="D195" s="1352" t="s">
        <v>783</v>
      </c>
      <c r="E195" s="1353">
        <v>3726000</v>
      </c>
      <c r="F195" s="1682">
        <f>SUM(E195:E199)</f>
        <v>35407000</v>
      </c>
      <c r="G195" s="1353"/>
      <c r="H195" s="1682"/>
      <c r="I195" s="1400">
        <v>282009.28999999998</v>
      </c>
      <c r="J195" s="1682">
        <f>SUM(I195:I199)</f>
        <v>1661528.65</v>
      </c>
      <c r="K195" s="1401">
        <f>I195/E195</f>
        <v>7.568687332259795E-2</v>
      </c>
      <c r="L195" s="1355">
        <v>0</v>
      </c>
    </row>
    <row r="196" spans="1:12" ht="45" customHeight="1">
      <c r="A196" s="1692"/>
      <c r="B196" s="1693"/>
      <c r="C196" s="1694"/>
      <c r="D196" s="1384" t="s">
        <v>782</v>
      </c>
      <c r="E196" s="1411">
        <v>485000</v>
      </c>
      <c r="F196" s="1695"/>
      <c r="G196" s="1411"/>
      <c r="H196" s="1695"/>
      <c r="I196" s="1386">
        <v>30938.239999999998</v>
      </c>
      <c r="J196" s="1695"/>
      <c r="K196" s="1387">
        <f>I196/E196</f>
        <v>6.3790185567010299E-2</v>
      </c>
      <c r="L196" s="1388">
        <v>0</v>
      </c>
    </row>
    <row r="197" spans="1:12" ht="45" customHeight="1">
      <c r="A197" s="1692"/>
      <c r="B197" s="1696">
        <v>750</v>
      </c>
      <c r="C197" s="1699" t="s">
        <v>83</v>
      </c>
      <c r="D197" s="1384" t="s">
        <v>779</v>
      </c>
      <c r="E197" s="1411"/>
      <c r="F197" s="1695"/>
      <c r="G197" s="1411"/>
      <c r="H197" s="1695"/>
      <c r="I197" s="1386">
        <v>869142.83</v>
      </c>
      <c r="J197" s="1695"/>
      <c r="K197" s="1394">
        <v>0</v>
      </c>
      <c r="L197" s="1388">
        <v>0</v>
      </c>
    </row>
    <row r="198" spans="1:12" ht="45" customHeight="1">
      <c r="A198" s="1692"/>
      <c r="B198" s="1697"/>
      <c r="C198" s="1700"/>
      <c r="D198" s="1384" t="s">
        <v>783</v>
      </c>
      <c r="E198" s="1411">
        <v>27501000</v>
      </c>
      <c r="F198" s="1695"/>
      <c r="G198" s="1411"/>
      <c r="H198" s="1695"/>
      <c r="I198" s="1386">
        <v>289299.60000000003</v>
      </c>
      <c r="J198" s="1695"/>
      <c r="K198" s="1387">
        <f>I198/E198</f>
        <v>1.0519602923530054E-2</v>
      </c>
      <c r="L198" s="1388">
        <v>0</v>
      </c>
    </row>
    <row r="199" spans="1:12" ht="45" customHeight="1" thickBot="1">
      <c r="A199" s="1685"/>
      <c r="B199" s="1698"/>
      <c r="C199" s="1701"/>
      <c r="D199" s="1364" t="s">
        <v>782</v>
      </c>
      <c r="E199" s="1365">
        <v>3695000</v>
      </c>
      <c r="F199" s="1683"/>
      <c r="G199" s="1365"/>
      <c r="H199" s="1683"/>
      <c r="I199" s="1377">
        <v>190138.69</v>
      </c>
      <c r="J199" s="1683"/>
      <c r="K199" s="1378">
        <f>I199/E199</f>
        <v>5.1458373477672528E-2</v>
      </c>
      <c r="L199" s="1367">
        <v>0</v>
      </c>
    </row>
    <row r="200" spans="1:12" ht="45" customHeight="1" thickBot="1">
      <c r="A200" s="1432">
        <v>61</v>
      </c>
      <c r="B200" s="1433">
        <v>750</v>
      </c>
      <c r="C200" s="1434" t="s">
        <v>83</v>
      </c>
      <c r="D200" s="1371" t="s">
        <v>780</v>
      </c>
      <c r="E200" s="1358">
        <v>1083000</v>
      </c>
      <c r="F200" s="1374">
        <f>E200</f>
        <v>1083000</v>
      </c>
      <c r="G200" s="1340"/>
      <c r="H200" s="1374"/>
      <c r="I200" s="1435">
        <v>29839.08</v>
      </c>
      <c r="J200" s="1374">
        <f>I200</f>
        <v>29839.08</v>
      </c>
      <c r="K200" s="1418">
        <f>I200/E200</f>
        <v>2.7552243767313023E-2</v>
      </c>
      <c r="L200" s="1383">
        <v>0</v>
      </c>
    </row>
    <row r="201" spans="1:12" ht="45" customHeight="1">
      <c r="A201" s="1684">
        <v>62</v>
      </c>
      <c r="B201" s="1422" t="s">
        <v>354</v>
      </c>
      <c r="C201" s="1408" t="s">
        <v>355</v>
      </c>
      <c r="D201" s="1352" t="s">
        <v>801</v>
      </c>
      <c r="E201" s="1353">
        <v>204108000</v>
      </c>
      <c r="F201" s="1672">
        <f>SUM(E201:E202)</f>
        <v>208068000</v>
      </c>
      <c r="G201" s="1409"/>
      <c r="H201" s="1686"/>
      <c r="I201" s="1359">
        <v>0</v>
      </c>
      <c r="J201" s="1686">
        <f>SUM(I201:I202)</f>
        <v>0</v>
      </c>
      <c r="K201" s="1393">
        <v>0</v>
      </c>
      <c r="L201" s="1355">
        <v>0</v>
      </c>
    </row>
    <row r="202" spans="1:12" ht="45" customHeight="1" thickBot="1">
      <c r="A202" s="1685"/>
      <c r="B202" s="1436">
        <v>750</v>
      </c>
      <c r="C202" s="1437" t="s">
        <v>83</v>
      </c>
      <c r="D202" s="1364" t="s">
        <v>801</v>
      </c>
      <c r="E202" s="1365">
        <v>3960000</v>
      </c>
      <c r="F202" s="1673"/>
      <c r="G202" s="1358"/>
      <c r="H202" s="1687"/>
      <c r="I202" s="1359">
        <v>0</v>
      </c>
      <c r="J202" s="1687"/>
      <c r="K202" s="1394">
        <v>0</v>
      </c>
      <c r="L202" s="1367">
        <v>0</v>
      </c>
    </row>
    <row r="203" spans="1:12" ht="45" customHeight="1" thickBot="1">
      <c r="A203" s="1438">
        <v>63</v>
      </c>
      <c r="B203" s="1439">
        <v>750</v>
      </c>
      <c r="C203" s="1416" t="s">
        <v>83</v>
      </c>
      <c r="D203" s="1349" t="s">
        <v>782</v>
      </c>
      <c r="E203" s="1342">
        <v>858000</v>
      </c>
      <c r="F203" s="1420">
        <f>E203</f>
        <v>858000</v>
      </c>
      <c r="G203" s="1342"/>
      <c r="H203" s="1420"/>
      <c r="I203" s="1421">
        <v>6250</v>
      </c>
      <c r="J203" s="1420">
        <f>I203</f>
        <v>6250</v>
      </c>
      <c r="K203" s="1440">
        <f>I203/E203</f>
        <v>7.2843822843822841E-3</v>
      </c>
      <c r="L203" s="1351">
        <v>0</v>
      </c>
    </row>
    <row r="204" spans="1:12" ht="45" customHeight="1">
      <c r="A204" s="1684">
        <v>64</v>
      </c>
      <c r="B204" s="1688">
        <v>750</v>
      </c>
      <c r="C204" s="1690" t="s">
        <v>83</v>
      </c>
      <c r="D204" s="1352" t="s">
        <v>783</v>
      </c>
      <c r="E204" s="1353">
        <v>9129000</v>
      </c>
      <c r="F204" s="1672">
        <f>SUM(E204:E205)</f>
        <v>10641000</v>
      </c>
      <c r="G204" s="1353"/>
      <c r="H204" s="1672"/>
      <c r="I204" s="1426">
        <v>105644.23000000001</v>
      </c>
      <c r="J204" s="1672">
        <f>SUM(I204:I205)</f>
        <v>209282.02000000002</v>
      </c>
      <c r="K204" s="1401">
        <f>I204/E204</f>
        <v>1.1572377040201557E-2</v>
      </c>
      <c r="L204" s="1355">
        <v>0</v>
      </c>
    </row>
    <row r="205" spans="1:12" ht="45" customHeight="1" thickBot="1">
      <c r="A205" s="1685"/>
      <c r="B205" s="1689"/>
      <c r="C205" s="1691"/>
      <c r="D205" s="1364" t="s">
        <v>796</v>
      </c>
      <c r="E205" s="1365">
        <v>1512000</v>
      </c>
      <c r="F205" s="1673"/>
      <c r="G205" s="1365"/>
      <c r="H205" s="1673"/>
      <c r="I205" s="1429">
        <v>103637.79000000001</v>
      </c>
      <c r="J205" s="1673"/>
      <c r="K205" s="1441">
        <f>I205/E205</f>
        <v>6.8543511904761906E-2</v>
      </c>
      <c r="L205" s="1367">
        <v>0</v>
      </c>
    </row>
    <row r="206" spans="1:12" ht="45" customHeight="1" thickBot="1">
      <c r="A206" s="1432">
        <v>68</v>
      </c>
      <c r="B206" s="1433">
        <v>750</v>
      </c>
      <c r="C206" s="1371" t="s">
        <v>83</v>
      </c>
      <c r="D206" s="1434" t="s">
        <v>832</v>
      </c>
      <c r="E206" s="1358">
        <v>31000</v>
      </c>
      <c r="F206" s="1442">
        <f>E206</f>
        <v>31000</v>
      </c>
      <c r="G206" s="1358"/>
      <c r="H206" s="1442"/>
      <c r="I206" s="1359">
        <v>0</v>
      </c>
      <c r="J206" s="1443">
        <f>I206</f>
        <v>0</v>
      </c>
      <c r="K206" s="1394">
        <v>0</v>
      </c>
      <c r="L206" s="1373">
        <v>0</v>
      </c>
    </row>
    <row r="207" spans="1:12" ht="45" customHeight="1" thickBot="1">
      <c r="A207" s="1438">
        <v>69</v>
      </c>
      <c r="B207" s="1347" t="s">
        <v>367</v>
      </c>
      <c r="C207" s="1348" t="s">
        <v>368</v>
      </c>
      <c r="D207" s="1349" t="s">
        <v>779</v>
      </c>
      <c r="E207" s="1342">
        <v>2430000</v>
      </c>
      <c r="F207" s="1420">
        <f>E207</f>
        <v>2430000</v>
      </c>
      <c r="G207" s="1342"/>
      <c r="H207" s="1420"/>
      <c r="I207" s="1421">
        <v>35965.019999999997</v>
      </c>
      <c r="J207" s="1420">
        <f>I207</f>
        <v>35965.019999999997</v>
      </c>
      <c r="K207" s="1444">
        <f>I207/E207</f>
        <v>1.4800419753086418E-2</v>
      </c>
      <c r="L207" s="1351">
        <v>0</v>
      </c>
    </row>
    <row r="208" spans="1:12" ht="45" customHeight="1">
      <c r="A208" s="1666">
        <v>71</v>
      </c>
      <c r="B208" s="1668" t="s">
        <v>377</v>
      </c>
      <c r="C208" s="1670" t="s">
        <v>83</v>
      </c>
      <c r="D208" s="1352" t="s">
        <v>779</v>
      </c>
      <c r="E208" s="1353">
        <v>15647000</v>
      </c>
      <c r="F208" s="1682">
        <f>SUM(E208:E209)</f>
        <v>15688000</v>
      </c>
      <c r="G208" s="1353"/>
      <c r="H208" s="1682"/>
      <c r="I208" s="1400">
        <v>101423.99</v>
      </c>
      <c r="J208" s="1682">
        <f>SUM(I208:I209)</f>
        <v>104554.86</v>
      </c>
      <c r="K208" s="1401">
        <f>I208/E208</f>
        <v>6.4820086917619993E-3</v>
      </c>
      <c r="L208" s="1355">
        <v>0</v>
      </c>
    </row>
    <row r="209" spans="1:12" ht="45" customHeight="1" thickBot="1">
      <c r="A209" s="1667"/>
      <c r="B209" s="1669"/>
      <c r="C209" s="1671"/>
      <c r="D209" s="1364" t="s">
        <v>782</v>
      </c>
      <c r="E209" s="1365">
        <v>41000</v>
      </c>
      <c r="F209" s="1683"/>
      <c r="G209" s="1365"/>
      <c r="H209" s="1683"/>
      <c r="I209" s="1377">
        <v>3130.87</v>
      </c>
      <c r="J209" s="1683"/>
      <c r="K209" s="1378">
        <f>I209/E209</f>
        <v>7.6362682926829267E-2</v>
      </c>
      <c r="L209" s="1367">
        <v>0</v>
      </c>
    </row>
    <row r="210" spans="1:12" ht="45" customHeight="1" thickBot="1">
      <c r="A210" s="1445">
        <v>76</v>
      </c>
      <c r="B210" s="1369" t="s">
        <v>367</v>
      </c>
      <c r="C210" s="1370" t="s">
        <v>368</v>
      </c>
      <c r="D210" s="1371" t="s">
        <v>783</v>
      </c>
      <c r="E210" s="1358">
        <v>759000</v>
      </c>
      <c r="F210" s="1420">
        <f>E210</f>
        <v>759000</v>
      </c>
      <c r="G210" s="1340"/>
      <c r="H210" s="1443"/>
      <c r="I210" s="1443">
        <v>0</v>
      </c>
      <c r="J210" s="1443">
        <f>I210</f>
        <v>0</v>
      </c>
      <c r="K210" s="1446">
        <v>0</v>
      </c>
      <c r="L210" s="1373">
        <v>0</v>
      </c>
    </row>
    <row r="211" spans="1:12" ht="45" customHeight="1" thickBot="1">
      <c r="A211" s="1447">
        <v>80</v>
      </c>
      <c r="B211" s="1347" t="s">
        <v>377</v>
      </c>
      <c r="C211" s="1348" t="s">
        <v>83</v>
      </c>
      <c r="D211" s="1349" t="s">
        <v>789</v>
      </c>
      <c r="E211" s="1342">
        <v>315000</v>
      </c>
      <c r="F211" s="1420">
        <f>E211</f>
        <v>315000</v>
      </c>
      <c r="G211" s="1358"/>
      <c r="H211" s="1359"/>
      <c r="I211" s="1448">
        <v>0</v>
      </c>
      <c r="J211" s="1359">
        <f>I211</f>
        <v>0</v>
      </c>
      <c r="K211" s="1446">
        <v>0</v>
      </c>
      <c r="L211" s="1351">
        <v>0</v>
      </c>
    </row>
    <row r="212" spans="1:12" ht="45" customHeight="1">
      <c r="A212" s="1674">
        <v>83</v>
      </c>
      <c r="B212" s="1676">
        <v>758</v>
      </c>
      <c r="C212" s="1678" t="s">
        <v>401</v>
      </c>
      <c r="D212" s="1449" t="s">
        <v>836</v>
      </c>
      <c r="E212" s="1353">
        <v>37346719000</v>
      </c>
      <c r="F212" s="1672">
        <f>SUM(E212:E213)</f>
        <v>37386207000</v>
      </c>
      <c r="G212" s="1353"/>
      <c r="H212" s="1680"/>
      <c r="I212" s="1343">
        <v>0</v>
      </c>
      <c r="J212" s="1680">
        <f>SUM(I212:I213)</f>
        <v>0</v>
      </c>
      <c r="K212" s="1450">
        <v>0</v>
      </c>
      <c r="L212" s="1355">
        <v>0</v>
      </c>
    </row>
    <row r="213" spans="1:12" ht="45" customHeight="1" thickBot="1">
      <c r="A213" s="1675"/>
      <c r="B213" s="1677"/>
      <c r="C213" s="1679"/>
      <c r="D213" s="1437" t="s">
        <v>837</v>
      </c>
      <c r="E213" s="1365">
        <v>39488000</v>
      </c>
      <c r="F213" s="1673"/>
      <c r="G213" s="1365"/>
      <c r="H213" s="1681"/>
      <c r="I213" s="1391">
        <v>0</v>
      </c>
      <c r="J213" s="1681"/>
      <c r="K213" s="1545">
        <v>0</v>
      </c>
      <c r="L213" s="1367">
        <v>0</v>
      </c>
    </row>
    <row r="214" spans="1:12" ht="45" customHeight="1">
      <c r="A214" s="1666">
        <v>88</v>
      </c>
      <c r="B214" s="1668" t="s">
        <v>390</v>
      </c>
      <c r="C214" s="1670" t="s">
        <v>391</v>
      </c>
      <c r="D214" s="1352" t="s">
        <v>783</v>
      </c>
      <c r="E214" s="1353">
        <v>24767000</v>
      </c>
      <c r="F214" s="1672">
        <f>SUM(E214:E215)</f>
        <v>31251000</v>
      </c>
      <c r="G214" s="1353"/>
      <c r="H214" s="1672"/>
      <c r="I214" s="1400">
        <v>32006.890000000003</v>
      </c>
      <c r="J214" s="1672">
        <f>SUM(I214:I215)</f>
        <v>52167.44</v>
      </c>
      <c r="K214" s="1401">
        <f>I214/E214</f>
        <v>1.2923200226107321E-3</v>
      </c>
      <c r="L214" s="1355">
        <v>0</v>
      </c>
    </row>
    <row r="215" spans="1:12" ht="45" customHeight="1" thickBot="1">
      <c r="A215" s="1667"/>
      <c r="B215" s="1669"/>
      <c r="C215" s="1671"/>
      <c r="D215" s="1364" t="s">
        <v>782</v>
      </c>
      <c r="E215" s="1365">
        <v>6484000</v>
      </c>
      <c r="F215" s="1673"/>
      <c r="G215" s="1365"/>
      <c r="H215" s="1673"/>
      <c r="I215" s="1377">
        <v>20160.55</v>
      </c>
      <c r="J215" s="1673"/>
      <c r="K215" s="1378">
        <f>I215/E215</f>
        <v>3.1092766810610732E-3</v>
      </c>
      <c r="L215" s="1367">
        <v>0</v>
      </c>
    </row>
    <row r="216" spans="1:12" ht="45" customHeight="1" thickBot="1">
      <c r="A216" s="1368" t="s">
        <v>838</v>
      </c>
      <c r="B216" s="1369" t="s">
        <v>354</v>
      </c>
      <c r="C216" s="1370" t="s">
        <v>355</v>
      </c>
      <c r="D216" s="1371" t="s">
        <v>801</v>
      </c>
      <c r="E216" s="1358">
        <v>364000</v>
      </c>
      <c r="F216" s="1451">
        <f t="shared" ref="F216:F221" si="4">E216</f>
        <v>364000</v>
      </c>
      <c r="G216" s="1358"/>
      <c r="H216" s="1451"/>
      <c r="I216" s="1443">
        <v>0</v>
      </c>
      <c r="J216" s="1451">
        <f t="shared" ref="J216:J221" si="5">I216</f>
        <v>0</v>
      </c>
      <c r="K216" s="1372">
        <v>0</v>
      </c>
      <c r="L216" s="1373">
        <v>0</v>
      </c>
    </row>
    <row r="217" spans="1:12" ht="45" customHeight="1" thickBot="1">
      <c r="A217" s="1336" t="s">
        <v>839</v>
      </c>
      <c r="B217" s="1337" t="s">
        <v>387</v>
      </c>
      <c r="C217" s="1452" t="s">
        <v>579</v>
      </c>
      <c r="D217" s="1339" t="s">
        <v>779</v>
      </c>
      <c r="E217" s="1340">
        <v>737000</v>
      </c>
      <c r="F217" s="1453">
        <f t="shared" si="4"/>
        <v>737000</v>
      </c>
      <c r="G217" s="1340"/>
      <c r="H217" s="1453"/>
      <c r="I217" s="1443">
        <v>0</v>
      </c>
      <c r="J217" s="1453">
        <f t="shared" si="5"/>
        <v>0</v>
      </c>
      <c r="K217" s="1344">
        <v>0</v>
      </c>
      <c r="L217" s="1345">
        <v>0</v>
      </c>
    </row>
    <row r="218" spans="1:12" ht="45" customHeight="1" thickBot="1">
      <c r="A218" s="1368" t="s">
        <v>840</v>
      </c>
      <c r="B218" s="1369" t="s">
        <v>416</v>
      </c>
      <c r="C218" s="1454" t="s">
        <v>585</v>
      </c>
      <c r="D218" s="1371" t="s">
        <v>791</v>
      </c>
      <c r="E218" s="1358">
        <v>25000</v>
      </c>
      <c r="F218" s="1451">
        <f t="shared" si="4"/>
        <v>25000</v>
      </c>
      <c r="G218" s="1358"/>
      <c r="H218" s="1451"/>
      <c r="I218" s="1443">
        <v>0</v>
      </c>
      <c r="J218" s="1451">
        <f t="shared" si="5"/>
        <v>0</v>
      </c>
      <c r="K218" s="1372">
        <v>0</v>
      </c>
      <c r="L218" s="1345">
        <v>0</v>
      </c>
    </row>
    <row r="219" spans="1:12" ht="45" customHeight="1" thickBot="1">
      <c r="A219" s="1336" t="s">
        <v>841</v>
      </c>
      <c r="B219" s="1337" t="s">
        <v>403</v>
      </c>
      <c r="C219" s="1338" t="s">
        <v>404</v>
      </c>
      <c r="D219" s="1339" t="s">
        <v>792</v>
      </c>
      <c r="E219" s="1340">
        <v>1063000</v>
      </c>
      <c r="F219" s="1453">
        <f t="shared" si="4"/>
        <v>1063000</v>
      </c>
      <c r="G219" s="1340"/>
      <c r="H219" s="1453"/>
      <c r="I219" s="1443">
        <v>0</v>
      </c>
      <c r="J219" s="1453">
        <f t="shared" si="5"/>
        <v>0</v>
      </c>
      <c r="K219" s="1344">
        <v>0</v>
      </c>
      <c r="L219" s="1345">
        <v>0</v>
      </c>
    </row>
    <row r="220" spans="1:12" ht="45" customHeight="1" thickBot="1">
      <c r="A220" s="1368" t="s">
        <v>842</v>
      </c>
      <c r="B220" s="1369" t="s">
        <v>377</v>
      </c>
      <c r="C220" s="1370" t="s">
        <v>83</v>
      </c>
      <c r="D220" s="1371" t="s">
        <v>783</v>
      </c>
      <c r="E220" s="1358">
        <v>189000</v>
      </c>
      <c r="F220" s="1453">
        <f t="shared" si="4"/>
        <v>189000</v>
      </c>
      <c r="G220" s="1340"/>
      <c r="H220" s="1451"/>
      <c r="I220" s="1455">
        <v>12164.409999999998</v>
      </c>
      <c r="J220" s="1451">
        <f t="shared" si="5"/>
        <v>12164.409999999998</v>
      </c>
      <c r="K220" s="1382">
        <f>I220/E220</f>
        <v>6.4361957671957667E-2</v>
      </c>
      <c r="L220" s="1345">
        <v>0</v>
      </c>
    </row>
    <row r="221" spans="1:12" ht="45" customHeight="1" thickBot="1">
      <c r="A221" s="1336" t="s">
        <v>843</v>
      </c>
      <c r="B221" s="1337" t="s">
        <v>413</v>
      </c>
      <c r="C221" s="1452" t="s">
        <v>584</v>
      </c>
      <c r="D221" s="1339" t="s">
        <v>779</v>
      </c>
      <c r="E221" s="1340">
        <v>1187000</v>
      </c>
      <c r="F221" s="1451">
        <f t="shared" si="4"/>
        <v>1187000</v>
      </c>
      <c r="G221" s="1358"/>
      <c r="H221" s="1443"/>
      <c r="I221" s="1359">
        <v>0</v>
      </c>
      <c r="J221" s="1443">
        <f t="shared" si="5"/>
        <v>0</v>
      </c>
      <c r="K221" s="1344">
        <v>0</v>
      </c>
      <c r="L221" s="1345">
        <v>0</v>
      </c>
    </row>
    <row r="222" spans="1:12" ht="45" customHeight="1" thickBot="1">
      <c r="A222" s="1456"/>
      <c r="B222" s="1457"/>
      <c r="C222" s="1458"/>
      <c r="D222" s="1459" t="s">
        <v>844</v>
      </c>
      <c r="E222" s="1460">
        <f>SUM(E7:E221)</f>
        <v>87340722000</v>
      </c>
      <c r="F222" s="1460">
        <f>SUM(F7:F221)</f>
        <v>87340722000</v>
      </c>
      <c r="G222" s="1460"/>
      <c r="H222" s="1460"/>
      <c r="I222" s="1461">
        <f>SUM(I7:I221)</f>
        <v>3925324881.2099996</v>
      </c>
      <c r="J222" s="1461">
        <f>SUM(J7:J221)</f>
        <v>3925324881.2099996</v>
      </c>
      <c r="K222" s="1462">
        <f>I222/E222</f>
        <v>4.4942665818700232E-2</v>
      </c>
      <c r="L222" s="1345">
        <v>0</v>
      </c>
    </row>
    <row r="223" spans="1:12" ht="45" customHeight="1">
      <c r="A223" s="1322"/>
      <c r="B223" s="1322"/>
      <c r="C223" s="1313"/>
      <c r="D223" s="1463"/>
      <c r="E223" s="1464"/>
      <c r="F223" s="1464"/>
      <c r="G223" s="1464"/>
      <c r="H223" s="1464"/>
      <c r="I223" s="1464"/>
      <c r="J223" s="1464"/>
      <c r="K223" s="1465"/>
      <c r="L223" s="1466"/>
    </row>
    <row r="224" spans="1:12" ht="33" customHeight="1">
      <c r="A224" s="1322"/>
      <c r="B224" s="1467"/>
      <c r="C224" s="1468"/>
      <c r="D224" s="1469"/>
      <c r="E224" s="1470"/>
      <c r="F224" s="1470"/>
      <c r="G224" s="1470"/>
      <c r="H224" s="1470"/>
      <c r="I224" s="1471"/>
      <c r="J224" s="1472"/>
      <c r="K224" s="1470"/>
      <c r="L224" s="1470"/>
    </row>
    <row r="225" spans="1:12" ht="27" customHeight="1">
      <c r="A225" s="1322"/>
      <c r="B225" s="1467"/>
      <c r="C225" s="1468"/>
      <c r="D225" s="1470"/>
      <c r="E225" s="1470"/>
      <c r="F225" s="1470"/>
      <c r="G225" s="1470"/>
      <c r="H225" s="1470"/>
      <c r="I225" s="1470"/>
      <c r="J225" s="1473"/>
      <c r="K225" s="1470"/>
      <c r="L225" s="1470"/>
    </row>
    <row r="226" spans="1:12" ht="27.6" customHeight="1">
      <c r="A226" s="1474"/>
      <c r="B226" s="1467"/>
      <c r="C226" s="1468"/>
      <c r="D226" s="1469"/>
      <c r="E226" s="1475"/>
      <c r="F226" s="1475"/>
      <c r="G226" s="1475"/>
      <c r="H226" s="1475"/>
    </row>
    <row r="227" spans="1:12" ht="28.9" customHeight="1">
      <c r="A227" s="1474"/>
      <c r="B227" s="1467"/>
      <c r="C227" s="1468"/>
      <c r="D227" s="1320"/>
      <c r="E227" s="1475"/>
      <c r="F227" s="1475"/>
      <c r="G227" s="1475"/>
      <c r="H227" s="1475"/>
      <c r="J227" s="1478"/>
    </row>
    <row r="228" spans="1:12" ht="37.5" customHeight="1">
      <c r="A228" s="1474"/>
      <c r="B228" s="1320"/>
      <c r="C228" s="1320"/>
      <c r="D228" s="1320"/>
      <c r="E228" s="1475"/>
      <c r="F228" s="1475"/>
      <c r="G228" s="1475"/>
      <c r="H228" s="1475"/>
    </row>
    <row r="229" spans="1:12" ht="37.5" customHeight="1">
      <c r="A229" s="1474"/>
      <c r="B229" s="1320"/>
      <c r="C229" s="1320"/>
      <c r="D229" s="1320"/>
      <c r="E229" s="1475"/>
      <c r="F229" s="1475"/>
      <c r="G229" s="1475"/>
      <c r="H229" s="1475"/>
    </row>
    <row r="230" spans="1:12" ht="37.5" customHeight="1">
      <c r="A230" s="1474"/>
      <c r="B230" s="1320"/>
      <c r="C230" s="1320"/>
      <c r="D230" s="1320"/>
      <c r="E230" s="1475"/>
      <c r="F230" s="1475"/>
      <c r="G230" s="1475"/>
      <c r="H230" s="1475"/>
    </row>
    <row r="231" spans="1:12" ht="37.5" customHeight="1">
      <c r="A231" s="1474"/>
      <c r="B231" s="1320"/>
      <c r="C231" s="1320"/>
      <c r="D231" s="1320"/>
      <c r="E231" s="1475"/>
      <c r="F231" s="1475"/>
      <c r="G231" s="1475"/>
      <c r="H231" s="1475"/>
    </row>
    <row r="232" spans="1:12" ht="37.5" customHeight="1">
      <c r="A232" s="1474"/>
      <c r="B232" s="1320"/>
      <c r="C232" s="1320"/>
      <c r="D232" s="1320"/>
      <c r="E232" s="1475"/>
      <c r="F232" s="1475"/>
      <c r="G232" s="1475"/>
      <c r="H232" s="1475"/>
    </row>
    <row r="233" spans="1:12" ht="37.5" customHeight="1">
      <c r="A233" s="1474"/>
      <c r="B233" s="1320"/>
      <c r="C233" s="1320"/>
      <c r="D233" s="1320"/>
      <c r="E233" s="1475"/>
      <c r="F233" s="1475"/>
      <c r="G233" s="1475"/>
      <c r="H233" s="1475"/>
    </row>
    <row r="234" spans="1:12" ht="37.5" customHeight="1">
      <c r="A234" s="1474"/>
      <c r="B234" s="1320"/>
      <c r="C234" s="1320"/>
      <c r="D234" s="1320"/>
      <c r="E234" s="1475"/>
      <c r="F234" s="1475"/>
      <c r="G234" s="1475"/>
      <c r="H234" s="1475"/>
    </row>
    <row r="235" spans="1:12" ht="37.5" customHeight="1">
      <c r="A235" s="1474"/>
      <c r="B235" s="1320"/>
      <c r="C235" s="1320"/>
      <c r="D235" s="1320"/>
      <c r="E235" s="1475"/>
      <c r="F235" s="1475"/>
      <c r="G235" s="1475"/>
      <c r="H235" s="1475"/>
      <c r="K235" s="1479"/>
    </row>
    <row r="236" spans="1:12" ht="37.5" customHeight="1">
      <c r="A236" s="1474"/>
      <c r="B236" s="1320"/>
      <c r="C236" s="1320"/>
      <c r="D236" s="1320"/>
      <c r="E236" s="1475"/>
      <c r="F236" s="1475"/>
      <c r="G236" s="1475"/>
      <c r="H236" s="1475"/>
    </row>
    <row r="237" spans="1:12" ht="37.5" customHeight="1">
      <c r="A237" s="1474"/>
      <c r="B237" s="1320"/>
      <c r="C237" s="1320"/>
      <c r="D237" s="1320"/>
      <c r="E237" s="1475"/>
      <c r="F237" s="1475"/>
      <c r="G237" s="1475"/>
      <c r="H237" s="1475"/>
    </row>
    <row r="238" spans="1:12" ht="37.5" customHeight="1">
      <c r="A238" s="1474"/>
      <c r="B238" s="1320"/>
      <c r="C238" s="1320"/>
      <c r="D238" s="1320"/>
      <c r="E238" s="1475"/>
      <c r="F238" s="1475"/>
      <c r="G238" s="1475"/>
      <c r="H238" s="1475"/>
      <c r="J238" s="1480"/>
    </row>
    <row r="239" spans="1:12" ht="37.5" customHeight="1">
      <c r="A239" s="1474"/>
      <c r="B239" s="1320"/>
      <c r="C239" s="1320"/>
      <c r="D239" s="1320"/>
      <c r="E239" s="1475"/>
      <c r="F239" s="1475"/>
      <c r="G239" s="1475"/>
      <c r="H239" s="1475"/>
    </row>
  </sheetData>
  <mergeCells count="221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5:A16"/>
    <mergeCell ref="B15:B16"/>
    <mergeCell ref="C15:C16"/>
    <mergeCell ref="F15:F16"/>
    <mergeCell ref="H15:H16"/>
    <mergeCell ref="J15:J16"/>
    <mergeCell ref="A13:A14"/>
    <mergeCell ref="B13:B14"/>
    <mergeCell ref="C13:C14"/>
    <mergeCell ref="F13:F14"/>
    <mergeCell ref="H13:H14"/>
    <mergeCell ref="J13:J14"/>
    <mergeCell ref="A23:A25"/>
    <mergeCell ref="B23:B24"/>
    <mergeCell ref="C23:C24"/>
    <mergeCell ref="F23:F25"/>
    <mergeCell ref="H23:H25"/>
    <mergeCell ref="J23:J25"/>
    <mergeCell ref="A20:A21"/>
    <mergeCell ref="B20:B21"/>
    <mergeCell ref="C20:C21"/>
    <mergeCell ref="F20:F21"/>
    <mergeCell ref="H20:H21"/>
    <mergeCell ref="J20:J21"/>
    <mergeCell ref="A29:A34"/>
    <mergeCell ref="B29:B30"/>
    <mergeCell ref="C29:C30"/>
    <mergeCell ref="F29:F34"/>
    <mergeCell ref="H29:H34"/>
    <mergeCell ref="J29:J34"/>
    <mergeCell ref="B32:B34"/>
    <mergeCell ref="C32:C34"/>
    <mergeCell ref="A26:A28"/>
    <mergeCell ref="B26:B28"/>
    <mergeCell ref="C26:C28"/>
    <mergeCell ref="F26:F28"/>
    <mergeCell ref="H26:H28"/>
    <mergeCell ref="J26:J28"/>
    <mergeCell ref="A35:A39"/>
    <mergeCell ref="B35:B37"/>
    <mergeCell ref="C35:C37"/>
    <mergeCell ref="F35:F39"/>
    <mergeCell ref="H35:H39"/>
    <mergeCell ref="J35:J39"/>
    <mergeCell ref="B38:B39"/>
    <mergeCell ref="C38:C39"/>
    <mergeCell ref="B50:B52"/>
    <mergeCell ref="C50:C52"/>
    <mergeCell ref="A40:A52"/>
    <mergeCell ref="B40:B42"/>
    <mergeCell ref="C40:C42"/>
    <mergeCell ref="F40:F52"/>
    <mergeCell ref="H53:H54"/>
    <mergeCell ref="H40:H52"/>
    <mergeCell ref="J40:J52"/>
    <mergeCell ref="B43:B45"/>
    <mergeCell ref="C43:C45"/>
    <mergeCell ref="B46:B49"/>
    <mergeCell ref="C46:C49"/>
    <mergeCell ref="J53:J54"/>
    <mergeCell ref="A55:A60"/>
    <mergeCell ref="B55:B57"/>
    <mergeCell ref="C55:C57"/>
    <mergeCell ref="F55:F60"/>
    <mergeCell ref="H55:H60"/>
    <mergeCell ref="J55:J60"/>
    <mergeCell ref="B58:B60"/>
    <mergeCell ref="C58:C60"/>
    <mergeCell ref="A53:A54"/>
    <mergeCell ref="B53:B54"/>
    <mergeCell ref="C53:C54"/>
    <mergeCell ref="F53:F54"/>
    <mergeCell ref="A64:A66"/>
    <mergeCell ref="F64:F66"/>
    <mergeCell ref="H64:H66"/>
    <mergeCell ref="J64:J66"/>
    <mergeCell ref="B65:B66"/>
    <mergeCell ref="C65:C66"/>
    <mergeCell ref="A61:A63"/>
    <mergeCell ref="B61:B62"/>
    <mergeCell ref="C61:C62"/>
    <mergeCell ref="F61:F63"/>
    <mergeCell ref="H61:H63"/>
    <mergeCell ref="J61:J63"/>
    <mergeCell ref="A86:A99"/>
    <mergeCell ref="B86:B99"/>
    <mergeCell ref="C86:C99"/>
    <mergeCell ref="F86:F99"/>
    <mergeCell ref="H86:H99"/>
    <mergeCell ref="J86:J99"/>
    <mergeCell ref="A67:A85"/>
    <mergeCell ref="F67:F85"/>
    <mergeCell ref="H67:H85"/>
    <mergeCell ref="J67:J85"/>
    <mergeCell ref="B68:B85"/>
    <mergeCell ref="C68:C85"/>
    <mergeCell ref="A131:A138"/>
    <mergeCell ref="B131:B133"/>
    <mergeCell ref="C131:C133"/>
    <mergeCell ref="F131:F138"/>
    <mergeCell ref="H131:H138"/>
    <mergeCell ref="J131:J138"/>
    <mergeCell ref="B134:B138"/>
    <mergeCell ref="C134:C138"/>
    <mergeCell ref="A101:A130"/>
    <mergeCell ref="B101:B105"/>
    <mergeCell ref="C101:C105"/>
    <mergeCell ref="F101:F130"/>
    <mergeCell ref="H101:H130"/>
    <mergeCell ref="J101:J130"/>
    <mergeCell ref="B107:B110"/>
    <mergeCell ref="C107:C110"/>
    <mergeCell ref="B111:B126"/>
    <mergeCell ref="C111:C126"/>
    <mergeCell ref="A146:A157"/>
    <mergeCell ref="F146:F157"/>
    <mergeCell ref="H146:H157"/>
    <mergeCell ref="J146:J157"/>
    <mergeCell ref="B147:B154"/>
    <mergeCell ref="C147:C154"/>
    <mergeCell ref="B155:B157"/>
    <mergeCell ref="C155:C157"/>
    <mergeCell ref="A139:A144"/>
    <mergeCell ref="B139:B142"/>
    <mergeCell ref="C139:C142"/>
    <mergeCell ref="F139:F144"/>
    <mergeCell ref="H139:H144"/>
    <mergeCell ref="J139:J144"/>
    <mergeCell ref="B143:B144"/>
    <mergeCell ref="C143:C144"/>
    <mergeCell ref="A165:A169"/>
    <mergeCell ref="F165:F169"/>
    <mergeCell ref="H165:H169"/>
    <mergeCell ref="J165:J169"/>
    <mergeCell ref="B166:B168"/>
    <mergeCell ref="C166:C168"/>
    <mergeCell ref="A158:A164"/>
    <mergeCell ref="F158:F164"/>
    <mergeCell ref="H158:H164"/>
    <mergeCell ref="J158:J164"/>
    <mergeCell ref="B159:B163"/>
    <mergeCell ref="C159:C163"/>
    <mergeCell ref="A180:A183"/>
    <mergeCell ref="F180:F183"/>
    <mergeCell ref="H180:H183"/>
    <mergeCell ref="J180:J183"/>
    <mergeCell ref="B181:B182"/>
    <mergeCell ref="C181:C182"/>
    <mergeCell ref="A170:A179"/>
    <mergeCell ref="B170:B173"/>
    <mergeCell ref="C170:C173"/>
    <mergeCell ref="F170:F179"/>
    <mergeCell ref="H170:H179"/>
    <mergeCell ref="J170:J179"/>
    <mergeCell ref="B174:B179"/>
    <mergeCell ref="C174:C179"/>
    <mergeCell ref="A186:A191"/>
    <mergeCell ref="F186:F191"/>
    <mergeCell ref="H186:H191"/>
    <mergeCell ref="J186:J191"/>
    <mergeCell ref="B187:B188"/>
    <mergeCell ref="C187:C188"/>
    <mergeCell ref="B189:B191"/>
    <mergeCell ref="C189:C191"/>
    <mergeCell ref="A184:A185"/>
    <mergeCell ref="B184:B185"/>
    <mergeCell ref="C184:C185"/>
    <mergeCell ref="F184:F185"/>
    <mergeCell ref="H184:H185"/>
    <mergeCell ref="J184:J185"/>
    <mergeCell ref="A195:A199"/>
    <mergeCell ref="B195:B196"/>
    <mergeCell ref="C195:C196"/>
    <mergeCell ref="F195:F199"/>
    <mergeCell ref="H195:H199"/>
    <mergeCell ref="J195:J199"/>
    <mergeCell ref="B197:B199"/>
    <mergeCell ref="C197:C199"/>
    <mergeCell ref="A192:A194"/>
    <mergeCell ref="B192:B194"/>
    <mergeCell ref="C192:C194"/>
    <mergeCell ref="F192:F194"/>
    <mergeCell ref="H192:H194"/>
    <mergeCell ref="J192:J194"/>
    <mergeCell ref="A208:A209"/>
    <mergeCell ref="B208:B209"/>
    <mergeCell ref="C208:C209"/>
    <mergeCell ref="F208:F209"/>
    <mergeCell ref="H208:H209"/>
    <mergeCell ref="J208:J209"/>
    <mergeCell ref="A201:A202"/>
    <mergeCell ref="F201:F202"/>
    <mergeCell ref="H201:H202"/>
    <mergeCell ref="J201:J202"/>
    <mergeCell ref="A204:A205"/>
    <mergeCell ref="B204:B205"/>
    <mergeCell ref="C204:C205"/>
    <mergeCell ref="F204:F205"/>
    <mergeCell ref="H204:H205"/>
    <mergeCell ref="J204:J205"/>
    <mergeCell ref="A214:A215"/>
    <mergeCell ref="B214:B215"/>
    <mergeCell ref="C214:C215"/>
    <mergeCell ref="F214:F215"/>
    <mergeCell ref="H214:H215"/>
    <mergeCell ref="J214:J215"/>
    <mergeCell ref="A212:A213"/>
    <mergeCell ref="B212:B213"/>
    <mergeCell ref="C212:C213"/>
    <mergeCell ref="F212:F213"/>
    <mergeCell ref="H212:H213"/>
    <mergeCell ref="J212:J213"/>
  </mergeCells>
  <printOptions horizontalCentered="1"/>
  <pageMargins left="0.9055118110236221" right="0.9055118110236221" top="1.1023622047244095" bottom="0.59055118110236227" header="0.55118110236220474" footer="0.31496062992125984"/>
  <pageSetup paperSize="9" scale="34" firstPageNumber="59" orientation="landscape" useFirstPageNumber="1" r:id="rId1"/>
  <headerFooter alignWithMargins="0">
    <oddHeader>&amp;C&amp;"Arial CE,Pogrubiony"&amp;22- &amp;P -</oddHeader>
  </headerFooter>
  <rowBreaks count="10" manualBreakCount="10">
    <brk id="28" max="11" man="1"/>
    <brk id="49" max="11" man="1"/>
    <brk id="77" max="11" man="1"/>
    <brk id="97" max="11" man="1"/>
    <brk id="120" max="11" man="1"/>
    <brk id="138" max="11" man="1"/>
    <brk id="157" max="11" man="1"/>
    <brk id="173" max="11" man="1"/>
    <brk id="194" max="11" man="1"/>
    <brk id="213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showGridLines="0" zoomScale="70" zoomScaleNormal="70" zoomScaleSheetLayoutView="70" workbookViewId="0">
      <selection activeCell="C16" sqref="C16"/>
    </sheetView>
  </sheetViews>
  <sheetFormatPr defaultRowHeight="14.25"/>
  <cols>
    <col min="1" max="2" width="14" style="1540" customWidth="1"/>
    <col min="3" max="3" width="82.140625" style="1540" customWidth="1"/>
    <col min="4" max="4" width="15" style="1540" customWidth="1"/>
    <col min="5" max="5" width="14.85546875" style="1540" customWidth="1"/>
    <col min="6" max="6" width="14.85546875" style="1540" bestFit="1" customWidth="1"/>
    <col min="7" max="7" width="16.140625" style="1540" customWidth="1"/>
    <col min="8" max="14" width="14.42578125" style="1541" customWidth="1"/>
    <col min="15" max="15" width="15.85546875" style="1541" customWidth="1"/>
    <col min="16" max="256" width="9.140625" style="1540"/>
    <col min="257" max="258" width="14" style="1540" customWidth="1"/>
    <col min="259" max="259" width="82.140625" style="1540" customWidth="1"/>
    <col min="260" max="260" width="15" style="1540" customWidth="1"/>
    <col min="261" max="261" width="14.85546875" style="1540" customWidth="1"/>
    <col min="262" max="262" width="14.85546875" style="1540" bestFit="1" customWidth="1"/>
    <col min="263" max="263" width="16.140625" style="1540" customWidth="1"/>
    <col min="264" max="270" width="14.42578125" style="1540" customWidth="1"/>
    <col min="271" max="271" width="15.85546875" style="1540" customWidth="1"/>
    <col min="272" max="512" width="9.140625" style="1540"/>
    <col min="513" max="514" width="14" style="1540" customWidth="1"/>
    <col min="515" max="515" width="82.140625" style="1540" customWidth="1"/>
    <col min="516" max="516" width="15" style="1540" customWidth="1"/>
    <col min="517" max="517" width="14.85546875" style="1540" customWidth="1"/>
    <col min="518" max="518" width="14.85546875" style="1540" bestFit="1" customWidth="1"/>
    <col min="519" max="519" width="16.140625" style="1540" customWidth="1"/>
    <col min="520" max="526" width="14.42578125" style="1540" customWidth="1"/>
    <col min="527" max="527" width="15.85546875" style="1540" customWidth="1"/>
    <col min="528" max="768" width="9.140625" style="1540"/>
    <col min="769" max="770" width="14" style="1540" customWidth="1"/>
    <col min="771" max="771" width="82.140625" style="1540" customWidth="1"/>
    <col min="772" max="772" width="15" style="1540" customWidth="1"/>
    <col min="773" max="773" width="14.85546875" style="1540" customWidth="1"/>
    <col min="774" max="774" width="14.85546875" style="1540" bestFit="1" customWidth="1"/>
    <col min="775" max="775" width="16.140625" style="1540" customWidth="1"/>
    <col min="776" max="782" width="14.42578125" style="1540" customWidth="1"/>
    <col min="783" max="783" width="15.85546875" style="1540" customWidth="1"/>
    <col min="784" max="1024" width="9.140625" style="1540"/>
    <col min="1025" max="1026" width="14" style="1540" customWidth="1"/>
    <col min="1027" max="1027" width="82.140625" style="1540" customWidth="1"/>
    <col min="1028" max="1028" width="15" style="1540" customWidth="1"/>
    <col min="1029" max="1029" width="14.85546875" style="1540" customWidth="1"/>
    <col min="1030" max="1030" width="14.85546875" style="1540" bestFit="1" customWidth="1"/>
    <col min="1031" max="1031" width="16.140625" style="1540" customWidth="1"/>
    <col min="1032" max="1038" width="14.42578125" style="1540" customWidth="1"/>
    <col min="1039" max="1039" width="15.85546875" style="1540" customWidth="1"/>
    <col min="1040" max="1280" width="9.140625" style="1540"/>
    <col min="1281" max="1282" width="14" style="1540" customWidth="1"/>
    <col min="1283" max="1283" width="82.140625" style="1540" customWidth="1"/>
    <col min="1284" max="1284" width="15" style="1540" customWidth="1"/>
    <col min="1285" max="1285" width="14.85546875" style="1540" customWidth="1"/>
    <col min="1286" max="1286" width="14.85546875" style="1540" bestFit="1" customWidth="1"/>
    <col min="1287" max="1287" width="16.140625" style="1540" customWidth="1"/>
    <col min="1288" max="1294" width="14.42578125" style="1540" customWidth="1"/>
    <col min="1295" max="1295" width="15.85546875" style="1540" customWidth="1"/>
    <col min="1296" max="1536" width="9.140625" style="1540"/>
    <col min="1537" max="1538" width="14" style="1540" customWidth="1"/>
    <col min="1539" max="1539" width="82.140625" style="1540" customWidth="1"/>
    <col min="1540" max="1540" width="15" style="1540" customWidth="1"/>
    <col min="1541" max="1541" width="14.85546875" style="1540" customWidth="1"/>
    <col min="1542" max="1542" width="14.85546875" style="1540" bestFit="1" customWidth="1"/>
    <col min="1543" max="1543" width="16.140625" style="1540" customWidth="1"/>
    <col min="1544" max="1550" width="14.42578125" style="1540" customWidth="1"/>
    <col min="1551" max="1551" width="15.85546875" style="1540" customWidth="1"/>
    <col min="1552" max="1792" width="9.140625" style="1540"/>
    <col min="1793" max="1794" width="14" style="1540" customWidth="1"/>
    <col min="1795" max="1795" width="82.140625" style="1540" customWidth="1"/>
    <col min="1796" max="1796" width="15" style="1540" customWidth="1"/>
    <col min="1797" max="1797" width="14.85546875" style="1540" customWidth="1"/>
    <col min="1798" max="1798" width="14.85546875" style="1540" bestFit="1" customWidth="1"/>
    <col min="1799" max="1799" width="16.140625" style="1540" customWidth="1"/>
    <col min="1800" max="1806" width="14.42578125" style="1540" customWidth="1"/>
    <col min="1807" max="1807" width="15.85546875" style="1540" customWidth="1"/>
    <col min="1808" max="2048" width="9.140625" style="1540"/>
    <col min="2049" max="2050" width="14" style="1540" customWidth="1"/>
    <col min="2051" max="2051" width="82.140625" style="1540" customWidth="1"/>
    <col min="2052" max="2052" width="15" style="1540" customWidth="1"/>
    <col min="2053" max="2053" width="14.85546875" style="1540" customWidth="1"/>
    <col min="2054" max="2054" width="14.85546875" style="1540" bestFit="1" customWidth="1"/>
    <col min="2055" max="2055" width="16.140625" style="1540" customWidth="1"/>
    <col min="2056" max="2062" width="14.42578125" style="1540" customWidth="1"/>
    <col min="2063" max="2063" width="15.85546875" style="1540" customWidth="1"/>
    <col min="2064" max="2304" width="9.140625" style="1540"/>
    <col min="2305" max="2306" width="14" style="1540" customWidth="1"/>
    <col min="2307" max="2307" width="82.140625" style="1540" customWidth="1"/>
    <col min="2308" max="2308" width="15" style="1540" customWidth="1"/>
    <col min="2309" max="2309" width="14.85546875" style="1540" customWidth="1"/>
    <col min="2310" max="2310" width="14.85546875" style="1540" bestFit="1" customWidth="1"/>
    <col min="2311" max="2311" width="16.140625" style="1540" customWidth="1"/>
    <col min="2312" max="2318" width="14.42578125" style="1540" customWidth="1"/>
    <col min="2319" max="2319" width="15.85546875" style="1540" customWidth="1"/>
    <col min="2320" max="2560" width="9.140625" style="1540"/>
    <col min="2561" max="2562" width="14" style="1540" customWidth="1"/>
    <col min="2563" max="2563" width="82.140625" style="1540" customWidth="1"/>
    <col min="2564" max="2564" width="15" style="1540" customWidth="1"/>
    <col min="2565" max="2565" width="14.85546875" style="1540" customWidth="1"/>
    <col min="2566" max="2566" width="14.85546875" style="1540" bestFit="1" customWidth="1"/>
    <col min="2567" max="2567" width="16.140625" style="1540" customWidth="1"/>
    <col min="2568" max="2574" width="14.42578125" style="1540" customWidth="1"/>
    <col min="2575" max="2575" width="15.85546875" style="1540" customWidth="1"/>
    <col min="2576" max="2816" width="9.140625" style="1540"/>
    <col min="2817" max="2818" width="14" style="1540" customWidth="1"/>
    <col min="2819" max="2819" width="82.140625" style="1540" customWidth="1"/>
    <col min="2820" max="2820" width="15" style="1540" customWidth="1"/>
    <col min="2821" max="2821" width="14.85546875" style="1540" customWidth="1"/>
    <col min="2822" max="2822" width="14.85546875" style="1540" bestFit="1" customWidth="1"/>
    <col min="2823" max="2823" width="16.140625" style="1540" customWidth="1"/>
    <col min="2824" max="2830" width="14.42578125" style="1540" customWidth="1"/>
    <col min="2831" max="2831" width="15.85546875" style="1540" customWidth="1"/>
    <col min="2832" max="3072" width="9.140625" style="1540"/>
    <col min="3073" max="3074" width="14" style="1540" customWidth="1"/>
    <col min="3075" max="3075" width="82.140625" style="1540" customWidth="1"/>
    <col min="3076" max="3076" width="15" style="1540" customWidth="1"/>
    <col min="3077" max="3077" width="14.85546875" style="1540" customWidth="1"/>
    <col min="3078" max="3078" width="14.85546875" style="1540" bestFit="1" customWidth="1"/>
    <col min="3079" max="3079" width="16.140625" style="1540" customWidth="1"/>
    <col min="3080" max="3086" width="14.42578125" style="1540" customWidth="1"/>
    <col min="3087" max="3087" width="15.85546875" style="1540" customWidth="1"/>
    <col min="3088" max="3328" width="9.140625" style="1540"/>
    <col min="3329" max="3330" width="14" style="1540" customWidth="1"/>
    <col min="3331" max="3331" width="82.140625" style="1540" customWidth="1"/>
    <col min="3332" max="3332" width="15" style="1540" customWidth="1"/>
    <col min="3333" max="3333" width="14.85546875" style="1540" customWidth="1"/>
    <col min="3334" max="3334" width="14.85546875" style="1540" bestFit="1" customWidth="1"/>
    <col min="3335" max="3335" width="16.140625" style="1540" customWidth="1"/>
    <col min="3336" max="3342" width="14.42578125" style="1540" customWidth="1"/>
    <col min="3343" max="3343" width="15.85546875" style="1540" customWidth="1"/>
    <col min="3344" max="3584" width="9.140625" style="1540"/>
    <col min="3585" max="3586" width="14" style="1540" customWidth="1"/>
    <col min="3587" max="3587" width="82.140625" style="1540" customWidth="1"/>
    <col min="3588" max="3588" width="15" style="1540" customWidth="1"/>
    <col min="3589" max="3589" width="14.85546875" style="1540" customWidth="1"/>
    <col min="3590" max="3590" width="14.85546875" style="1540" bestFit="1" customWidth="1"/>
    <col min="3591" max="3591" width="16.140625" style="1540" customWidth="1"/>
    <col min="3592" max="3598" width="14.42578125" style="1540" customWidth="1"/>
    <col min="3599" max="3599" width="15.85546875" style="1540" customWidth="1"/>
    <col min="3600" max="3840" width="9.140625" style="1540"/>
    <col min="3841" max="3842" width="14" style="1540" customWidth="1"/>
    <col min="3843" max="3843" width="82.140625" style="1540" customWidth="1"/>
    <col min="3844" max="3844" width="15" style="1540" customWidth="1"/>
    <col min="3845" max="3845" width="14.85546875" style="1540" customWidth="1"/>
    <col min="3846" max="3846" width="14.85546875" style="1540" bestFit="1" customWidth="1"/>
    <col min="3847" max="3847" width="16.140625" style="1540" customWidth="1"/>
    <col min="3848" max="3854" width="14.42578125" style="1540" customWidth="1"/>
    <col min="3855" max="3855" width="15.85546875" style="1540" customWidth="1"/>
    <col min="3856" max="4096" width="9.140625" style="1540"/>
    <col min="4097" max="4098" width="14" style="1540" customWidth="1"/>
    <col min="4099" max="4099" width="82.140625" style="1540" customWidth="1"/>
    <col min="4100" max="4100" width="15" style="1540" customWidth="1"/>
    <col min="4101" max="4101" width="14.85546875" style="1540" customWidth="1"/>
    <col min="4102" max="4102" width="14.85546875" style="1540" bestFit="1" customWidth="1"/>
    <col min="4103" max="4103" width="16.140625" style="1540" customWidth="1"/>
    <col min="4104" max="4110" width="14.42578125" style="1540" customWidth="1"/>
    <col min="4111" max="4111" width="15.85546875" style="1540" customWidth="1"/>
    <col min="4112" max="4352" width="9.140625" style="1540"/>
    <col min="4353" max="4354" width="14" style="1540" customWidth="1"/>
    <col min="4355" max="4355" width="82.140625" style="1540" customWidth="1"/>
    <col min="4356" max="4356" width="15" style="1540" customWidth="1"/>
    <col min="4357" max="4357" width="14.85546875" style="1540" customWidth="1"/>
    <col min="4358" max="4358" width="14.85546875" style="1540" bestFit="1" customWidth="1"/>
    <col min="4359" max="4359" width="16.140625" style="1540" customWidth="1"/>
    <col min="4360" max="4366" width="14.42578125" style="1540" customWidth="1"/>
    <col min="4367" max="4367" width="15.85546875" style="1540" customWidth="1"/>
    <col min="4368" max="4608" width="9.140625" style="1540"/>
    <col min="4609" max="4610" width="14" style="1540" customWidth="1"/>
    <col min="4611" max="4611" width="82.140625" style="1540" customWidth="1"/>
    <col min="4612" max="4612" width="15" style="1540" customWidth="1"/>
    <col min="4613" max="4613" width="14.85546875" style="1540" customWidth="1"/>
    <col min="4614" max="4614" width="14.85546875" style="1540" bestFit="1" customWidth="1"/>
    <col min="4615" max="4615" width="16.140625" style="1540" customWidth="1"/>
    <col min="4616" max="4622" width="14.42578125" style="1540" customWidth="1"/>
    <col min="4623" max="4623" width="15.85546875" style="1540" customWidth="1"/>
    <col min="4624" max="4864" width="9.140625" style="1540"/>
    <col min="4865" max="4866" width="14" style="1540" customWidth="1"/>
    <col min="4867" max="4867" width="82.140625" style="1540" customWidth="1"/>
    <col min="4868" max="4868" width="15" style="1540" customWidth="1"/>
    <col min="4869" max="4869" width="14.85546875" style="1540" customWidth="1"/>
    <col min="4870" max="4870" width="14.85546875" style="1540" bestFit="1" customWidth="1"/>
    <col min="4871" max="4871" width="16.140625" style="1540" customWidth="1"/>
    <col min="4872" max="4878" width="14.42578125" style="1540" customWidth="1"/>
    <col min="4879" max="4879" width="15.85546875" style="1540" customWidth="1"/>
    <col min="4880" max="5120" width="9.140625" style="1540"/>
    <col min="5121" max="5122" width="14" style="1540" customWidth="1"/>
    <col min="5123" max="5123" width="82.140625" style="1540" customWidth="1"/>
    <col min="5124" max="5124" width="15" style="1540" customWidth="1"/>
    <col min="5125" max="5125" width="14.85546875" style="1540" customWidth="1"/>
    <col min="5126" max="5126" width="14.85546875" style="1540" bestFit="1" customWidth="1"/>
    <col min="5127" max="5127" width="16.140625" style="1540" customWidth="1"/>
    <col min="5128" max="5134" width="14.42578125" style="1540" customWidth="1"/>
    <col min="5135" max="5135" width="15.85546875" style="1540" customWidth="1"/>
    <col min="5136" max="5376" width="9.140625" style="1540"/>
    <col min="5377" max="5378" width="14" style="1540" customWidth="1"/>
    <col min="5379" max="5379" width="82.140625" style="1540" customWidth="1"/>
    <col min="5380" max="5380" width="15" style="1540" customWidth="1"/>
    <col min="5381" max="5381" width="14.85546875" style="1540" customWidth="1"/>
    <col min="5382" max="5382" width="14.85546875" style="1540" bestFit="1" customWidth="1"/>
    <col min="5383" max="5383" width="16.140625" style="1540" customWidth="1"/>
    <col min="5384" max="5390" width="14.42578125" style="1540" customWidth="1"/>
    <col min="5391" max="5391" width="15.85546875" style="1540" customWidth="1"/>
    <col min="5392" max="5632" width="9.140625" style="1540"/>
    <col min="5633" max="5634" width="14" style="1540" customWidth="1"/>
    <col min="5635" max="5635" width="82.140625" style="1540" customWidth="1"/>
    <col min="5636" max="5636" width="15" style="1540" customWidth="1"/>
    <col min="5637" max="5637" width="14.85546875" style="1540" customWidth="1"/>
    <col min="5638" max="5638" width="14.85546875" style="1540" bestFit="1" customWidth="1"/>
    <col min="5639" max="5639" width="16.140625" style="1540" customWidth="1"/>
    <col min="5640" max="5646" width="14.42578125" style="1540" customWidth="1"/>
    <col min="5647" max="5647" width="15.85546875" style="1540" customWidth="1"/>
    <col min="5648" max="5888" width="9.140625" style="1540"/>
    <col min="5889" max="5890" width="14" style="1540" customWidth="1"/>
    <col min="5891" max="5891" width="82.140625" style="1540" customWidth="1"/>
    <col min="5892" max="5892" width="15" style="1540" customWidth="1"/>
    <col min="5893" max="5893" width="14.85546875" style="1540" customWidth="1"/>
    <col min="5894" max="5894" width="14.85546875" style="1540" bestFit="1" customWidth="1"/>
    <col min="5895" max="5895" width="16.140625" style="1540" customWidth="1"/>
    <col min="5896" max="5902" width="14.42578125" style="1540" customWidth="1"/>
    <col min="5903" max="5903" width="15.85546875" style="1540" customWidth="1"/>
    <col min="5904" max="6144" width="9.140625" style="1540"/>
    <col min="6145" max="6146" width="14" style="1540" customWidth="1"/>
    <col min="6147" max="6147" width="82.140625" style="1540" customWidth="1"/>
    <col min="6148" max="6148" width="15" style="1540" customWidth="1"/>
    <col min="6149" max="6149" width="14.85546875" style="1540" customWidth="1"/>
    <col min="6150" max="6150" width="14.85546875" style="1540" bestFit="1" customWidth="1"/>
    <col min="6151" max="6151" width="16.140625" style="1540" customWidth="1"/>
    <col min="6152" max="6158" width="14.42578125" style="1540" customWidth="1"/>
    <col min="6159" max="6159" width="15.85546875" style="1540" customWidth="1"/>
    <col min="6160" max="6400" width="9.140625" style="1540"/>
    <col min="6401" max="6402" width="14" style="1540" customWidth="1"/>
    <col min="6403" max="6403" width="82.140625" style="1540" customWidth="1"/>
    <col min="6404" max="6404" width="15" style="1540" customWidth="1"/>
    <col min="6405" max="6405" width="14.85546875" style="1540" customWidth="1"/>
    <col min="6406" max="6406" width="14.85546875" style="1540" bestFit="1" customWidth="1"/>
    <col min="6407" max="6407" width="16.140625" style="1540" customWidth="1"/>
    <col min="6408" max="6414" width="14.42578125" style="1540" customWidth="1"/>
    <col min="6415" max="6415" width="15.85546875" style="1540" customWidth="1"/>
    <col min="6416" max="6656" width="9.140625" style="1540"/>
    <col min="6657" max="6658" width="14" style="1540" customWidth="1"/>
    <col min="6659" max="6659" width="82.140625" style="1540" customWidth="1"/>
    <col min="6660" max="6660" width="15" style="1540" customWidth="1"/>
    <col min="6661" max="6661" width="14.85546875" style="1540" customWidth="1"/>
    <col min="6662" max="6662" width="14.85546875" style="1540" bestFit="1" customWidth="1"/>
    <col min="6663" max="6663" width="16.140625" style="1540" customWidth="1"/>
    <col min="6664" max="6670" width="14.42578125" style="1540" customWidth="1"/>
    <col min="6671" max="6671" width="15.85546875" style="1540" customWidth="1"/>
    <col min="6672" max="6912" width="9.140625" style="1540"/>
    <col min="6913" max="6914" width="14" style="1540" customWidth="1"/>
    <col min="6915" max="6915" width="82.140625" style="1540" customWidth="1"/>
    <col min="6916" max="6916" width="15" style="1540" customWidth="1"/>
    <col min="6917" max="6917" width="14.85546875" style="1540" customWidth="1"/>
    <col min="6918" max="6918" width="14.85546875" style="1540" bestFit="1" customWidth="1"/>
    <col min="6919" max="6919" width="16.140625" style="1540" customWidth="1"/>
    <col min="6920" max="6926" width="14.42578125" style="1540" customWidth="1"/>
    <col min="6927" max="6927" width="15.85546875" style="1540" customWidth="1"/>
    <col min="6928" max="7168" width="9.140625" style="1540"/>
    <col min="7169" max="7170" width="14" style="1540" customWidth="1"/>
    <col min="7171" max="7171" width="82.140625" style="1540" customWidth="1"/>
    <col min="7172" max="7172" width="15" style="1540" customWidth="1"/>
    <col min="7173" max="7173" width="14.85546875" style="1540" customWidth="1"/>
    <col min="7174" max="7174" width="14.85546875" style="1540" bestFit="1" customWidth="1"/>
    <col min="7175" max="7175" width="16.140625" style="1540" customWidth="1"/>
    <col min="7176" max="7182" width="14.42578125" style="1540" customWidth="1"/>
    <col min="7183" max="7183" width="15.85546875" style="1540" customWidth="1"/>
    <col min="7184" max="7424" width="9.140625" style="1540"/>
    <col min="7425" max="7426" width="14" style="1540" customWidth="1"/>
    <col min="7427" max="7427" width="82.140625" style="1540" customWidth="1"/>
    <col min="7428" max="7428" width="15" style="1540" customWidth="1"/>
    <col min="7429" max="7429" width="14.85546875" style="1540" customWidth="1"/>
    <col min="7430" max="7430" width="14.85546875" style="1540" bestFit="1" customWidth="1"/>
    <col min="7431" max="7431" width="16.140625" style="1540" customWidth="1"/>
    <col min="7432" max="7438" width="14.42578125" style="1540" customWidth="1"/>
    <col min="7439" max="7439" width="15.85546875" style="1540" customWidth="1"/>
    <col min="7440" max="7680" width="9.140625" style="1540"/>
    <col min="7681" max="7682" width="14" style="1540" customWidth="1"/>
    <col min="7683" max="7683" width="82.140625" style="1540" customWidth="1"/>
    <col min="7684" max="7684" width="15" style="1540" customWidth="1"/>
    <col min="7685" max="7685" width="14.85546875" style="1540" customWidth="1"/>
    <col min="7686" max="7686" width="14.85546875" style="1540" bestFit="1" customWidth="1"/>
    <col min="7687" max="7687" width="16.140625" style="1540" customWidth="1"/>
    <col min="7688" max="7694" width="14.42578125" style="1540" customWidth="1"/>
    <col min="7695" max="7695" width="15.85546875" style="1540" customWidth="1"/>
    <col min="7696" max="7936" width="9.140625" style="1540"/>
    <col min="7937" max="7938" width="14" style="1540" customWidth="1"/>
    <col min="7939" max="7939" width="82.140625" style="1540" customWidth="1"/>
    <col min="7940" max="7940" width="15" style="1540" customWidth="1"/>
    <col min="7941" max="7941" width="14.85546875" style="1540" customWidth="1"/>
    <col min="7942" max="7942" width="14.85546875" style="1540" bestFit="1" customWidth="1"/>
    <col min="7943" max="7943" width="16.140625" style="1540" customWidth="1"/>
    <col min="7944" max="7950" width="14.42578125" style="1540" customWidth="1"/>
    <col min="7951" max="7951" width="15.85546875" style="1540" customWidth="1"/>
    <col min="7952" max="8192" width="9.140625" style="1540"/>
    <col min="8193" max="8194" width="14" style="1540" customWidth="1"/>
    <col min="8195" max="8195" width="82.140625" style="1540" customWidth="1"/>
    <col min="8196" max="8196" width="15" style="1540" customWidth="1"/>
    <col min="8197" max="8197" width="14.85546875" style="1540" customWidth="1"/>
    <col min="8198" max="8198" width="14.85546875" style="1540" bestFit="1" customWidth="1"/>
    <col min="8199" max="8199" width="16.140625" style="1540" customWidth="1"/>
    <col min="8200" max="8206" width="14.42578125" style="1540" customWidth="1"/>
    <col min="8207" max="8207" width="15.85546875" style="1540" customWidth="1"/>
    <col min="8208" max="8448" width="9.140625" style="1540"/>
    <col min="8449" max="8450" width="14" style="1540" customWidth="1"/>
    <col min="8451" max="8451" width="82.140625" style="1540" customWidth="1"/>
    <col min="8452" max="8452" width="15" style="1540" customWidth="1"/>
    <col min="8453" max="8453" width="14.85546875" style="1540" customWidth="1"/>
    <col min="8454" max="8454" width="14.85546875" style="1540" bestFit="1" customWidth="1"/>
    <col min="8455" max="8455" width="16.140625" style="1540" customWidth="1"/>
    <col min="8456" max="8462" width="14.42578125" style="1540" customWidth="1"/>
    <col min="8463" max="8463" width="15.85546875" style="1540" customWidth="1"/>
    <col min="8464" max="8704" width="9.140625" style="1540"/>
    <col min="8705" max="8706" width="14" style="1540" customWidth="1"/>
    <col min="8707" max="8707" width="82.140625" style="1540" customWidth="1"/>
    <col min="8708" max="8708" width="15" style="1540" customWidth="1"/>
    <col min="8709" max="8709" width="14.85546875" style="1540" customWidth="1"/>
    <col min="8710" max="8710" width="14.85546875" style="1540" bestFit="1" customWidth="1"/>
    <col min="8711" max="8711" width="16.140625" style="1540" customWidth="1"/>
    <col min="8712" max="8718" width="14.42578125" style="1540" customWidth="1"/>
    <col min="8719" max="8719" width="15.85546875" style="1540" customWidth="1"/>
    <col min="8720" max="8960" width="9.140625" style="1540"/>
    <col min="8961" max="8962" width="14" style="1540" customWidth="1"/>
    <col min="8963" max="8963" width="82.140625" style="1540" customWidth="1"/>
    <col min="8964" max="8964" width="15" style="1540" customWidth="1"/>
    <col min="8965" max="8965" width="14.85546875" style="1540" customWidth="1"/>
    <col min="8966" max="8966" width="14.85546875" style="1540" bestFit="1" customWidth="1"/>
    <col min="8967" max="8967" width="16.140625" style="1540" customWidth="1"/>
    <col min="8968" max="8974" width="14.42578125" style="1540" customWidth="1"/>
    <col min="8975" max="8975" width="15.85546875" style="1540" customWidth="1"/>
    <col min="8976" max="9216" width="9.140625" style="1540"/>
    <col min="9217" max="9218" width="14" style="1540" customWidth="1"/>
    <col min="9219" max="9219" width="82.140625" style="1540" customWidth="1"/>
    <col min="9220" max="9220" width="15" style="1540" customWidth="1"/>
    <col min="9221" max="9221" width="14.85546875" style="1540" customWidth="1"/>
    <col min="9222" max="9222" width="14.85546875" style="1540" bestFit="1" customWidth="1"/>
    <col min="9223" max="9223" width="16.140625" style="1540" customWidth="1"/>
    <col min="9224" max="9230" width="14.42578125" style="1540" customWidth="1"/>
    <col min="9231" max="9231" width="15.85546875" style="1540" customWidth="1"/>
    <col min="9232" max="9472" width="9.140625" style="1540"/>
    <col min="9473" max="9474" width="14" style="1540" customWidth="1"/>
    <col min="9475" max="9475" width="82.140625" style="1540" customWidth="1"/>
    <col min="9476" max="9476" width="15" style="1540" customWidth="1"/>
    <col min="9477" max="9477" width="14.85546875" style="1540" customWidth="1"/>
    <col min="9478" max="9478" width="14.85546875" style="1540" bestFit="1" customWidth="1"/>
    <col min="9479" max="9479" width="16.140625" style="1540" customWidth="1"/>
    <col min="9480" max="9486" width="14.42578125" style="1540" customWidth="1"/>
    <col min="9487" max="9487" width="15.85546875" style="1540" customWidth="1"/>
    <col min="9488" max="9728" width="9.140625" style="1540"/>
    <col min="9729" max="9730" width="14" style="1540" customWidth="1"/>
    <col min="9731" max="9731" width="82.140625" style="1540" customWidth="1"/>
    <col min="9732" max="9732" width="15" style="1540" customWidth="1"/>
    <col min="9733" max="9733" width="14.85546875" style="1540" customWidth="1"/>
    <col min="9734" max="9734" width="14.85546875" style="1540" bestFit="1" customWidth="1"/>
    <col min="9735" max="9735" width="16.140625" style="1540" customWidth="1"/>
    <col min="9736" max="9742" width="14.42578125" style="1540" customWidth="1"/>
    <col min="9743" max="9743" width="15.85546875" style="1540" customWidth="1"/>
    <col min="9744" max="9984" width="9.140625" style="1540"/>
    <col min="9985" max="9986" width="14" style="1540" customWidth="1"/>
    <col min="9987" max="9987" width="82.140625" style="1540" customWidth="1"/>
    <col min="9988" max="9988" width="15" style="1540" customWidth="1"/>
    <col min="9989" max="9989" width="14.85546875" style="1540" customWidth="1"/>
    <col min="9990" max="9990" width="14.85546875" style="1540" bestFit="1" customWidth="1"/>
    <col min="9991" max="9991" width="16.140625" style="1540" customWidth="1"/>
    <col min="9992" max="9998" width="14.42578125" style="1540" customWidth="1"/>
    <col min="9999" max="9999" width="15.85546875" style="1540" customWidth="1"/>
    <col min="10000" max="10240" width="9.140625" style="1540"/>
    <col min="10241" max="10242" width="14" style="1540" customWidth="1"/>
    <col min="10243" max="10243" width="82.140625" style="1540" customWidth="1"/>
    <col min="10244" max="10244" width="15" style="1540" customWidth="1"/>
    <col min="10245" max="10245" width="14.85546875" style="1540" customWidth="1"/>
    <col min="10246" max="10246" width="14.85546875" style="1540" bestFit="1" customWidth="1"/>
    <col min="10247" max="10247" width="16.140625" style="1540" customWidth="1"/>
    <col min="10248" max="10254" width="14.42578125" style="1540" customWidth="1"/>
    <col min="10255" max="10255" width="15.85546875" style="1540" customWidth="1"/>
    <col min="10256" max="10496" width="9.140625" style="1540"/>
    <col min="10497" max="10498" width="14" style="1540" customWidth="1"/>
    <col min="10499" max="10499" width="82.140625" style="1540" customWidth="1"/>
    <col min="10500" max="10500" width="15" style="1540" customWidth="1"/>
    <col min="10501" max="10501" width="14.85546875" style="1540" customWidth="1"/>
    <col min="10502" max="10502" width="14.85546875" style="1540" bestFit="1" customWidth="1"/>
    <col min="10503" max="10503" width="16.140625" style="1540" customWidth="1"/>
    <col min="10504" max="10510" width="14.42578125" style="1540" customWidth="1"/>
    <col min="10511" max="10511" width="15.85546875" style="1540" customWidth="1"/>
    <col min="10512" max="10752" width="9.140625" style="1540"/>
    <col min="10753" max="10754" width="14" style="1540" customWidth="1"/>
    <col min="10755" max="10755" width="82.140625" style="1540" customWidth="1"/>
    <col min="10756" max="10756" width="15" style="1540" customWidth="1"/>
    <col min="10757" max="10757" width="14.85546875" style="1540" customWidth="1"/>
    <col min="10758" max="10758" width="14.85546875" style="1540" bestFit="1" customWidth="1"/>
    <col min="10759" max="10759" width="16.140625" style="1540" customWidth="1"/>
    <col min="10760" max="10766" width="14.42578125" style="1540" customWidth="1"/>
    <col min="10767" max="10767" width="15.85546875" style="1540" customWidth="1"/>
    <col min="10768" max="11008" width="9.140625" style="1540"/>
    <col min="11009" max="11010" width="14" style="1540" customWidth="1"/>
    <col min="11011" max="11011" width="82.140625" style="1540" customWidth="1"/>
    <col min="11012" max="11012" width="15" style="1540" customWidth="1"/>
    <col min="11013" max="11013" width="14.85546875" style="1540" customWidth="1"/>
    <col min="11014" max="11014" width="14.85546875" style="1540" bestFit="1" customWidth="1"/>
    <col min="11015" max="11015" width="16.140625" style="1540" customWidth="1"/>
    <col min="11016" max="11022" width="14.42578125" style="1540" customWidth="1"/>
    <col min="11023" max="11023" width="15.85546875" style="1540" customWidth="1"/>
    <col min="11024" max="11264" width="9.140625" style="1540"/>
    <col min="11265" max="11266" width="14" style="1540" customWidth="1"/>
    <col min="11267" max="11267" width="82.140625" style="1540" customWidth="1"/>
    <col min="11268" max="11268" width="15" style="1540" customWidth="1"/>
    <col min="11269" max="11269" width="14.85546875" style="1540" customWidth="1"/>
    <col min="11270" max="11270" width="14.85546875" style="1540" bestFit="1" customWidth="1"/>
    <col min="11271" max="11271" width="16.140625" style="1540" customWidth="1"/>
    <col min="11272" max="11278" width="14.42578125" style="1540" customWidth="1"/>
    <col min="11279" max="11279" width="15.85546875" style="1540" customWidth="1"/>
    <col min="11280" max="11520" width="9.140625" style="1540"/>
    <col min="11521" max="11522" width="14" style="1540" customWidth="1"/>
    <col min="11523" max="11523" width="82.140625" style="1540" customWidth="1"/>
    <col min="11524" max="11524" width="15" style="1540" customWidth="1"/>
    <col min="11525" max="11525" width="14.85546875" style="1540" customWidth="1"/>
    <col min="11526" max="11526" width="14.85546875" style="1540" bestFit="1" customWidth="1"/>
    <col min="11527" max="11527" width="16.140625" style="1540" customWidth="1"/>
    <col min="11528" max="11534" width="14.42578125" style="1540" customWidth="1"/>
    <col min="11535" max="11535" width="15.85546875" style="1540" customWidth="1"/>
    <col min="11536" max="11776" width="9.140625" style="1540"/>
    <col min="11777" max="11778" width="14" style="1540" customWidth="1"/>
    <col min="11779" max="11779" width="82.140625" style="1540" customWidth="1"/>
    <col min="11780" max="11780" width="15" style="1540" customWidth="1"/>
    <col min="11781" max="11781" width="14.85546875" style="1540" customWidth="1"/>
    <col min="11782" max="11782" width="14.85546875" style="1540" bestFit="1" customWidth="1"/>
    <col min="11783" max="11783" width="16.140625" style="1540" customWidth="1"/>
    <col min="11784" max="11790" width="14.42578125" style="1540" customWidth="1"/>
    <col min="11791" max="11791" width="15.85546875" style="1540" customWidth="1"/>
    <col min="11792" max="12032" width="9.140625" style="1540"/>
    <col min="12033" max="12034" width="14" style="1540" customWidth="1"/>
    <col min="12035" max="12035" width="82.140625" style="1540" customWidth="1"/>
    <col min="12036" max="12036" width="15" style="1540" customWidth="1"/>
    <col min="12037" max="12037" width="14.85546875" style="1540" customWidth="1"/>
    <col min="12038" max="12038" width="14.85546875" style="1540" bestFit="1" customWidth="1"/>
    <col min="12039" max="12039" width="16.140625" style="1540" customWidth="1"/>
    <col min="12040" max="12046" width="14.42578125" style="1540" customWidth="1"/>
    <col min="12047" max="12047" width="15.85546875" style="1540" customWidth="1"/>
    <col min="12048" max="12288" width="9.140625" style="1540"/>
    <col min="12289" max="12290" width="14" style="1540" customWidth="1"/>
    <col min="12291" max="12291" width="82.140625" style="1540" customWidth="1"/>
    <col min="12292" max="12292" width="15" style="1540" customWidth="1"/>
    <col min="12293" max="12293" width="14.85546875" style="1540" customWidth="1"/>
    <col min="12294" max="12294" width="14.85546875" style="1540" bestFit="1" customWidth="1"/>
    <col min="12295" max="12295" width="16.140625" style="1540" customWidth="1"/>
    <col min="12296" max="12302" width="14.42578125" style="1540" customWidth="1"/>
    <col min="12303" max="12303" width="15.85546875" style="1540" customWidth="1"/>
    <col min="12304" max="12544" width="9.140625" style="1540"/>
    <col min="12545" max="12546" width="14" style="1540" customWidth="1"/>
    <col min="12547" max="12547" width="82.140625" style="1540" customWidth="1"/>
    <col min="12548" max="12548" width="15" style="1540" customWidth="1"/>
    <col min="12549" max="12549" width="14.85546875" style="1540" customWidth="1"/>
    <col min="12550" max="12550" width="14.85546875" style="1540" bestFit="1" customWidth="1"/>
    <col min="12551" max="12551" width="16.140625" style="1540" customWidth="1"/>
    <col min="12552" max="12558" width="14.42578125" style="1540" customWidth="1"/>
    <col min="12559" max="12559" width="15.85546875" style="1540" customWidth="1"/>
    <col min="12560" max="12800" width="9.140625" style="1540"/>
    <col min="12801" max="12802" width="14" style="1540" customWidth="1"/>
    <col min="12803" max="12803" width="82.140625" style="1540" customWidth="1"/>
    <col min="12804" max="12804" width="15" style="1540" customWidth="1"/>
    <col min="12805" max="12805" width="14.85546875" style="1540" customWidth="1"/>
    <col min="12806" max="12806" width="14.85546875" style="1540" bestFit="1" customWidth="1"/>
    <col min="12807" max="12807" width="16.140625" style="1540" customWidth="1"/>
    <col min="12808" max="12814" width="14.42578125" style="1540" customWidth="1"/>
    <col min="12815" max="12815" width="15.85546875" style="1540" customWidth="1"/>
    <col min="12816" max="13056" width="9.140625" style="1540"/>
    <col min="13057" max="13058" width="14" style="1540" customWidth="1"/>
    <col min="13059" max="13059" width="82.140625" style="1540" customWidth="1"/>
    <col min="13060" max="13060" width="15" style="1540" customWidth="1"/>
    <col min="13061" max="13061" width="14.85546875" style="1540" customWidth="1"/>
    <col min="13062" max="13062" width="14.85546875" style="1540" bestFit="1" customWidth="1"/>
    <col min="13063" max="13063" width="16.140625" style="1540" customWidth="1"/>
    <col min="13064" max="13070" width="14.42578125" style="1540" customWidth="1"/>
    <col min="13071" max="13071" width="15.85546875" style="1540" customWidth="1"/>
    <col min="13072" max="13312" width="9.140625" style="1540"/>
    <col min="13313" max="13314" width="14" style="1540" customWidth="1"/>
    <col min="13315" max="13315" width="82.140625" style="1540" customWidth="1"/>
    <col min="13316" max="13316" width="15" style="1540" customWidth="1"/>
    <col min="13317" max="13317" width="14.85546875" style="1540" customWidth="1"/>
    <col min="13318" max="13318" width="14.85546875" style="1540" bestFit="1" customWidth="1"/>
    <col min="13319" max="13319" width="16.140625" style="1540" customWidth="1"/>
    <col min="13320" max="13326" width="14.42578125" style="1540" customWidth="1"/>
    <col min="13327" max="13327" width="15.85546875" style="1540" customWidth="1"/>
    <col min="13328" max="13568" width="9.140625" style="1540"/>
    <col min="13569" max="13570" width="14" style="1540" customWidth="1"/>
    <col min="13571" max="13571" width="82.140625" style="1540" customWidth="1"/>
    <col min="13572" max="13572" width="15" style="1540" customWidth="1"/>
    <col min="13573" max="13573" width="14.85546875" style="1540" customWidth="1"/>
    <col min="13574" max="13574" width="14.85546875" style="1540" bestFit="1" customWidth="1"/>
    <col min="13575" max="13575" width="16.140625" style="1540" customWidth="1"/>
    <col min="13576" max="13582" width="14.42578125" style="1540" customWidth="1"/>
    <col min="13583" max="13583" width="15.85546875" style="1540" customWidth="1"/>
    <col min="13584" max="13824" width="9.140625" style="1540"/>
    <col min="13825" max="13826" width="14" style="1540" customWidth="1"/>
    <col min="13827" max="13827" width="82.140625" style="1540" customWidth="1"/>
    <col min="13828" max="13828" width="15" style="1540" customWidth="1"/>
    <col min="13829" max="13829" width="14.85546875" style="1540" customWidth="1"/>
    <col min="13830" max="13830" width="14.85546875" style="1540" bestFit="1" customWidth="1"/>
    <col min="13831" max="13831" width="16.140625" style="1540" customWidth="1"/>
    <col min="13832" max="13838" width="14.42578125" style="1540" customWidth="1"/>
    <col min="13839" max="13839" width="15.85546875" style="1540" customWidth="1"/>
    <col min="13840" max="14080" width="9.140625" style="1540"/>
    <col min="14081" max="14082" width="14" style="1540" customWidth="1"/>
    <col min="14083" max="14083" width="82.140625" style="1540" customWidth="1"/>
    <col min="14084" max="14084" width="15" style="1540" customWidth="1"/>
    <col min="14085" max="14085" width="14.85546875" style="1540" customWidth="1"/>
    <col min="14086" max="14086" width="14.85546875" style="1540" bestFit="1" customWidth="1"/>
    <col min="14087" max="14087" width="16.140625" style="1540" customWidth="1"/>
    <col min="14088" max="14094" width="14.42578125" style="1540" customWidth="1"/>
    <col min="14095" max="14095" width="15.85546875" style="1540" customWidth="1"/>
    <col min="14096" max="14336" width="9.140625" style="1540"/>
    <col min="14337" max="14338" width="14" style="1540" customWidth="1"/>
    <col min="14339" max="14339" width="82.140625" style="1540" customWidth="1"/>
    <col min="14340" max="14340" width="15" style="1540" customWidth="1"/>
    <col min="14341" max="14341" width="14.85546875" style="1540" customWidth="1"/>
    <col min="14342" max="14342" width="14.85546875" style="1540" bestFit="1" customWidth="1"/>
    <col min="14343" max="14343" width="16.140625" style="1540" customWidth="1"/>
    <col min="14344" max="14350" width="14.42578125" style="1540" customWidth="1"/>
    <col min="14351" max="14351" width="15.85546875" style="1540" customWidth="1"/>
    <col min="14352" max="14592" width="9.140625" style="1540"/>
    <col min="14593" max="14594" width="14" style="1540" customWidth="1"/>
    <col min="14595" max="14595" width="82.140625" style="1540" customWidth="1"/>
    <col min="14596" max="14596" width="15" style="1540" customWidth="1"/>
    <col min="14597" max="14597" width="14.85546875" style="1540" customWidth="1"/>
    <col min="14598" max="14598" width="14.85546875" style="1540" bestFit="1" customWidth="1"/>
    <col min="14599" max="14599" width="16.140625" style="1540" customWidth="1"/>
    <col min="14600" max="14606" width="14.42578125" style="1540" customWidth="1"/>
    <col min="14607" max="14607" width="15.85546875" style="1540" customWidth="1"/>
    <col min="14608" max="14848" width="9.140625" style="1540"/>
    <col min="14849" max="14850" width="14" style="1540" customWidth="1"/>
    <col min="14851" max="14851" width="82.140625" style="1540" customWidth="1"/>
    <col min="14852" max="14852" width="15" style="1540" customWidth="1"/>
    <col min="14853" max="14853" width="14.85546875" style="1540" customWidth="1"/>
    <col min="14854" max="14854" width="14.85546875" style="1540" bestFit="1" customWidth="1"/>
    <col min="14855" max="14855" width="16.140625" style="1540" customWidth="1"/>
    <col min="14856" max="14862" width="14.42578125" style="1540" customWidth="1"/>
    <col min="14863" max="14863" width="15.85546875" style="1540" customWidth="1"/>
    <col min="14864" max="15104" width="9.140625" style="1540"/>
    <col min="15105" max="15106" width="14" style="1540" customWidth="1"/>
    <col min="15107" max="15107" width="82.140625" style="1540" customWidth="1"/>
    <col min="15108" max="15108" width="15" style="1540" customWidth="1"/>
    <col min="15109" max="15109" width="14.85546875" style="1540" customWidth="1"/>
    <col min="15110" max="15110" width="14.85546875" style="1540" bestFit="1" customWidth="1"/>
    <col min="15111" max="15111" width="16.140625" style="1540" customWidth="1"/>
    <col min="15112" max="15118" width="14.42578125" style="1540" customWidth="1"/>
    <col min="15119" max="15119" width="15.85546875" style="1540" customWidth="1"/>
    <col min="15120" max="15360" width="9.140625" style="1540"/>
    <col min="15361" max="15362" width="14" style="1540" customWidth="1"/>
    <col min="15363" max="15363" width="82.140625" style="1540" customWidth="1"/>
    <col min="15364" max="15364" width="15" style="1540" customWidth="1"/>
    <col min="15365" max="15365" width="14.85546875" style="1540" customWidth="1"/>
    <col min="15366" max="15366" width="14.85546875" style="1540" bestFit="1" customWidth="1"/>
    <col min="15367" max="15367" width="16.140625" style="1540" customWidth="1"/>
    <col min="15368" max="15374" width="14.42578125" style="1540" customWidth="1"/>
    <col min="15375" max="15375" width="15.85546875" style="1540" customWidth="1"/>
    <col min="15376" max="15616" width="9.140625" style="1540"/>
    <col min="15617" max="15618" width="14" style="1540" customWidth="1"/>
    <col min="15619" max="15619" width="82.140625" style="1540" customWidth="1"/>
    <col min="15620" max="15620" width="15" style="1540" customWidth="1"/>
    <col min="15621" max="15621" width="14.85546875" style="1540" customWidth="1"/>
    <col min="15622" max="15622" width="14.85546875" style="1540" bestFit="1" customWidth="1"/>
    <col min="15623" max="15623" width="16.140625" style="1540" customWidth="1"/>
    <col min="15624" max="15630" width="14.42578125" style="1540" customWidth="1"/>
    <col min="15631" max="15631" width="15.85546875" style="1540" customWidth="1"/>
    <col min="15632" max="15872" width="9.140625" style="1540"/>
    <col min="15873" max="15874" width="14" style="1540" customWidth="1"/>
    <col min="15875" max="15875" width="82.140625" style="1540" customWidth="1"/>
    <col min="15876" max="15876" width="15" style="1540" customWidth="1"/>
    <col min="15877" max="15877" width="14.85546875" style="1540" customWidth="1"/>
    <col min="15878" max="15878" width="14.85546875" style="1540" bestFit="1" customWidth="1"/>
    <col min="15879" max="15879" width="16.140625" style="1540" customWidth="1"/>
    <col min="15880" max="15886" width="14.42578125" style="1540" customWidth="1"/>
    <col min="15887" max="15887" width="15.85546875" style="1540" customWidth="1"/>
    <col min="15888" max="16128" width="9.140625" style="1540"/>
    <col min="16129" max="16130" width="14" style="1540" customWidth="1"/>
    <col min="16131" max="16131" width="82.140625" style="1540" customWidth="1"/>
    <col min="16132" max="16132" width="15" style="1540" customWidth="1"/>
    <col min="16133" max="16133" width="14.85546875" style="1540" customWidth="1"/>
    <col min="16134" max="16134" width="14.85546875" style="1540" bestFit="1" customWidth="1"/>
    <col min="16135" max="16135" width="16.140625" style="1540" customWidth="1"/>
    <col min="16136" max="16142" width="14.42578125" style="1540" customWidth="1"/>
    <col min="16143" max="16143" width="15.85546875" style="1540" customWidth="1"/>
    <col min="16144" max="16384" width="9.140625" style="1540"/>
  </cols>
  <sheetData>
    <row r="1" spans="1:15" s="1492" customFormat="1" ht="16.5">
      <c r="A1" s="1485" t="s">
        <v>845</v>
      </c>
      <c r="B1" s="1486"/>
      <c r="C1" s="1487"/>
      <c r="D1" s="1487"/>
      <c r="E1" s="1487"/>
      <c r="F1" s="1488"/>
      <c r="G1" s="1489"/>
      <c r="H1" s="1489"/>
      <c r="I1" s="1490"/>
      <c r="J1" s="1490"/>
      <c r="K1" s="1490"/>
      <c r="L1" s="1490"/>
      <c r="M1" s="1490"/>
      <c r="N1" s="1490"/>
      <c r="O1" s="1491"/>
    </row>
    <row r="2" spans="1:15" s="1493" customFormat="1" ht="16.5">
      <c r="A2" s="1767" t="s">
        <v>846</v>
      </c>
      <c r="B2" s="1767"/>
      <c r="C2" s="1767"/>
      <c r="D2" s="1767"/>
      <c r="E2" s="1767"/>
      <c r="F2" s="1767"/>
      <c r="G2" s="1767"/>
      <c r="H2" s="1767"/>
      <c r="I2" s="1767"/>
      <c r="J2" s="1767"/>
      <c r="K2" s="1767"/>
      <c r="L2" s="1767"/>
      <c r="M2" s="1767"/>
      <c r="N2" s="1767"/>
      <c r="O2" s="1767"/>
    </row>
    <row r="3" spans="1:15" s="1493" customFormat="1" ht="16.5">
      <c r="A3" s="1494"/>
      <c r="B3" s="1494"/>
      <c r="C3" s="1494"/>
      <c r="D3" s="1494"/>
      <c r="E3" s="1494"/>
      <c r="F3" s="1494"/>
      <c r="G3" s="1494"/>
      <c r="H3" s="1494"/>
      <c r="I3" s="1494"/>
      <c r="J3" s="1494"/>
      <c r="K3" s="1494"/>
      <c r="L3" s="1494"/>
      <c r="M3" s="1494"/>
      <c r="N3" s="1494"/>
      <c r="O3" s="1494"/>
    </row>
    <row r="4" spans="1:15" s="1498" customFormat="1" ht="12.75" customHeight="1">
      <c r="A4" s="1495"/>
      <c r="B4" s="1495"/>
      <c r="C4" s="1495"/>
      <c r="D4" s="1495"/>
      <c r="E4" s="1495"/>
      <c r="F4" s="1495"/>
      <c r="G4" s="1495"/>
      <c r="H4" s="1496"/>
      <c r="I4" s="1497"/>
      <c r="J4" s="1496"/>
      <c r="K4" s="1496"/>
      <c r="L4" s="1496"/>
      <c r="M4" s="1496"/>
      <c r="N4" s="1496"/>
      <c r="O4" s="1497" t="s">
        <v>2</v>
      </c>
    </row>
    <row r="5" spans="1:15" s="1498" customFormat="1" ht="21.75" customHeight="1">
      <c r="A5" s="1768" t="s">
        <v>847</v>
      </c>
      <c r="B5" s="1768"/>
      <c r="C5" s="1763" t="s">
        <v>848</v>
      </c>
      <c r="D5" s="1769" t="s">
        <v>849</v>
      </c>
      <c r="E5" s="1770"/>
      <c r="F5" s="1770"/>
      <c r="G5" s="1770"/>
      <c r="H5" s="1770"/>
      <c r="I5" s="1770"/>
      <c r="J5" s="1770"/>
      <c r="K5" s="1770"/>
      <c r="L5" s="1770"/>
      <c r="M5" s="1770"/>
      <c r="N5" s="1771"/>
      <c r="O5" s="1772" t="s">
        <v>850</v>
      </c>
    </row>
    <row r="6" spans="1:15" s="1498" customFormat="1" ht="11.25" customHeight="1">
      <c r="A6" s="1763" t="s">
        <v>851</v>
      </c>
      <c r="B6" s="1775" t="s">
        <v>852</v>
      </c>
      <c r="C6" s="1764"/>
      <c r="D6" s="1763">
        <v>2020</v>
      </c>
      <c r="E6" s="1764">
        <v>2019</v>
      </c>
      <c r="F6" s="1764">
        <v>2018</v>
      </c>
      <c r="G6" s="1764">
        <v>2017</v>
      </c>
      <c r="H6" s="1764">
        <v>2016</v>
      </c>
      <c r="I6" s="1764">
        <v>2015</v>
      </c>
      <c r="J6" s="1778">
        <v>2014</v>
      </c>
      <c r="K6" s="1778">
        <v>2013</v>
      </c>
      <c r="L6" s="1778">
        <v>2012</v>
      </c>
      <c r="M6" s="1778">
        <v>2011</v>
      </c>
      <c r="N6" s="1778">
        <v>2010</v>
      </c>
      <c r="O6" s="1773"/>
    </row>
    <row r="7" spans="1:15" s="1498" customFormat="1" ht="12" customHeight="1">
      <c r="A7" s="1764"/>
      <c r="B7" s="1776"/>
      <c r="C7" s="1764"/>
      <c r="D7" s="1764"/>
      <c r="E7" s="1764"/>
      <c r="F7" s="1764"/>
      <c r="G7" s="1764"/>
      <c r="H7" s="1764"/>
      <c r="I7" s="1764"/>
      <c r="J7" s="1778"/>
      <c r="K7" s="1778"/>
      <c r="L7" s="1778"/>
      <c r="M7" s="1778"/>
      <c r="N7" s="1778"/>
      <c r="O7" s="1773"/>
    </row>
    <row r="8" spans="1:15" s="1498" customFormat="1" ht="12" customHeight="1">
      <c r="A8" s="1764"/>
      <c r="B8" s="1776"/>
      <c r="C8" s="1764"/>
      <c r="D8" s="1764"/>
      <c r="E8" s="1764"/>
      <c r="F8" s="1764"/>
      <c r="G8" s="1764"/>
      <c r="H8" s="1764"/>
      <c r="I8" s="1764"/>
      <c r="J8" s="1778"/>
      <c r="K8" s="1778"/>
      <c r="L8" s="1778"/>
      <c r="M8" s="1778"/>
      <c r="N8" s="1778"/>
      <c r="O8" s="1773"/>
    </row>
    <row r="9" spans="1:15" s="1498" customFormat="1" ht="12" customHeight="1">
      <c r="A9" s="1764"/>
      <c r="B9" s="1776"/>
      <c r="C9" s="1764"/>
      <c r="D9" s="1764"/>
      <c r="E9" s="1764"/>
      <c r="F9" s="1764"/>
      <c r="G9" s="1764"/>
      <c r="H9" s="1764"/>
      <c r="I9" s="1764"/>
      <c r="J9" s="1778"/>
      <c r="K9" s="1778"/>
      <c r="L9" s="1778"/>
      <c r="M9" s="1778"/>
      <c r="N9" s="1778"/>
      <c r="O9" s="1773"/>
    </row>
    <row r="10" spans="1:15" s="1498" customFormat="1" ht="29.1" customHeight="1">
      <c r="A10" s="1766"/>
      <c r="B10" s="1777"/>
      <c r="C10" s="1766"/>
      <c r="D10" s="1766"/>
      <c r="E10" s="1766"/>
      <c r="F10" s="1766"/>
      <c r="G10" s="1766"/>
      <c r="H10" s="1766"/>
      <c r="I10" s="1766"/>
      <c r="J10" s="1779"/>
      <c r="K10" s="1779"/>
      <c r="L10" s="1779"/>
      <c r="M10" s="1779"/>
      <c r="N10" s="1779"/>
      <c r="O10" s="1774"/>
    </row>
    <row r="11" spans="1:15" s="1501" customFormat="1" ht="12.75">
      <c r="A11" s="1499">
        <v>1</v>
      </c>
      <c r="B11" s="1500">
        <v>2</v>
      </c>
      <c r="C11" s="1500">
        <v>3</v>
      </c>
      <c r="D11" s="1499">
        <v>4</v>
      </c>
      <c r="E11" s="1500">
        <v>5</v>
      </c>
      <c r="F11" s="1500">
        <v>6</v>
      </c>
      <c r="G11" s="1499">
        <v>7</v>
      </c>
      <c r="H11" s="1500">
        <v>8</v>
      </c>
      <c r="I11" s="1500">
        <v>9</v>
      </c>
      <c r="J11" s="1499">
        <v>10</v>
      </c>
      <c r="K11" s="1500">
        <v>11</v>
      </c>
      <c r="L11" s="1500">
        <v>12</v>
      </c>
      <c r="M11" s="1499">
        <v>13</v>
      </c>
      <c r="N11" s="1500">
        <v>14</v>
      </c>
      <c r="O11" s="1500">
        <v>15</v>
      </c>
    </row>
    <row r="12" spans="1:15" s="1501" customFormat="1" ht="25.15" customHeight="1">
      <c r="A12" s="1499">
        <v>16</v>
      </c>
      <c r="B12" s="1499">
        <v>750</v>
      </c>
      <c r="C12" s="1502" t="s">
        <v>782</v>
      </c>
      <c r="D12" s="1503">
        <v>24719.29</v>
      </c>
      <c r="E12" s="1504">
        <v>0</v>
      </c>
      <c r="F12" s="1504">
        <v>0</v>
      </c>
      <c r="G12" s="1504">
        <v>0</v>
      </c>
      <c r="H12" s="1504">
        <v>0</v>
      </c>
      <c r="I12" s="1504">
        <v>0</v>
      </c>
      <c r="J12" s="1504">
        <v>0</v>
      </c>
      <c r="K12" s="1504">
        <v>0</v>
      </c>
      <c r="L12" s="1504">
        <v>0</v>
      </c>
      <c r="M12" s="1504">
        <v>0</v>
      </c>
      <c r="N12" s="1504">
        <v>0</v>
      </c>
      <c r="O12" s="1504">
        <v>0</v>
      </c>
    </row>
    <row r="13" spans="1:15" s="1507" customFormat="1" ht="25.15" customHeight="1">
      <c r="A13" s="1505">
        <v>17</v>
      </c>
      <c r="B13" s="1499">
        <v>750</v>
      </c>
      <c r="C13" s="1502" t="s">
        <v>782</v>
      </c>
      <c r="D13" s="1503">
        <v>82481.8</v>
      </c>
      <c r="E13" s="1503">
        <v>222765.83</v>
      </c>
      <c r="F13" s="1504">
        <v>0</v>
      </c>
      <c r="G13" s="1504">
        <v>0</v>
      </c>
      <c r="H13" s="1504">
        <v>0</v>
      </c>
      <c r="I13" s="1504">
        <v>0</v>
      </c>
      <c r="J13" s="1504">
        <v>0</v>
      </c>
      <c r="K13" s="1504">
        <v>0</v>
      </c>
      <c r="L13" s="1504">
        <v>0</v>
      </c>
      <c r="M13" s="1504">
        <v>0</v>
      </c>
      <c r="N13" s="1504">
        <v>0</v>
      </c>
      <c r="O13" s="1506">
        <v>7447.24</v>
      </c>
    </row>
    <row r="14" spans="1:15" s="1507" customFormat="1" ht="25.15" customHeight="1">
      <c r="A14" s="1505">
        <v>19</v>
      </c>
      <c r="B14" s="1508">
        <v>750</v>
      </c>
      <c r="C14" s="1502" t="s">
        <v>779</v>
      </c>
      <c r="D14" s="1509">
        <v>13.22</v>
      </c>
      <c r="E14" s="1504">
        <v>0</v>
      </c>
      <c r="F14" s="1504">
        <v>0</v>
      </c>
      <c r="G14" s="1504">
        <v>0</v>
      </c>
      <c r="H14" s="1504">
        <v>0</v>
      </c>
      <c r="I14" s="1504">
        <v>0</v>
      </c>
      <c r="J14" s="1504">
        <v>0</v>
      </c>
      <c r="K14" s="1504">
        <v>0</v>
      </c>
      <c r="L14" s="1504">
        <v>0</v>
      </c>
      <c r="M14" s="1504">
        <v>0</v>
      </c>
      <c r="N14" s="1504">
        <v>0</v>
      </c>
      <c r="O14" s="1504">
        <v>0</v>
      </c>
    </row>
    <row r="15" spans="1:15" s="1507" customFormat="1" ht="25.15" customHeight="1">
      <c r="A15" s="1758">
        <v>24</v>
      </c>
      <c r="B15" s="1499">
        <v>730</v>
      </c>
      <c r="C15" s="1502" t="s">
        <v>779</v>
      </c>
      <c r="D15" s="1503">
        <v>131136.32999999999</v>
      </c>
      <c r="E15" s="1504">
        <v>0</v>
      </c>
      <c r="F15" s="1504">
        <v>0</v>
      </c>
      <c r="G15" s="1504">
        <v>0</v>
      </c>
      <c r="H15" s="1504">
        <v>0</v>
      </c>
      <c r="I15" s="1504">
        <v>0</v>
      </c>
      <c r="J15" s="1504">
        <v>0</v>
      </c>
      <c r="K15" s="1504">
        <v>0</v>
      </c>
      <c r="L15" s="1504">
        <v>0</v>
      </c>
      <c r="M15" s="1504">
        <v>0</v>
      </c>
      <c r="N15" s="1504">
        <v>0</v>
      </c>
      <c r="O15" s="1509">
        <v>7.0000000000000007E-2</v>
      </c>
    </row>
    <row r="16" spans="1:15" s="1507" customFormat="1" ht="25.15" customHeight="1">
      <c r="A16" s="1762"/>
      <c r="B16" s="1763">
        <v>921</v>
      </c>
      <c r="C16" s="1502" t="s">
        <v>831</v>
      </c>
      <c r="D16" s="1503">
        <v>229025.7</v>
      </c>
      <c r="E16" s="1504">
        <v>0</v>
      </c>
      <c r="F16" s="1504">
        <v>0</v>
      </c>
      <c r="G16" s="1504">
        <v>0</v>
      </c>
      <c r="H16" s="1504">
        <v>0</v>
      </c>
      <c r="I16" s="1504">
        <v>0</v>
      </c>
      <c r="J16" s="1504">
        <v>0</v>
      </c>
      <c r="K16" s="1504">
        <v>0</v>
      </c>
      <c r="L16" s="1504">
        <v>0</v>
      </c>
      <c r="M16" s="1504">
        <v>0</v>
      </c>
      <c r="N16" s="1504">
        <v>0</v>
      </c>
      <c r="O16" s="1504">
        <v>0</v>
      </c>
    </row>
    <row r="17" spans="1:15" s="1507" customFormat="1" ht="25.15" customHeight="1">
      <c r="A17" s="1762"/>
      <c r="B17" s="1766"/>
      <c r="C17" s="1502" t="s">
        <v>779</v>
      </c>
      <c r="D17" s="1503">
        <v>2740251.02</v>
      </c>
      <c r="E17" s="1504">
        <v>0</v>
      </c>
      <c r="F17" s="1504">
        <v>0</v>
      </c>
      <c r="G17" s="1504">
        <v>0</v>
      </c>
      <c r="H17" s="1504">
        <v>0</v>
      </c>
      <c r="I17" s="1504">
        <v>0</v>
      </c>
      <c r="J17" s="1504">
        <v>0</v>
      </c>
      <c r="K17" s="1504">
        <v>0</v>
      </c>
      <c r="L17" s="1504">
        <v>0</v>
      </c>
      <c r="M17" s="1504">
        <v>0</v>
      </c>
      <c r="N17" s="1504">
        <v>0</v>
      </c>
      <c r="O17" s="1509">
        <v>0.49</v>
      </c>
    </row>
    <row r="18" spans="1:15" s="1507" customFormat="1" ht="25.15" customHeight="1">
      <c r="A18" s="1758">
        <v>27</v>
      </c>
      <c r="B18" s="1499">
        <v>150</v>
      </c>
      <c r="C18" s="1502" t="s">
        <v>853</v>
      </c>
      <c r="D18" s="1504">
        <v>0</v>
      </c>
      <c r="E18" s="1504">
        <v>0</v>
      </c>
      <c r="F18" s="1504">
        <v>0</v>
      </c>
      <c r="G18" s="1504">
        <v>0</v>
      </c>
      <c r="H18" s="1510">
        <v>26657</v>
      </c>
      <c r="I18" s="1510">
        <v>17470.95</v>
      </c>
      <c r="J18" s="1510">
        <v>121237.98</v>
      </c>
      <c r="K18" s="1510">
        <v>154772.82</v>
      </c>
      <c r="L18" s="1510">
        <v>8449.57</v>
      </c>
      <c r="M18" s="1510">
        <v>850</v>
      </c>
      <c r="N18" s="1510">
        <v>659.86</v>
      </c>
      <c r="O18" s="1504">
        <v>0</v>
      </c>
    </row>
    <row r="19" spans="1:15" s="1507" customFormat="1" ht="25.15" customHeight="1">
      <c r="A19" s="1762"/>
      <c r="B19" s="1763">
        <v>750</v>
      </c>
      <c r="C19" s="1502" t="s">
        <v>853</v>
      </c>
      <c r="D19" s="1504">
        <v>0</v>
      </c>
      <c r="E19" s="1504">
        <v>0</v>
      </c>
      <c r="F19" s="1504">
        <v>0</v>
      </c>
      <c r="G19" s="1504">
        <v>0</v>
      </c>
      <c r="H19" s="1504">
        <v>0</v>
      </c>
      <c r="I19" s="1509">
        <v>425</v>
      </c>
      <c r="J19" s="1510">
        <v>2673.94</v>
      </c>
      <c r="K19" s="1509">
        <v>123198.77</v>
      </c>
      <c r="L19" s="1509">
        <v>232288.37</v>
      </c>
      <c r="M19" s="1504">
        <v>0</v>
      </c>
      <c r="N19" s="1504">
        <v>0</v>
      </c>
      <c r="O19" s="1504">
        <v>0</v>
      </c>
    </row>
    <row r="20" spans="1:15" s="1507" customFormat="1" ht="25.15" customHeight="1">
      <c r="A20" s="1759"/>
      <c r="B20" s="1766"/>
      <c r="C20" s="1502" t="s">
        <v>783</v>
      </c>
      <c r="D20" s="1510">
        <v>4329763.29</v>
      </c>
      <c r="E20" s="1503">
        <v>2090225.46</v>
      </c>
      <c r="F20" s="1510">
        <v>230979.68</v>
      </c>
      <c r="G20" s="1504">
        <v>0</v>
      </c>
      <c r="H20" s="1504">
        <v>0</v>
      </c>
      <c r="I20" s="1504">
        <v>0</v>
      </c>
      <c r="J20" s="1504">
        <v>0</v>
      </c>
      <c r="K20" s="1504">
        <v>0</v>
      </c>
      <c r="L20" s="1509">
        <v>1</v>
      </c>
      <c r="M20" s="1504">
        <v>0</v>
      </c>
      <c r="N20" s="1504">
        <v>0</v>
      </c>
      <c r="O20" s="1504">
        <v>0</v>
      </c>
    </row>
    <row r="21" spans="1:15" s="1507" customFormat="1" ht="25.15" customHeight="1">
      <c r="A21" s="1758">
        <v>28</v>
      </c>
      <c r="B21" s="1763">
        <v>730</v>
      </c>
      <c r="C21" s="1502" t="s">
        <v>853</v>
      </c>
      <c r="D21" s="1504">
        <v>0</v>
      </c>
      <c r="E21" s="1504">
        <v>0</v>
      </c>
      <c r="F21" s="1504">
        <v>0</v>
      </c>
      <c r="G21" s="1504">
        <v>0</v>
      </c>
      <c r="H21" s="1504">
        <v>0</v>
      </c>
      <c r="I21" s="1504">
        <v>0</v>
      </c>
      <c r="J21" s="1510">
        <v>11145.82</v>
      </c>
      <c r="K21" s="1510">
        <v>1752.79</v>
      </c>
      <c r="L21" s="1504">
        <v>0</v>
      </c>
      <c r="M21" s="1504">
        <v>0</v>
      </c>
      <c r="N21" s="1504">
        <v>0</v>
      </c>
      <c r="O21" s="1504">
        <v>0</v>
      </c>
    </row>
    <row r="22" spans="1:15" s="1507" customFormat="1" ht="25.15" customHeight="1">
      <c r="A22" s="1762"/>
      <c r="B22" s="1764"/>
      <c r="C22" s="1502" t="s">
        <v>780</v>
      </c>
      <c r="D22" s="1503">
        <v>40765025.810000002</v>
      </c>
      <c r="E22" s="1503">
        <v>1706806.54</v>
      </c>
      <c r="F22" s="1510">
        <v>19208.009999999998</v>
      </c>
      <c r="G22" s="1511">
        <v>296.05</v>
      </c>
      <c r="H22" s="1504">
        <v>0</v>
      </c>
      <c r="I22" s="1504">
        <v>0</v>
      </c>
      <c r="J22" s="1504">
        <v>0</v>
      </c>
      <c r="K22" s="1504">
        <v>0</v>
      </c>
      <c r="L22" s="1504">
        <v>0</v>
      </c>
      <c r="M22" s="1504">
        <v>0</v>
      </c>
      <c r="N22" s="1504">
        <v>0</v>
      </c>
      <c r="O22" s="1504">
        <v>0</v>
      </c>
    </row>
    <row r="23" spans="1:15" s="1507" customFormat="1" ht="25.15" customHeight="1">
      <c r="A23" s="1759"/>
      <c r="B23" s="1766"/>
      <c r="C23" s="1502" t="s">
        <v>782</v>
      </c>
      <c r="D23" s="1503">
        <v>3829433.5300000003</v>
      </c>
      <c r="E23" s="1503">
        <v>669707.63</v>
      </c>
      <c r="F23" s="1510">
        <v>37707.51</v>
      </c>
      <c r="G23" s="1504">
        <v>0</v>
      </c>
      <c r="H23" s="1504">
        <v>0</v>
      </c>
      <c r="I23" s="1504">
        <v>0</v>
      </c>
      <c r="J23" s="1504">
        <v>0</v>
      </c>
      <c r="K23" s="1504">
        <v>0</v>
      </c>
      <c r="L23" s="1504">
        <v>0</v>
      </c>
      <c r="M23" s="1504">
        <v>0</v>
      </c>
      <c r="N23" s="1504">
        <v>0</v>
      </c>
      <c r="O23" s="1509">
        <v>74.14</v>
      </c>
    </row>
    <row r="24" spans="1:15" s="1507" customFormat="1" ht="25.15" customHeight="1">
      <c r="A24" s="1512">
        <v>29</v>
      </c>
      <c r="B24" s="1513">
        <v>851</v>
      </c>
      <c r="C24" s="1502" t="s">
        <v>783</v>
      </c>
      <c r="D24" s="1503">
        <v>1186.8800000000001</v>
      </c>
      <c r="E24" s="1504">
        <v>0</v>
      </c>
      <c r="F24" s="1504">
        <v>0</v>
      </c>
      <c r="G24" s="1504">
        <v>0</v>
      </c>
      <c r="H24" s="1504">
        <v>0</v>
      </c>
      <c r="I24" s="1504">
        <v>0</v>
      </c>
      <c r="J24" s="1504">
        <v>0</v>
      </c>
      <c r="K24" s="1504">
        <v>0</v>
      </c>
      <c r="L24" s="1504">
        <v>0</v>
      </c>
      <c r="M24" s="1504">
        <v>0</v>
      </c>
      <c r="N24" s="1504">
        <v>0</v>
      </c>
      <c r="O24" s="1504">
        <v>0</v>
      </c>
    </row>
    <row r="25" spans="1:15" s="1507" customFormat="1" ht="25.15" customHeight="1">
      <c r="A25" s="1758">
        <v>30</v>
      </c>
      <c r="B25" s="1763">
        <v>801</v>
      </c>
      <c r="C25" s="1502" t="s">
        <v>854</v>
      </c>
      <c r="D25" s="1504">
        <v>0</v>
      </c>
      <c r="E25" s="1504">
        <v>0</v>
      </c>
      <c r="F25" s="1504">
        <v>0</v>
      </c>
      <c r="G25" s="1504">
        <v>0</v>
      </c>
      <c r="H25" s="1504">
        <v>0</v>
      </c>
      <c r="I25" s="1504">
        <v>0</v>
      </c>
      <c r="J25" s="1504">
        <v>0</v>
      </c>
      <c r="K25" s="1504">
        <v>0</v>
      </c>
      <c r="L25" s="1514">
        <v>5363.45</v>
      </c>
      <c r="M25" s="1504">
        <v>0</v>
      </c>
      <c r="N25" s="1504">
        <v>0</v>
      </c>
      <c r="O25" s="1504">
        <v>0</v>
      </c>
    </row>
    <row r="26" spans="1:15" s="1507" customFormat="1" ht="25.15" customHeight="1">
      <c r="A26" s="1759"/>
      <c r="B26" s="1766"/>
      <c r="C26" s="1502" t="s">
        <v>782</v>
      </c>
      <c r="D26" s="1503">
        <v>66533.7</v>
      </c>
      <c r="E26" s="1503">
        <v>611492.29</v>
      </c>
      <c r="F26" s="1504">
        <v>0</v>
      </c>
      <c r="G26" s="1504">
        <v>0</v>
      </c>
      <c r="H26" s="1504">
        <v>0</v>
      </c>
      <c r="I26" s="1504">
        <v>0</v>
      </c>
      <c r="J26" s="1504">
        <v>0</v>
      </c>
      <c r="K26" s="1504">
        <v>0</v>
      </c>
      <c r="L26" s="1504">
        <v>0</v>
      </c>
      <c r="M26" s="1504">
        <v>0</v>
      </c>
      <c r="N26" s="1504">
        <v>0</v>
      </c>
      <c r="O26" s="1510">
        <v>827.84</v>
      </c>
    </row>
    <row r="27" spans="1:15" s="1507" customFormat="1" ht="25.15" customHeight="1">
      <c r="A27" s="1758">
        <v>31</v>
      </c>
      <c r="B27" s="1499">
        <v>150</v>
      </c>
      <c r="C27" s="1502" t="s">
        <v>854</v>
      </c>
      <c r="D27" s="1504">
        <v>0</v>
      </c>
      <c r="E27" s="1504">
        <v>0</v>
      </c>
      <c r="F27" s="1504">
        <v>0</v>
      </c>
      <c r="G27" s="1504">
        <v>0</v>
      </c>
      <c r="H27" s="1504">
        <v>0</v>
      </c>
      <c r="I27" s="1504">
        <v>0</v>
      </c>
      <c r="J27" s="1510">
        <v>910</v>
      </c>
      <c r="K27" s="1504">
        <v>0</v>
      </c>
      <c r="L27" s="1504">
        <v>0</v>
      </c>
      <c r="M27" s="1504">
        <v>0</v>
      </c>
      <c r="N27" s="1504">
        <v>0</v>
      </c>
      <c r="O27" s="1504">
        <v>0</v>
      </c>
    </row>
    <row r="28" spans="1:15" s="1507" customFormat="1" ht="25.15" customHeight="1">
      <c r="A28" s="1759"/>
      <c r="B28" s="1499">
        <v>853</v>
      </c>
      <c r="C28" s="1502" t="s">
        <v>782</v>
      </c>
      <c r="D28" s="1503">
        <v>15734042.390000001</v>
      </c>
      <c r="E28" s="1503">
        <v>6882.78</v>
      </c>
      <c r="F28" s="1504">
        <v>0</v>
      </c>
      <c r="G28" s="1504">
        <v>0</v>
      </c>
      <c r="H28" s="1504">
        <v>0</v>
      </c>
      <c r="I28" s="1504">
        <v>0</v>
      </c>
      <c r="J28" s="1504">
        <v>0</v>
      </c>
      <c r="K28" s="1504">
        <v>0</v>
      </c>
      <c r="L28" s="1504">
        <v>0</v>
      </c>
      <c r="M28" s="1504">
        <v>0</v>
      </c>
      <c r="N28" s="1504">
        <v>0</v>
      </c>
      <c r="O28" s="1509">
        <v>222.91</v>
      </c>
    </row>
    <row r="29" spans="1:15" s="1507" customFormat="1" ht="25.15" customHeight="1">
      <c r="A29" s="1505">
        <v>32</v>
      </c>
      <c r="B29" s="1499">
        <v>801</v>
      </c>
      <c r="C29" s="1515" t="s">
        <v>855</v>
      </c>
      <c r="D29" s="1504">
        <v>0</v>
      </c>
      <c r="E29" s="1516">
        <v>336</v>
      </c>
      <c r="F29" s="1504">
        <v>0</v>
      </c>
      <c r="G29" s="1504">
        <v>0</v>
      </c>
      <c r="H29" s="1504">
        <v>0</v>
      </c>
      <c r="I29" s="1504">
        <v>0</v>
      </c>
      <c r="J29" s="1504">
        <v>0</v>
      </c>
      <c r="K29" s="1504">
        <v>0</v>
      </c>
      <c r="L29" s="1504">
        <v>0</v>
      </c>
      <c r="M29" s="1504">
        <v>0</v>
      </c>
      <c r="N29" s="1504">
        <v>0</v>
      </c>
      <c r="O29" s="1504">
        <v>0</v>
      </c>
    </row>
    <row r="30" spans="1:15" s="1507" customFormat="1" ht="25.15" customHeight="1">
      <c r="A30" s="1758">
        <v>34</v>
      </c>
      <c r="B30" s="1763">
        <v>150</v>
      </c>
      <c r="C30" s="1502" t="s">
        <v>853</v>
      </c>
      <c r="D30" s="1504">
        <v>0</v>
      </c>
      <c r="E30" s="1504">
        <v>0</v>
      </c>
      <c r="F30" s="1504">
        <v>0</v>
      </c>
      <c r="G30" s="1504">
        <v>0</v>
      </c>
      <c r="H30" s="1504">
        <v>0</v>
      </c>
      <c r="I30" s="1510">
        <v>267900.46000000002</v>
      </c>
      <c r="J30" s="1510">
        <v>3120.36</v>
      </c>
      <c r="K30" s="1510">
        <v>2145.46</v>
      </c>
      <c r="L30" s="1509">
        <v>59.99</v>
      </c>
      <c r="M30" s="1504">
        <v>0</v>
      </c>
      <c r="N30" s="1504">
        <v>0</v>
      </c>
      <c r="O30" s="1504">
        <v>0</v>
      </c>
    </row>
    <row r="31" spans="1:15" s="1507" customFormat="1" ht="25.15" customHeight="1">
      <c r="A31" s="1762"/>
      <c r="B31" s="1764"/>
      <c r="C31" s="1502" t="s">
        <v>780</v>
      </c>
      <c r="D31" s="1503">
        <v>2480784.8199999998</v>
      </c>
      <c r="E31" s="1503">
        <v>238552.11</v>
      </c>
      <c r="F31" s="1503">
        <v>15951.44</v>
      </c>
      <c r="G31" s="1504">
        <v>0</v>
      </c>
      <c r="H31" s="1504">
        <v>0</v>
      </c>
      <c r="I31" s="1504">
        <v>0</v>
      </c>
      <c r="J31" s="1504">
        <v>0</v>
      </c>
      <c r="K31" s="1504">
        <v>0</v>
      </c>
      <c r="L31" s="1504">
        <v>0</v>
      </c>
      <c r="M31" s="1504">
        <v>0</v>
      </c>
      <c r="N31" s="1504">
        <v>0</v>
      </c>
      <c r="O31" s="1504">
        <v>0</v>
      </c>
    </row>
    <row r="32" spans="1:15" s="1507" customFormat="1" ht="25.15" customHeight="1">
      <c r="A32" s="1762"/>
      <c r="B32" s="1764"/>
      <c r="C32" s="1502" t="s">
        <v>781</v>
      </c>
      <c r="D32" s="1503">
        <v>537340.99</v>
      </c>
      <c r="E32" s="1504">
        <v>0</v>
      </c>
      <c r="F32" s="1511">
        <v>4.4800000000000004</v>
      </c>
      <c r="G32" s="1504">
        <v>0</v>
      </c>
      <c r="H32" s="1504">
        <v>0</v>
      </c>
      <c r="I32" s="1504">
        <v>0</v>
      </c>
      <c r="J32" s="1504">
        <v>0</v>
      </c>
      <c r="K32" s="1504">
        <v>0</v>
      </c>
      <c r="L32" s="1504">
        <v>0</v>
      </c>
      <c r="M32" s="1504">
        <v>0</v>
      </c>
      <c r="N32" s="1504">
        <v>0</v>
      </c>
      <c r="O32" s="1504">
        <v>0</v>
      </c>
    </row>
    <row r="33" spans="1:15" s="1507" customFormat="1" ht="25.15" customHeight="1">
      <c r="A33" s="1762"/>
      <c r="B33" s="1763">
        <v>758</v>
      </c>
      <c r="C33" s="1502" t="s">
        <v>854</v>
      </c>
      <c r="D33" s="1504">
        <v>0</v>
      </c>
      <c r="E33" s="1504">
        <v>0</v>
      </c>
      <c r="F33" s="1504">
        <v>0</v>
      </c>
      <c r="G33" s="1504">
        <v>0</v>
      </c>
      <c r="H33" s="1504">
        <v>0</v>
      </c>
      <c r="I33" s="1510">
        <v>2218.75</v>
      </c>
      <c r="J33" s="1510">
        <v>44225.02</v>
      </c>
      <c r="K33" s="1509">
        <v>38.29</v>
      </c>
      <c r="L33" s="1510">
        <v>21534.73</v>
      </c>
      <c r="M33" s="1510">
        <v>9245.17</v>
      </c>
      <c r="N33" s="1517">
        <v>92.06</v>
      </c>
      <c r="O33" s="1510">
        <v>64328.49</v>
      </c>
    </row>
    <row r="34" spans="1:15" s="1507" customFormat="1" ht="25.15" customHeight="1">
      <c r="A34" s="1762"/>
      <c r="B34" s="1764"/>
      <c r="C34" s="1502" t="s">
        <v>856</v>
      </c>
      <c r="D34" s="1504">
        <v>0</v>
      </c>
      <c r="E34" s="1504">
        <v>0</v>
      </c>
      <c r="F34" s="1504">
        <v>0</v>
      </c>
      <c r="G34" s="1504">
        <v>0</v>
      </c>
      <c r="H34" s="1504">
        <v>0</v>
      </c>
      <c r="I34" s="1504">
        <v>0</v>
      </c>
      <c r="J34" s="1504">
        <v>0</v>
      </c>
      <c r="K34" s="1509">
        <v>403.31</v>
      </c>
      <c r="L34" s="1504">
        <v>0</v>
      </c>
      <c r="M34" s="1504">
        <v>0</v>
      </c>
      <c r="N34" s="1518">
        <v>657.12</v>
      </c>
      <c r="O34" s="1504">
        <v>0</v>
      </c>
    </row>
    <row r="35" spans="1:15" s="1507" customFormat="1" ht="25.15" customHeight="1">
      <c r="A35" s="1762"/>
      <c r="B35" s="1764"/>
      <c r="C35" s="1502" t="s">
        <v>857</v>
      </c>
      <c r="D35" s="1503">
        <v>1030092.74</v>
      </c>
      <c r="E35" s="1503">
        <v>208343.19</v>
      </c>
      <c r="F35" s="1504">
        <v>0</v>
      </c>
      <c r="G35" s="1504">
        <v>0</v>
      </c>
      <c r="H35" s="1504">
        <v>0</v>
      </c>
      <c r="I35" s="1504">
        <v>0</v>
      </c>
      <c r="J35" s="1504">
        <v>0</v>
      </c>
      <c r="K35" s="1504">
        <v>0</v>
      </c>
      <c r="L35" s="1504">
        <v>0</v>
      </c>
      <c r="M35" s="1504">
        <v>0</v>
      </c>
      <c r="N35" s="1504">
        <v>0</v>
      </c>
      <c r="O35" s="1509">
        <v>292.88</v>
      </c>
    </row>
    <row r="36" spans="1:15" s="1507" customFormat="1" ht="25.15" customHeight="1">
      <c r="A36" s="1762"/>
      <c r="B36" s="1764"/>
      <c r="C36" s="1502" t="s">
        <v>858</v>
      </c>
      <c r="D36" s="1504">
        <v>0</v>
      </c>
      <c r="E36" s="1504">
        <v>0</v>
      </c>
      <c r="F36" s="1504">
        <v>0</v>
      </c>
      <c r="G36" s="1504">
        <v>0</v>
      </c>
      <c r="H36" s="1504">
        <v>0</v>
      </c>
      <c r="I36" s="1510">
        <v>809.94</v>
      </c>
      <c r="J36" s="1504">
        <v>0</v>
      </c>
      <c r="K36" s="1504">
        <v>0</v>
      </c>
      <c r="L36" s="1504">
        <v>0</v>
      </c>
      <c r="M36" s="1504">
        <v>0</v>
      </c>
      <c r="N36" s="1504">
        <v>0</v>
      </c>
      <c r="O36" s="1504">
        <v>0</v>
      </c>
    </row>
    <row r="37" spans="1:15" s="1507" customFormat="1" ht="25.15" customHeight="1">
      <c r="A37" s="1762"/>
      <c r="B37" s="1764"/>
      <c r="C37" s="1502" t="s">
        <v>859</v>
      </c>
      <c r="D37" s="1503">
        <v>35142814.649999999</v>
      </c>
      <c r="E37" s="1503">
        <v>206883.02</v>
      </c>
      <c r="F37" s="1503">
        <v>20052.95</v>
      </c>
      <c r="G37" s="1504">
        <v>0.03</v>
      </c>
      <c r="H37" s="1504">
        <v>0</v>
      </c>
      <c r="I37" s="1504">
        <v>0</v>
      </c>
      <c r="J37" s="1504">
        <v>0</v>
      </c>
      <c r="K37" s="1504">
        <v>0</v>
      </c>
      <c r="L37" s="1504">
        <v>0</v>
      </c>
      <c r="M37" s="1504">
        <v>0</v>
      </c>
      <c r="N37" s="1504">
        <v>0</v>
      </c>
      <c r="O37" s="1504">
        <v>0</v>
      </c>
    </row>
    <row r="38" spans="1:15" s="1507" customFormat="1" ht="25.15" customHeight="1">
      <c r="A38" s="1762"/>
      <c r="B38" s="1764"/>
      <c r="C38" s="1502" t="s">
        <v>860</v>
      </c>
      <c r="D38" s="1504">
        <v>0</v>
      </c>
      <c r="E38" s="1504">
        <v>0</v>
      </c>
      <c r="F38" s="1504">
        <v>0</v>
      </c>
      <c r="G38" s="1504">
        <v>0</v>
      </c>
      <c r="H38" s="1504">
        <v>0</v>
      </c>
      <c r="I38" s="1504">
        <v>0</v>
      </c>
      <c r="J38" s="1510">
        <v>208651.87</v>
      </c>
      <c r="K38" s="1510">
        <v>705.33</v>
      </c>
      <c r="L38" s="1504">
        <v>0</v>
      </c>
      <c r="M38" s="1504">
        <v>0</v>
      </c>
      <c r="N38" s="1504">
        <v>0</v>
      </c>
      <c r="O38" s="1504">
        <v>0</v>
      </c>
    </row>
    <row r="39" spans="1:15" s="1507" customFormat="1" ht="25.15" customHeight="1">
      <c r="A39" s="1762"/>
      <c r="B39" s="1764"/>
      <c r="C39" s="1502" t="s">
        <v>861</v>
      </c>
      <c r="D39" s="1503">
        <v>13837507.1</v>
      </c>
      <c r="E39" s="1503">
        <v>846515.04</v>
      </c>
      <c r="F39" s="1503">
        <v>314977.03000000003</v>
      </c>
      <c r="G39" s="1504">
        <v>0</v>
      </c>
      <c r="H39" s="1504">
        <v>0</v>
      </c>
      <c r="I39" s="1504">
        <v>0</v>
      </c>
      <c r="J39" s="1504">
        <v>0</v>
      </c>
      <c r="K39" s="1504">
        <v>0</v>
      </c>
      <c r="L39" s="1504">
        <v>0</v>
      </c>
      <c r="M39" s="1504">
        <v>0</v>
      </c>
      <c r="N39" s="1504">
        <v>0</v>
      </c>
      <c r="O39" s="1504">
        <v>0</v>
      </c>
    </row>
    <row r="40" spans="1:15" s="1507" customFormat="1" ht="25.15" customHeight="1">
      <c r="A40" s="1762"/>
      <c r="B40" s="1764"/>
      <c r="C40" s="1502" t="s">
        <v>862</v>
      </c>
      <c r="D40" s="1504">
        <v>0</v>
      </c>
      <c r="E40" s="1504">
        <v>0</v>
      </c>
      <c r="F40" s="1504">
        <v>0</v>
      </c>
      <c r="G40" s="1504">
        <v>0</v>
      </c>
      <c r="H40" s="1504">
        <v>0</v>
      </c>
      <c r="I40" s="1504">
        <v>0</v>
      </c>
      <c r="J40" s="1504">
        <v>0</v>
      </c>
      <c r="K40" s="1504">
        <v>0</v>
      </c>
      <c r="L40" s="1504">
        <v>0</v>
      </c>
      <c r="M40" s="1504">
        <v>0</v>
      </c>
      <c r="N40" s="1510">
        <v>46241.83</v>
      </c>
      <c r="O40" s="1504">
        <v>0</v>
      </c>
    </row>
    <row r="41" spans="1:15" s="1507" customFormat="1" ht="25.15" customHeight="1">
      <c r="A41" s="1762"/>
      <c r="B41" s="1764"/>
      <c r="C41" s="1502" t="s">
        <v>833</v>
      </c>
      <c r="D41" s="1503">
        <v>273880.90000000002</v>
      </c>
      <c r="E41" s="1504">
        <v>0</v>
      </c>
      <c r="F41" s="1504">
        <v>0</v>
      </c>
      <c r="G41" s="1504">
        <v>0</v>
      </c>
      <c r="H41" s="1504">
        <v>0</v>
      </c>
      <c r="I41" s="1504">
        <v>0</v>
      </c>
      <c r="J41" s="1504">
        <v>0</v>
      </c>
      <c r="K41" s="1504">
        <v>0</v>
      </c>
      <c r="L41" s="1504">
        <v>0</v>
      </c>
      <c r="M41" s="1504">
        <v>0</v>
      </c>
      <c r="N41" s="1504">
        <v>0</v>
      </c>
      <c r="O41" s="1504">
        <v>0</v>
      </c>
    </row>
    <row r="42" spans="1:15" s="1507" customFormat="1" ht="28.5" customHeight="1">
      <c r="A42" s="1762"/>
      <c r="B42" s="1764"/>
      <c r="C42" s="1502" t="s">
        <v>863</v>
      </c>
      <c r="D42" s="1504">
        <v>0</v>
      </c>
      <c r="E42" s="1504">
        <v>0</v>
      </c>
      <c r="F42" s="1504">
        <v>0</v>
      </c>
      <c r="G42" s="1504">
        <v>0</v>
      </c>
      <c r="H42" s="1504">
        <v>0</v>
      </c>
      <c r="I42" s="1504">
        <v>0</v>
      </c>
      <c r="J42" s="1504">
        <v>0</v>
      </c>
      <c r="K42" s="1504">
        <v>0</v>
      </c>
      <c r="L42" s="1510">
        <v>7288499.6299999999</v>
      </c>
      <c r="M42" s="1504">
        <v>0</v>
      </c>
      <c r="N42" s="1504">
        <v>0</v>
      </c>
      <c r="O42" s="1504">
        <v>0</v>
      </c>
    </row>
    <row r="43" spans="1:15" s="1507" customFormat="1" ht="25.15" customHeight="1">
      <c r="A43" s="1762"/>
      <c r="B43" s="1764"/>
      <c r="C43" s="1502" t="s">
        <v>788</v>
      </c>
      <c r="D43" s="1503">
        <v>20083518.799999997</v>
      </c>
      <c r="E43" s="1503">
        <v>682089.34000000008</v>
      </c>
      <c r="F43" s="1511">
        <v>130.1</v>
      </c>
      <c r="G43" s="1504">
        <v>0</v>
      </c>
      <c r="H43" s="1504">
        <v>0</v>
      </c>
      <c r="I43" s="1504">
        <v>0</v>
      </c>
      <c r="J43" s="1504">
        <v>0</v>
      </c>
      <c r="K43" s="1504">
        <v>0</v>
      </c>
      <c r="L43" s="1504">
        <v>0</v>
      </c>
      <c r="M43" s="1504">
        <v>0</v>
      </c>
      <c r="N43" s="1504">
        <v>0</v>
      </c>
      <c r="O43" s="1504">
        <v>0</v>
      </c>
    </row>
    <row r="44" spans="1:15" s="1507" customFormat="1" ht="25.15" customHeight="1">
      <c r="A44" s="1762"/>
      <c r="B44" s="1764"/>
      <c r="C44" s="1502" t="s">
        <v>789</v>
      </c>
      <c r="D44" s="1503">
        <v>4083219.5500000003</v>
      </c>
      <c r="E44" s="1503">
        <v>1109697.97</v>
      </c>
      <c r="F44" s="1503">
        <v>97005.440000000002</v>
      </c>
      <c r="G44" s="1503">
        <v>27690.75</v>
      </c>
      <c r="H44" s="1509">
        <v>468.67</v>
      </c>
      <c r="I44" s="1504">
        <v>0</v>
      </c>
      <c r="J44" s="1504">
        <v>0</v>
      </c>
      <c r="K44" s="1504">
        <v>0</v>
      </c>
      <c r="L44" s="1504">
        <v>0</v>
      </c>
      <c r="M44" s="1504">
        <v>0</v>
      </c>
      <c r="N44" s="1504">
        <v>0</v>
      </c>
      <c r="O44" s="1510">
        <v>672775</v>
      </c>
    </row>
    <row r="45" spans="1:15" s="1507" customFormat="1" ht="25.15" customHeight="1">
      <c r="A45" s="1762"/>
      <c r="B45" s="1764"/>
      <c r="C45" s="1502" t="s">
        <v>855</v>
      </c>
      <c r="D45" s="1503">
        <v>5581577.7300000004</v>
      </c>
      <c r="E45" s="1503">
        <v>73369.119999999995</v>
      </c>
      <c r="F45" s="1503">
        <v>46215.67</v>
      </c>
      <c r="G45" s="1504">
        <v>0</v>
      </c>
      <c r="H45" s="1504">
        <v>0</v>
      </c>
      <c r="I45" s="1504">
        <v>0</v>
      </c>
      <c r="J45" s="1504">
        <v>0</v>
      </c>
      <c r="K45" s="1504">
        <v>0</v>
      </c>
      <c r="L45" s="1504">
        <v>0</v>
      </c>
      <c r="M45" s="1504">
        <v>0</v>
      </c>
      <c r="N45" s="1504">
        <v>0</v>
      </c>
      <c r="O45" s="1504">
        <v>0</v>
      </c>
    </row>
    <row r="46" spans="1:15" s="1507" customFormat="1" ht="25.15" customHeight="1">
      <c r="A46" s="1762"/>
      <c r="B46" s="1764"/>
      <c r="C46" s="1502" t="s">
        <v>791</v>
      </c>
      <c r="D46" s="1503">
        <v>606693.97</v>
      </c>
      <c r="E46" s="1503">
        <v>10053.85</v>
      </c>
      <c r="F46" s="1504">
        <v>0</v>
      </c>
      <c r="G46" s="1504">
        <v>0</v>
      </c>
      <c r="H46" s="1504">
        <v>0</v>
      </c>
      <c r="I46" s="1504">
        <v>0</v>
      </c>
      <c r="J46" s="1504">
        <v>0</v>
      </c>
      <c r="K46" s="1504">
        <v>0</v>
      </c>
      <c r="L46" s="1504">
        <v>0</v>
      </c>
      <c r="M46" s="1504">
        <v>0</v>
      </c>
      <c r="N46" s="1504">
        <v>0</v>
      </c>
      <c r="O46" s="1504">
        <v>0</v>
      </c>
    </row>
    <row r="47" spans="1:15" s="1507" customFormat="1" ht="25.15" customHeight="1">
      <c r="A47" s="1762"/>
      <c r="B47" s="1764"/>
      <c r="C47" s="1502" t="s">
        <v>792</v>
      </c>
      <c r="D47" s="1503">
        <v>4206977.6899999995</v>
      </c>
      <c r="E47" s="1503">
        <v>92473.890000000014</v>
      </c>
      <c r="F47" s="1503">
        <v>3562.47</v>
      </c>
      <c r="G47" s="1504">
        <v>0</v>
      </c>
      <c r="H47" s="1504">
        <v>0</v>
      </c>
      <c r="I47" s="1504">
        <v>0</v>
      </c>
      <c r="J47" s="1504">
        <v>0</v>
      </c>
      <c r="K47" s="1504">
        <v>0</v>
      </c>
      <c r="L47" s="1504">
        <v>0</v>
      </c>
      <c r="M47" s="1504">
        <v>0</v>
      </c>
      <c r="N47" s="1504">
        <v>0</v>
      </c>
      <c r="O47" s="1504">
        <v>0</v>
      </c>
    </row>
    <row r="48" spans="1:15" s="1507" customFormat="1" ht="25.15" customHeight="1">
      <c r="A48" s="1762"/>
      <c r="B48" s="1764"/>
      <c r="C48" s="1502" t="s">
        <v>864</v>
      </c>
      <c r="D48" s="1504">
        <v>0</v>
      </c>
      <c r="E48" s="1504">
        <v>0</v>
      </c>
      <c r="F48" s="1504">
        <v>0</v>
      </c>
      <c r="G48" s="1504">
        <v>0</v>
      </c>
      <c r="H48" s="1504">
        <v>0</v>
      </c>
      <c r="I48" s="1504">
        <v>0</v>
      </c>
      <c r="J48" s="1510">
        <v>1802.31</v>
      </c>
      <c r="K48" s="1510">
        <v>9846.7800000000007</v>
      </c>
      <c r="L48" s="1504">
        <v>0</v>
      </c>
      <c r="M48" s="1504">
        <v>0</v>
      </c>
      <c r="N48" s="1504">
        <v>0</v>
      </c>
      <c r="O48" s="1504">
        <v>0</v>
      </c>
    </row>
    <row r="49" spans="1:15" s="1507" customFormat="1" ht="25.15" customHeight="1">
      <c r="A49" s="1762"/>
      <c r="B49" s="1764"/>
      <c r="C49" s="1502" t="s">
        <v>793</v>
      </c>
      <c r="D49" s="1503">
        <v>546659.89</v>
      </c>
      <c r="E49" s="1503">
        <v>25693.040000000001</v>
      </c>
      <c r="F49" s="1504">
        <v>0</v>
      </c>
      <c r="G49" s="1504">
        <v>0</v>
      </c>
      <c r="H49" s="1504">
        <v>0</v>
      </c>
      <c r="I49" s="1504">
        <v>0</v>
      </c>
      <c r="J49" s="1504">
        <v>0</v>
      </c>
      <c r="K49" s="1504">
        <v>0</v>
      </c>
      <c r="L49" s="1504">
        <v>0</v>
      </c>
      <c r="M49" s="1504">
        <v>0</v>
      </c>
      <c r="N49" s="1504">
        <v>0</v>
      </c>
      <c r="O49" s="1504">
        <v>0</v>
      </c>
    </row>
    <row r="50" spans="1:15" s="1507" customFormat="1" ht="25.15" customHeight="1">
      <c r="A50" s="1762"/>
      <c r="B50" s="1764"/>
      <c r="C50" s="1502" t="s">
        <v>865</v>
      </c>
      <c r="D50" s="1503">
        <v>443306.89999999997</v>
      </c>
      <c r="E50" s="1503">
        <v>330608.42</v>
      </c>
      <c r="F50" s="1503">
        <v>100840.87</v>
      </c>
      <c r="G50" s="1503">
        <v>71306.570000000007</v>
      </c>
      <c r="H50" s="1504">
        <v>0</v>
      </c>
      <c r="I50" s="1504">
        <v>0</v>
      </c>
      <c r="J50" s="1504">
        <v>0</v>
      </c>
      <c r="K50" s="1504">
        <v>0</v>
      </c>
      <c r="L50" s="1504">
        <v>0</v>
      </c>
      <c r="M50" s="1504">
        <v>0</v>
      </c>
      <c r="N50" s="1504">
        <v>0</v>
      </c>
      <c r="O50" s="1504">
        <v>0</v>
      </c>
    </row>
    <row r="51" spans="1:15" s="1507" customFormat="1" ht="25.15" customHeight="1">
      <c r="A51" s="1762"/>
      <c r="B51" s="1764"/>
      <c r="C51" s="1502" t="s">
        <v>866</v>
      </c>
      <c r="D51" s="1504">
        <v>0</v>
      </c>
      <c r="E51" s="1504">
        <v>0</v>
      </c>
      <c r="F51" s="1504">
        <v>0</v>
      </c>
      <c r="G51" s="1504">
        <v>0</v>
      </c>
      <c r="H51" s="1504">
        <v>0</v>
      </c>
      <c r="I51" s="1509">
        <v>88.81</v>
      </c>
      <c r="J51" s="1504">
        <v>0</v>
      </c>
      <c r="K51" s="1510">
        <v>940.06</v>
      </c>
      <c r="L51" s="1510">
        <v>5914.9</v>
      </c>
      <c r="M51" s="1509">
        <v>486.37</v>
      </c>
      <c r="N51" s="1510">
        <v>3743.21</v>
      </c>
      <c r="O51" s="1504">
        <v>0</v>
      </c>
    </row>
    <row r="52" spans="1:15" s="1507" customFormat="1" ht="25.15" customHeight="1">
      <c r="A52" s="1762"/>
      <c r="B52" s="1764"/>
      <c r="C52" s="1502" t="s">
        <v>867</v>
      </c>
      <c r="D52" s="1503">
        <v>4509564.9799999995</v>
      </c>
      <c r="E52" s="1503">
        <v>1105975.68</v>
      </c>
      <c r="F52" s="1503">
        <v>3260769.18</v>
      </c>
      <c r="G52" s="1503">
        <v>7373.25</v>
      </c>
      <c r="H52" s="1504">
        <v>0</v>
      </c>
      <c r="I52" s="1504">
        <v>0</v>
      </c>
      <c r="J52" s="1504">
        <v>0</v>
      </c>
      <c r="K52" s="1504">
        <v>0</v>
      </c>
      <c r="L52" s="1504">
        <v>0</v>
      </c>
      <c r="M52" s="1504">
        <v>0</v>
      </c>
      <c r="N52" s="1504">
        <v>0</v>
      </c>
      <c r="O52" s="1504">
        <v>0</v>
      </c>
    </row>
    <row r="53" spans="1:15" s="1507" customFormat="1" ht="25.15" customHeight="1">
      <c r="A53" s="1762"/>
      <c r="B53" s="1764"/>
      <c r="C53" s="1502" t="s">
        <v>868</v>
      </c>
      <c r="D53" s="1504">
        <v>0</v>
      </c>
      <c r="E53" s="1504">
        <v>0</v>
      </c>
      <c r="F53" s="1504">
        <v>0</v>
      </c>
      <c r="G53" s="1504">
        <v>0</v>
      </c>
      <c r="H53" s="1504">
        <v>0</v>
      </c>
      <c r="I53" s="1504">
        <v>0</v>
      </c>
      <c r="J53" s="1509">
        <v>381.69</v>
      </c>
      <c r="K53" s="1504">
        <v>0</v>
      </c>
      <c r="L53" s="1504">
        <v>0</v>
      </c>
      <c r="M53" s="1504">
        <v>0</v>
      </c>
      <c r="N53" s="1504">
        <v>0</v>
      </c>
      <c r="O53" s="1504">
        <v>0</v>
      </c>
    </row>
    <row r="54" spans="1:15" s="1507" customFormat="1" ht="25.15" customHeight="1">
      <c r="A54" s="1762"/>
      <c r="B54" s="1764"/>
      <c r="C54" s="1502" t="s">
        <v>869</v>
      </c>
      <c r="D54" s="1503">
        <v>989513.79</v>
      </c>
      <c r="E54" s="1504">
        <v>0</v>
      </c>
      <c r="F54" s="1503">
        <v>1411.12</v>
      </c>
      <c r="G54" s="1504">
        <v>0</v>
      </c>
      <c r="H54" s="1504">
        <v>0</v>
      </c>
      <c r="I54" s="1504">
        <v>0</v>
      </c>
      <c r="J54" s="1504">
        <v>0</v>
      </c>
      <c r="K54" s="1504">
        <v>0</v>
      </c>
      <c r="L54" s="1504">
        <v>0</v>
      </c>
      <c r="M54" s="1504">
        <v>0</v>
      </c>
      <c r="N54" s="1504">
        <v>0</v>
      </c>
      <c r="O54" s="1504">
        <v>0</v>
      </c>
    </row>
    <row r="55" spans="1:15" s="1507" customFormat="1" ht="25.15" customHeight="1">
      <c r="A55" s="1762"/>
      <c r="B55" s="1764"/>
      <c r="C55" s="1502" t="s">
        <v>870</v>
      </c>
      <c r="D55" s="1504">
        <v>0</v>
      </c>
      <c r="E55" s="1504">
        <v>0</v>
      </c>
      <c r="F55" s="1504">
        <v>0</v>
      </c>
      <c r="G55" s="1504">
        <v>0</v>
      </c>
      <c r="H55" s="1504">
        <v>0</v>
      </c>
      <c r="I55" s="1510">
        <v>561.09</v>
      </c>
      <c r="J55" s="1510">
        <v>1042.49</v>
      </c>
      <c r="K55" s="1510">
        <v>1653.11</v>
      </c>
      <c r="L55" s="1504">
        <v>0</v>
      </c>
      <c r="M55" s="1504">
        <v>0</v>
      </c>
      <c r="N55" s="1504">
        <v>0</v>
      </c>
      <c r="O55" s="1504">
        <v>0</v>
      </c>
    </row>
    <row r="56" spans="1:15" s="1507" customFormat="1" ht="25.15" customHeight="1">
      <c r="A56" s="1762"/>
      <c r="B56" s="1764"/>
      <c r="C56" s="1502" t="s">
        <v>871</v>
      </c>
      <c r="D56" s="1503">
        <v>945608.78</v>
      </c>
      <c r="E56" s="1503">
        <v>271628.16000000003</v>
      </c>
      <c r="F56" s="1503">
        <v>80465.86</v>
      </c>
      <c r="G56" s="1511">
        <v>0.01</v>
      </c>
      <c r="H56" s="1504">
        <v>0</v>
      </c>
      <c r="I56" s="1504">
        <v>0</v>
      </c>
      <c r="J56" s="1504">
        <v>0</v>
      </c>
      <c r="K56" s="1504">
        <v>0</v>
      </c>
      <c r="L56" s="1504">
        <v>0</v>
      </c>
      <c r="M56" s="1504">
        <v>0</v>
      </c>
      <c r="N56" s="1504">
        <v>0</v>
      </c>
      <c r="O56" s="1516">
        <v>2.69</v>
      </c>
    </row>
    <row r="57" spans="1:15" s="1507" customFormat="1" ht="25.15" customHeight="1">
      <c r="A57" s="1762"/>
      <c r="B57" s="1764"/>
      <c r="C57" s="1502" t="s">
        <v>798</v>
      </c>
      <c r="D57" s="1503">
        <v>4000646.94</v>
      </c>
      <c r="E57" s="1503">
        <v>1981796</v>
      </c>
      <c r="F57" s="1503">
        <v>188589.32</v>
      </c>
      <c r="G57" s="1503">
        <v>13125.6</v>
      </c>
      <c r="H57" s="1510">
        <v>1259.46</v>
      </c>
      <c r="I57" s="1504">
        <v>0</v>
      </c>
      <c r="J57" s="1504">
        <v>0</v>
      </c>
      <c r="K57" s="1504">
        <v>0</v>
      </c>
      <c r="L57" s="1504">
        <v>0</v>
      </c>
      <c r="M57" s="1504">
        <v>0</v>
      </c>
      <c r="N57" s="1504">
        <v>0</v>
      </c>
      <c r="O57" s="1504">
        <v>0</v>
      </c>
    </row>
    <row r="58" spans="1:15" s="1507" customFormat="1" ht="25.15" customHeight="1">
      <c r="A58" s="1762"/>
      <c r="B58" s="1766"/>
      <c r="C58" s="1502" t="s">
        <v>872</v>
      </c>
      <c r="D58" s="1503">
        <v>1797255.75</v>
      </c>
      <c r="E58" s="1503">
        <v>367830.5</v>
      </c>
      <c r="F58" s="1503">
        <v>110985.58</v>
      </c>
      <c r="G58" s="1503">
        <v>15554.26</v>
      </c>
      <c r="H58" s="1504">
        <v>0</v>
      </c>
      <c r="I58" s="1504">
        <v>0</v>
      </c>
      <c r="J58" s="1504">
        <v>0</v>
      </c>
      <c r="K58" s="1504">
        <v>0</v>
      </c>
      <c r="L58" s="1504">
        <v>0</v>
      </c>
      <c r="M58" s="1504">
        <v>0</v>
      </c>
      <c r="N58" s="1504">
        <v>0</v>
      </c>
      <c r="O58" s="1504">
        <v>0</v>
      </c>
    </row>
    <row r="59" spans="1:15" s="1507" customFormat="1" ht="25.15" customHeight="1">
      <c r="A59" s="1762"/>
      <c r="B59" s="1499">
        <v>801</v>
      </c>
      <c r="C59" s="1502" t="s">
        <v>782</v>
      </c>
      <c r="D59" s="1504">
        <v>0</v>
      </c>
      <c r="E59" s="1504">
        <v>0</v>
      </c>
      <c r="F59" s="1503">
        <v>168545.2</v>
      </c>
      <c r="G59" s="1503">
        <v>24790.080000000002</v>
      </c>
      <c r="H59" s="1504">
        <v>0</v>
      </c>
      <c r="I59" s="1504">
        <v>0</v>
      </c>
      <c r="J59" s="1504">
        <v>0</v>
      </c>
      <c r="K59" s="1504">
        <v>0</v>
      </c>
      <c r="L59" s="1504">
        <v>0</v>
      </c>
      <c r="M59" s="1504">
        <v>0</v>
      </c>
      <c r="N59" s="1504">
        <v>0</v>
      </c>
      <c r="O59" s="1504">
        <v>0</v>
      </c>
    </row>
    <row r="60" spans="1:15" s="1507" customFormat="1" ht="25.15" customHeight="1">
      <c r="A60" s="1762"/>
      <c r="B60" s="1499">
        <v>851</v>
      </c>
      <c r="C60" s="1502" t="s">
        <v>782</v>
      </c>
      <c r="D60" s="1511">
        <v>219</v>
      </c>
      <c r="E60" s="1504">
        <v>0</v>
      </c>
      <c r="F60" s="1504">
        <v>0</v>
      </c>
      <c r="G60" s="1504">
        <v>0</v>
      </c>
      <c r="H60" s="1504">
        <v>0</v>
      </c>
      <c r="I60" s="1504">
        <v>0</v>
      </c>
      <c r="J60" s="1504">
        <v>0</v>
      </c>
      <c r="K60" s="1504">
        <v>0</v>
      </c>
      <c r="L60" s="1504">
        <v>0</v>
      </c>
      <c r="M60" s="1504">
        <v>0</v>
      </c>
      <c r="N60" s="1504">
        <v>0</v>
      </c>
      <c r="O60" s="1504">
        <v>0</v>
      </c>
    </row>
    <row r="61" spans="1:15" s="1507" customFormat="1" ht="25.15" customHeight="1">
      <c r="A61" s="1762"/>
      <c r="B61" s="1499">
        <v>852</v>
      </c>
      <c r="C61" s="1502" t="s">
        <v>782</v>
      </c>
      <c r="D61" s="1504">
        <v>0</v>
      </c>
      <c r="E61" s="1511">
        <v>411.99</v>
      </c>
      <c r="F61" s="1504">
        <v>0</v>
      </c>
      <c r="G61" s="1504">
        <v>0</v>
      </c>
      <c r="H61" s="1504">
        <v>0</v>
      </c>
      <c r="I61" s="1504">
        <v>0</v>
      </c>
      <c r="J61" s="1504">
        <v>0</v>
      </c>
      <c r="K61" s="1504">
        <v>0</v>
      </c>
      <c r="L61" s="1504">
        <v>0</v>
      </c>
      <c r="M61" s="1504">
        <v>0</v>
      </c>
      <c r="N61" s="1504">
        <v>0</v>
      </c>
      <c r="O61" s="1504">
        <v>0</v>
      </c>
    </row>
    <row r="62" spans="1:15" s="1507" customFormat="1" ht="25.15" customHeight="1">
      <c r="A62" s="1759"/>
      <c r="B62" s="1499">
        <v>853</v>
      </c>
      <c r="C62" s="1502" t="s">
        <v>782</v>
      </c>
      <c r="D62" s="1503">
        <v>546721.18000000005</v>
      </c>
      <c r="E62" s="1503">
        <v>29329.360000000001</v>
      </c>
      <c r="F62" s="1503">
        <v>58609.83</v>
      </c>
      <c r="G62" s="1503">
        <v>59769.42</v>
      </c>
      <c r="H62" s="1504">
        <v>0</v>
      </c>
      <c r="I62" s="1504">
        <v>0</v>
      </c>
      <c r="J62" s="1504">
        <v>0</v>
      </c>
      <c r="K62" s="1504">
        <v>0</v>
      </c>
      <c r="L62" s="1504">
        <v>0</v>
      </c>
      <c r="M62" s="1504">
        <v>0</v>
      </c>
      <c r="N62" s="1504">
        <v>0</v>
      </c>
      <c r="O62" s="1504">
        <v>0</v>
      </c>
    </row>
    <row r="63" spans="1:15" s="1507" customFormat="1" ht="25.15" customHeight="1">
      <c r="A63" s="1758">
        <v>39</v>
      </c>
      <c r="B63" s="1763">
        <v>600</v>
      </c>
      <c r="C63" s="1502" t="s">
        <v>779</v>
      </c>
      <c r="D63" s="1503">
        <v>857737.55</v>
      </c>
      <c r="E63" s="1504">
        <v>0</v>
      </c>
      <c r="F63" s="1504">
        <v>0</v>
      </c>
      <c r="G63" s="1504">
        <v>0</v>
      </c>
      <c r="H63" s="1504">
        <v>0</v>
      </c>
      <c r="I63" s="1504">
        <v>0</v>
      </c>
      <c r="J63" s="1504">
        <v>0</v>
      </c>
      <c r="K63" s="1504">
        <v>0</v>
      </c>
      <c r="L63" s="1504">
        <v>0</v>
      </c>
      <c r="M63" s="1504">
        <v>0</v>
      </c>
      <c r="N63" s="1504">
        <v>0</v>
      </c>
      <c r="O63" s="1504">
        <v>0</v>
      </c>
    </row>
    <row r="64" spans="1:15" s="1507" customFormat="1" ht="25.15" customHeight="1">
      <c r="A64" s="1762"/>
      <c r="B64" s="1764"/>
      <c r="C64" s="1502" t="s">
        <v>781</v>
      </c>
      <c r="D64" s="1503">
        <v>11786329.300000001</v>
      </c>
      <c r="E64" s="1504">
        <v>0</v>
      </c>
      <c r="F64" s="1504">
        <v>0</v>
      </c>
      <c r="G64" s="1504">
        <v>0</v>
      </c>
      <c r="H64" s="1504">
        <v>0</v>
      </c>
      <c r="I64" s="1504">
        <v>0</v>
      </c>
      <c r="J64" s="1504">
        <v>0</v>
      </c>
      <c r="K64" s="1504">
        <v>0</v>
      </c>
      <c r="L64" s="1504">
        <v>0</v>
      </c>
      <c r="M64" s="1504">
        <v>0</v>
      </c>
      <c r="N64" s="1504">
        <v>0</v>
      </c>
      <c r="O64" s="1504">
        <v>0</v>
      </c>
    </row>
    <row r="65" spans="1:15" s="1507" customFormat="1" ht="25.15" customHeight="1">
      <c r="A65" s="1505">
        <v>41</v>
      </c>
      <c r="B65" s="1499">
        <v>900</v>
      </c>
      <c r="C65" s="1502" t="s">
        <v>779</v>
      </c>
      <c r="D65" s="1511">
        <v>157.94999999999999</v>
      </c>
      <c r="E65" s="1511">
        <v>12.78</v>
      </c>
      <c r="F65" s="1504">
        <v>0</v>
      </c>
      <c r="G65" s="1504">
        <v>0</v>
      </c>
      <c r="H65" s="1504">
        <v>0</v>
      </c>
      <c r="I65" s="1504">
        <v>0</v>
      </c>
      <c r="J65" s="1504">
        <v>0</v>
      </c>
      <c r="K65" s="1504">
        <v>0</v>
      </c>
      <c r="L65" s="1504">
        <v>0</v>
      </c>
      <c r="M65" s="1504">
        <v>0</v>
      </c>
      <c r="N65" s="1504">
        <v>0</v>
      </c>
      <c r="O65" s="1504">
        <v>0</v>
      </c>
    </row>
    <row r="66" spans="1:15" s="1507" customFormat="1" ht="25.15" customHeight="1">
      <c r="A66" s="1512">
        <v>44</v>
      </c>
      <c r="B66" s="1519" t="s">
        <v>350</v>
      </c>
      <c r="C66" s="1502" t="s">
        <v>873</v>
      </c>
      <c r="D66" s="1503">
        <v>3165.59</v>
      </c>
      <c r="E66" s="1503">
        <v>1745.41</v>
      </c>
      <c r="F66" s="1504">
        <v>0</v>
      </c>
      <c r="G66" s="1504">
        <v>0</v>
      </c>
      <c r="H66" s="1504">
        <v>0</v>
      </c>
      <c r="I66" s="1504">
        <v>0</v>
      </c>
      <c r="J66" s="1504">
        <v>0</v>
      </c>
      <c r="K66" s="1504">
        <v>0</v>
      </c>
      <c r="L66" s="1504">
        <v>0</v>
      </c>
      <c r="M66" s="1504">
        <v>0</v>
      </c>
      <c r="N66" s="1504">
        <v>0</v>
      </c>
      <c r="O66" s="1504">
        <v>0</v>
      </c>
    </row>
    <row r="67" spans="1:15" s="1507" customFormat="1" ht="25.15" customHeight="1">
      <c r="A67" s="1765">
        <v>46</v>
      </c>
      <c r="B67" s="1763">
        <v>851</v>
      </c>
      <c r="C67" s="1502" t="s">
        <v>779</v>
      </c>
      <c r="D67" s="1503">
        <v>810369.65</v>
      </c>
      <c r="E67" s="1504">
        <v>0</v>
      </c>
      <c r="F67" s="1504">
        <v>0</v>
      </c>
      <c r="G67" s="1504">
        <v>0</v>
      </c>
      <c r="H67" s="1504">
        <v>0</v>
      </c>
      <c r="I67" s="1504">
        <v>0</v>
      </c>
      <c r="J67" s="1504">
        <v>0</v>
      </c>
      <c r="K67" s="1504">
        <v>0</v>
      </c>
      <c r="L67" s="1504">
        <v>0</v>
      </c>
      <c r="M67" s="1504">
        <v>0</v>
      </c>
      <c r="N67" s="1504">
        <v>0</v>
      </c>
      <c r="O67" s="1504">
        <v>0</v>
      </c>
    </row>
    <row r="68" spans="1:15" s="1507" customFormat="1" ht="25.15" customHeight="1">
      <c r="A68" s="1765"/>
      <c r="B68" s="1766"/>
      <c r="C68" s="1502" t="s">
        <v>782</v>
      </c>
      <c r="D68" s="1503">
        <v>296211.14</v>
      </c>
      <c r="E68" s="1503">
        <v>263505.55</v>
      </c>
      <c r="F68" s="1510">
        <v>37094.54</v>
      </c>
      <c r="G68" s="1504">
        <v>0</v>
      </c>
      <c r="H68" s="1504">
        <v>0</v>
      </c>
      <c r="I68" s="1504">
        <v>0</v>
      </c>
      <c r="J68" s="1504">
        <v>0</v>
      </c>
      <c r="K68" s="1504">
        <v>0</v>
      </c>
      <c r="L68" s="1504">
        <v>0</v>
      </c>
      <c r="M68" s="1504">
        <v>0</v>
      </c>
      <c r="N68" s="1504">
        <v>0</v>
      </c>
      <c r="O68" s="1504">
        <v>0</v>
      </c>
    </row>
    <row r="69" spans="1:15" s="1507" customFormat="1" ht="25.15" customHeight="1">
      <c r="A69" s="1520">
        <v>47</v>
      </c>
      <c r="B69" s="1499">
        <v>900</v>
      </c>
      <c r="C69" s="1502" t="s">
        <v>779</v>
      </c>
      <c r="D69" s="1503">
        <v>381900.7</v>
      </c>
      <c r="E69" s="1504">
        <v>0</v>
      </c>
      <c r="F69" s="1503">
        <v>26137.5</v>
      </c>
      <c r="G69" s="1504">
        <v>0</v>
      </c>
      <c r="H69" s="1504">
        <v>0</v>
      </c>
      <c r="I69" s="1504">
        <v>0</v>
      </c>
      <c r="J69" s="1504">
        <v>0</v>
      </c>
      <c r="K69" s="1504">
        <v>0</v>
      </c>
      <c r="L69" s="1504">
        <v>0</v>
      </c>
      <c r="M69" s="1504">
        <v>0</v>
      </c>
      <c r="N69" s="1504">
        <v>0</v>
      </c>
      <c r="O69" s="1504">
        <v>0</v>
      </c>
    </row>
    <row r="70" spans="1:15" s="1507" customFormat="1" ht="25.15" customHeight="1">
      <c r="A70" s="1758">
        <v>51</v>
      </c>
      <c r="B70" s="1519" t="s">
        <v>352</v>
      </c>
      <c r="C70" s="1502" t="s">
        <v>779</v>
      </c>
      <c r="D70" s="1503">
        <v>517340.05</v>
      </c>
      <c r="E70" s="1504">
        <v>0</v>
      </c>
      <c r="F70" s="1504">
        <v>0</v>
      </c>
      <c r="G70" s="1504">
        <v>0</v>
      </c>
      <c r="H70" s="1504">
        <v>0</v>
      </c>
      <c r="I70" s="1504">
        <v>0</v>
      </c>
      <c r="J70" s="1504">
        <v>0</v>
      </c>
      <c r="K70" s="1504">
        <v>0</v>
      </c>
      <c r="L70" s="1504">
        <v>0</v>
      </c>
      <c r="M70" s="1504">
        <v>0</v>
      </c>
      <c r="N70" s="1504">
        <v>0</v>
      </c>
      <c r="O70" s="1504">
        <v>0</v>
      </c>
    </row>
    <row r="71" spans="1:15" s="1507" customFormat="1" ht="25.15" customHeight="1">
      <c r="A71" s="1759"/>
      <c r="B71" s="1499">
        <v>900</v>
      </c>
      <c r="C71" s="1502" t="s">
        <v>779</v>
      </c>
      <c r="D71" s="1503">
        <v>38174987.520000003</v>
      </c>
      <c r="E71" s="1504">
        <v>0</v>
      </c>
      <c r="F71" s="1504">
        <v>0</v>
      </c>
      <c r="G71" s="1504">
        <v>0</v>
      </c>
      <c r="H71" s="1504">
        <v>0</v>
      </c>
      <c r="I71" s="1504">
        <v>0</v>
      </c>
      <c r="J71" s="1504">
        <v>0</v>
      </c>
      <c r="K71" s="1504">
        <v>0</v>
      </c>
      <c r="L71" s="1504">
        <v>0</v>
      </c>
      <c r="M71" s="1504">
        <v>0</v>
      </c>
      <c r="N71" s="1504">
        <v>0</v>
      </c>
      <c r="O71" s="1510">
        <v>9340.2000000000007</v>
      </c>
    </row>
    <row r="72" spans="1:15" s="1507" customFormat="1" ht="25.15" customHeight="1">
      <c r="A72" s="1758">
        <v>57</v>
      </c>
      <c r="B72" s="1763">
        <v>754</v>
      </c>
      <c r="C72" s="1502" t="s">
        <v>779</v>
      </c>
      <c r="D72" s="1504">
        <v>0</v>
      </c>
      <c r="E72" s="1504">
        <v>0</v>
      </c>
      <c r="F72" s="1503">
        <v>765</v>
      </c>
      <c r="G72" s="1511">
        <v>198.65</v>
      </c>
      <c r="H72" s="1504">
        <v>0</v>
      </c>
      <c r="I72" s="1504">
        <v>0</v>
      </c>
      <c r="J72" s="1504">
        <v>0</v>
      </c>
      <c r="K72" s="1504">
        <v>0</v>
      </c>
      <c r="L72" s="1504">
        <v>0</v>
      </c>
      <c r="M72" s="1504">
        <v>0</v>
      </c>
      <c r="N72" s="1504">
        <v>0</v>
      </c>
      <c r="O72" s="1504">
        <v>0</v>
      </c>
    </row>
    <row r="73" spans="1:15" s="1507" customFormat="1" ht="25.15" customHeight="1">
      <c r="A73" s="1759"/>
      <c r="B73" s="1766"/>
      <c r="C73" s="1502" t="s">
        <v>782</v>
      </c>
      <c r="D73" s="1504">
        <v>0</v>
      </c>
      <c r="E73" s="1511">
        <v>187.12</v>
      </c>
      <c r="F73" s="1504">
        <v>0</v>
      </c>
      <c r="G73" s="1504">
        <v>0</v>
      </c>
      <c r="H73" s="1504">
        <v>0</v>
      </c>
      <c r="I73" s="1504">
        <v>0</v>
      </c>
      <c r="J73" s="1504">
        <v>0</v>
      </c>
      <c r="K73" s="1504">
        <v>0</v>
      </c>
      <c r="L73" s="1504">
        <v>0</v>
      </c>
      <c r="M73" s="1504">
        <v>0</v>
      </c>
      <c r="N73" s="1504">
        <v>0</v>
      </c>
      <c r="O73" s="1504">
        <v>0</v>
      </c>
    </row>
    <row r="74" spans="1:15" s="1521" customFormat="1" ht="25.15" customHeight="1">
      <c r="A74" s="1758">
        <v>62</v>
      </c>
      <c r="B74" s="1760">
        <v>50</v>
      </c>
      <c r="C74" s="1502" t="s">
        <v>874</v>
      </c>
      <c r="D74" s="1503">
        <v>447519</v>
      </c>
      <c r="E74" s="1503">
        <v>263645.81</v>
      </c>
      <c r="F74" s="1510">
        <v>29519.16</v>
      </c>
      <c r="G74" s="1504">
        <v>0</v>
      </c>
      <c r="H74" s="1504">
        <v>0</v>
      </c>
      <c r="I74" s="1504">
        <v>0</v>
      </c>
      <c r="J74" s="1504">
        <v>0</v>
      </c>
      <c r="K74" s="1504">
        <v>0</v>
      </c>
      <c r="L74" s="1504">
        <v>0</v>
      </c>
      <c r="M74" s="1504">
        <v>0</v>
      </c>
      <c r="N74" s="1504">
        <v>0</v>
      </c>
      <c r="O74" s="1504">
        <v>0</v>
      </c>
    </row>
    <row r="75" spans="1:15" s="1507" customFormat="1" ht="32.25" customHeight="1">
      <c r="A75" s="1759"/>
      <c r="B75" s="1761"/>
      <c r="C75" s="1522" t="s">
        <v>875</v>
      </c>
      <c r="D75" s="1504">
        <v>0</v>
      </c>
      <c r="E75" s="1504">
        <v>0</v>
      </c>
      <c r="F75" s="1504">
        <v>0</v>
      </c>
      <c r="G75" s="1504">
        <v>0</v>
      </c>
      <c r="H75" s="1504">
        <v>0</v>
      </c>
      <c r="I75" s="1510">
        <v>1785.23</v>
      </c>
      <c r="J75" s="1510">
        <v>747.31</v>
      </c>
      <c r="K75" s="1510">
        <v>15535.51</v>
      </c>
      <c r="L75" s="1510">
        <v>14939.36</v>
      </c>
      <c r="M75" s="1509">
        <v>228.5</v>
      </c>
      <c r="N75" s="1504">
        <v>0</v>
      </c>
      <c r="O75" s="1504">
        <v>0</v>
      </c>
    </row>
    <row r="76" spans="1:15" s="1507" customFormat="1" ht="25.15" customHeight="1">
      <c r="A76" s="1505" t="s">
        <v>876</v>
      </c>
      <c r="B76" s="1523">
        <v>855</v>
      </c>
      <c r="C76" s="1502" t="s">
        <v>782</v>
      </c>
      <c r="D76" s="1503">
        <v>3774.58</v>
      </c>
      <c r="E76" s="1504">
        <v>0</v>
      </c>
      <c r="F76" s="1504">
        <v>0</v>
      </c>
      <c r="G76" s="1504">
        <v>0</v>
      </c>
      <c r="H76" s="1504">
        <v>0</v>
      </c>
      <c r="I76" s="1504">
        <v>0</v>
      </c>
      <c r="J76" s="1504">
        <v>0</v>
      </c>
      <c r="K76" s="1504">
        <v>0</v>
      </c>
      <c r="L76" s="1504">
        <v>0</v>
      </c>
      <c r="M76" s="1504">
        <v>0</v>
      </c>
      <c r="N76" s="1504">
        <v>0</v>
      </c>
      <c r="O76" s="1504">
        <v>0</v>
      </c>
    </row>
    <row r="77" spans="1:15" s="1507" customFormat="1" ht="25.15" customHeight="1">
      <c r="A77" s="1505" t="s">
        <v>839</v>
      </c>
      <c r="B77" s="1523">
        <v>855</v>
      </c>
      <c r="C77" s="1502" t="s">
        <v>782</v>
      </c>
      <c r="D77" s="1504">
        <v>0</v>
      </c>
      <c r="E77" s="1504">
        <v>0</v>
      </c>
      <c r="F77" s="1504">
        <v>0</v>
      </c>
      <c r="G77" s="1504">
        <v>0</v>
      </c>
      <c r="H77" s="1504">
        <v>0</v>
      </c>
      <c r="I77" s="1504">
        <v>0</v>
      </c>
      <c r="J77" s="1504">
        <v>0</v>
      </c>
      <c r="K77" s="1504">
        <v>0</v>
      </c>
      <c r="L77" s="1504">
        <v>0</v>
      </c>
      <c r="M77" s="1504">
        <v>0</v>
      </c>
      <c r="N77" s="1504">
        <v>0</v>
      </c>
      <c r="O77" s="1509">
        <v>61.24</v>
      </c>
    </row>
    <row r="78" spans="1:15" s="1527" customFormat="1" ht="21" customHeight="1">
      <c r="A78" s="1524"/>
      <c r="B78" s="1525"/>
      <c r="C78" s="1525"/>
      <c r="D78" s="1526">
        <f t="shared" ref="D78:O78" si="0">SUM(D12:D77)</f>
        <v>222857012.13999999</v>
      </c>
      <c r="E78" s="1526">
        <f t="shared" si="0"/>
        <v>13418563.879999999</v>
      </c>
      <c r="F78" s="1526">
        <f t="shared" si="0"/>
        <v>4849527.9400000013</v>
      </c>
      <c r="G78" s="1526">
        <f t="shared" si="0"/>
        <v>220104.67</v>
      </c>
      <c r="H78" s="1526">
        <f t="shared" si="0"/>
        <v>28385.129999999997</v>
      </c>
      <c r="I78" s="1526">
        <f t="shared" si="0"/>
        <v>291260.23000000004</v>
      </c>
      <c r="J78" s="1526">
        <f t="shared" si="0"/>
        <v>395938.79</v>
      </c>
      <c r="K78" s="1526">
        <f t="shared" si="0"/>
        <v>310992.23000000004</v>
      </c>
      <c r="L78" s="1526">
        <f t="shared" si="0"/>
        <v>7577051.0000000009</v>
      </c>
      <c r="M78" s="1526">
        <f t="shared" si="0"/>
        <v>10810.04</v>
      </c>
      <c r="N78" s="1526">
        <f t="shared" si="0"/>
        <v>51394.080000000002</v>
      </c>
      <c r="O78" s="1526">
        <f t="shared" si="0"/>
        <v>755373.19</v>
      </c>
    </row>
    <row r="79" spans="1:15" s="1531" customFormat="1" ht="18.600000000000001" customHeight="1">
      <c r="A79" s="1528"/>
      <c r="B79" s="1528"/>
      <c r="C79" s="1528"/>
      <c r="D79" s="1528"/>
      <c r="E79" s="1528"/>
      <c r="F79" s="1528"/>
      <c r="G79" s="1528"/>
      <c r="H79" s="1529"/>
      <c r="I79" s="1529"/>
      <c r="J79" s="1529"/>
      <c r="K79" s="1529"/>
      <c r="L79" s="1529"/>
      <c r="M79" s="1530"/>
      <c r="N79" s="1530"/>
      <c r="O79" s="1530"/>
    </row>
    <row r="80" spans="1:15" s="1498" customFormat="1" ht="15">
      <c r="A80" s="1532"/>
      <c r="B80" s="1533"/>
      <c r="C80" s="1533"/>
      <c r="D80" s="1533"/>
      <c r="E80" s="1533"/>
      <c r="F80" s="1534"/>
      <c r="G80" s="1534"/>
      <c r="H80" s="1534"/>
      <c r="I80" s="1534"/>
      <c r="J80" s="1534"/>
      <c r="K80" s="1534"/>
      <c r="L80" s="1534"/>
      <c r="M80" s="1534"/>
      <c r="N80" s="1534"/>
      <c r="O80" s="1534"/>
    </row>
    <row r="81" spans="1:15" s="1498" customFormat="1">
      <c r="A81" s="1535"/>
      <c r="B81" s="1533"/>
      <c r="C81" s="1533"/>
      <c r="D81" s="1533"/>
      <c r="E81" s="1533"/>
      <c r="F81" s="1536"/>
      <c r="G81" s="1536"/>
      <c r="H81" s="1536"/>
      <c r="I81" s="1536"/>
      <c r="J81" s="1536"/>
      <c r="K81" s="1536"/>
      <c r="L81" s="1536"/>
      <c r="M81" s="1536"/>
      <c r="N81" s="1536"/>
      <c r="O81" s="1536"/>
    </row>
    <row r="82" spans="1:15" s="1498" customFormat="1">
      <c r="A82" s="1495"/>
      <c r="B82" s="1533"/>
      <c r="C82" s="1533"/>
      <c r="D82" s="1537"/>
      <c r="E82" s="1537"/>
      <c r="F82" s="1537"/>
      <c r="G82" s="1537"/>
      <c r="H82" s="1537"/>
      <c r="I82" s="1537"/>
      <c r="J82" s="1537"/>
      <c r="K82" s="1537"/>
      <c r="L82" s="1537"/>
      <c r="M82" s="1537"/>
      <c r="N82" s="1537"/>
      <c r="O82" s="1537"/>
    </row>
    <row r="83" spans="1:15" s="1498" customFormat="1">
      <c r="A83" s="1538"/>
      <c r="B83" s="1533"/>
      <c r="C83" s="1533"/>
      <c r="D83" s="1533"/>
      <c r="E83" s="1537"/>
      <c r="F83" s="1537"/>
      <c r="G83" s="1537"/>
      <c r="H83" s="1537"/>
      <c r="I83" s="1537"/>
      <c r="J83" s="1537"/>
      <c r="K83" s="1537"/>
      <c r="L83" s="1537"/>
      <c r="M83" s="1537"/>
      <c r="N83" s="1537"/>
      <c r="O83" s="1537"/>
    </row>
    <row r="84" spans="1:15" s="1498" customFormat="1">
      <c r="B84" s="1533"/>
      <c r="C84" s="1533"/>
      <c r="D84" s="1533"/>
      <c r="E84" s="1536"/>
      <c r="F84" s="1533"/>
      <c r="G84" s="1533"/>
      <c r="H84" s="1533"/>
      <c r="I84" s="1533"/>
      <c r="J84" s="1533"/>
      <c r="K84" s="1533"/>
      <c r="L84" s="1533"/>
      <c r="M84" s="1533"/>
      <c r="N84" s="1533"/>
      <c r="O84" s="1533"/>
    </row>
    <row r="85" spans="1:15" s="1498" customFormat="1">
      <c r="B85" s="1533"/>
      <c r="C85" s="1533"/>
      <c r="D85" s="1533"/>
      <c r="E85" s="1533"/>
      <c r="F85" s="1533"/>
      <c r="G85" s="1533"/>
      <c r="H85" s="1533"/>
      <c r="I85" s="1533"/>
      <c r="J85" s="1533"/>
      <c r="K85" s="1533"/>
      <c r="L85" s="1533"/>
      <c r="M85" s="1533"/>
      <c r="N85" s="1533"/>
      <c r="O85" s="1533"/>
    </row>
    <row r="86" spans="1:15" s="1498" customFormat="1">
      <c r="A86" s="1539"/>
      <c r="B86" s="1533"/>
      <c r="C86" s="1533"/>
      <c r="D86" s="1533"/>
      <c r="E86" s="1533"/>
      <c r="F86" s="1533"/>
      <c r="G86" s="1533"/>
      <c r="H86" s="1533"/>
      <c r="I86" s="1533"/>
      <c r="J86" s="1533"/>
      <c r="K86" s="1533"/>
      <c r="L86" s="1533"/>
      <c r="M86" s="1533"/>
      <c r="N86" s="1533"/>
      <c r="O86" s="1533"/>
    </row>
    <row r="87" spans="1:15" s="1498" customFormat="1">
      <c r="B87" s="1260"/>
      <c r="C87" s="1533"/>
      <c r="D87" s="1533"/>
      <c r="E87" s="1533"/>
      <c r="F87" s="1260"/>
      <c r="G87" s="1260"/>
      <c r="H87" s="1260"/>
      <c r="I87" s="1260"/>
      <c r="J87" s="1260"/>
      <c r="K87" s="1260"/>
      <c r="L87" s="1260"/>
      <c r="M87" s="1260"/>
      <c r="N87" s="1260"/>
      <c r="O87" s="1260"/>
    </row>
    <row r="88" spans="1:15" s="1498" customFormat="1">
      <c r="B88" s="1260"/>
      <c r="C88" s="1260"/>
      <c r="D88" s="1260"/>
      <c r="E88" s="1260"/>
      <c r="F88" s="1260"/>
      <c r="G88" s="1260"/>
      <c r="H88" s="1260"/>
      <c r="I88" s="1260"/>
      <c r="J88" s="1260"/>
      <c r="K88" s="1260"/>
      <c r="L88" s="1260"/>
      <c r="M88" s="1509"/>
      <c r="N88" s="1260"/>
      <c r="O88" s="1260"/>
    </row>
    <row r="89" spans="1:15">
      <c r="B89" s="1260"/>
      <c r="C89" s="1260"/>
      <c r="D89" s="1260"/>
      <c r="E89" s="1260"/>
      <c r="F89" s="1260"/>
      <c r="G89" s="1260"/>
      <c r="H89" s="1260"/>
      <c r="I89" s="1260"/>
      <c r="J89" s="1260"/>
      <c r="K89" s="1260"/>
      <c r="L89" s="1260"/>
      <c r="M89" s="1260"/>
      <c r="N89" s="1260"/>
      <c r="O89" s="1260"/>
    </row>
    <row r="90" spans="1:15">
      <c r="B90" s="1260"/>
      <c r="C90" s="1260"/>
      <c r="D90" s="1260"/>
      <c r="E90" s="1260"/>
      <c r="F90" s="1260"/>
      <c r="G90" s="1260"/>
      <c r="H90" s="1260"/>
      <c r="I90" s="1260"/>
      <c r="J90" s="1260"/>
      <c r="K90" s="1260"/>
      <c r="L90" s="1260"/>
      <c r="M90" s="1260"/>
      <c r="N90" s="1260"/>
      <c r="O90" s="1260"/>
    </row>
    <row r="91" spans="1:15">
      <c r="B91" s="1260"/>
      <c r="C91" s="1260"/>
      <c r="D91" s="1260"/>
      <c r="E91" s="1260"/>
      <c r="F91" s="1260"/>
      <c r="G91" s="1260"/>
      <c r="H91" s="1260"/>
      <c r="I91" s="1260"/>
      <c r="J91" s="1260"/>
      <c r="K91" s="1260"/>
      <c r="L91" s="1260"/>
      <c r="M91" s="1260"/>
      <c r="N91" s="1260"/>
      <c r="O91" s="1260"/>
    </row>
    <row r="92" spans="1:15">
      <c r="B92" s="1260"/>
      <c r="C92" s="1260"/>
      <c r="D92" s="1260"/>
      <c r="E92" s="1260"/>
      <c r="F92" s="1260"/>
      <c r="G92" s="1260"/>
      <c r="H92" s="1260"/>
      <c r="I92" s="1260"/>
      <c r="J92" s="1260"/>
      <c r="K92" s="1260"/>
      <c r="L92" s="1260"/>
      <c r="M92" s="1260"/>
      <c r="N92" s="1260"/>
      <c r="O92" s="1260"/>
    </row>
    <row r="93" spans="1:15">
      <c r="C93" s="1260"/>
      <c r="D93" s="1260"/>
      <c r="E93" s="1260"/>
    </row>
  </sheetData>
  <mergeCells count="39">
    <mergeCell ref="I6:I10"/>
    <mergeCell ref="A25:A26"/>
    <mergeCell ref="B25:B26"/>
    <mergeCell ref="B19:B20"/>
    <mergeCell ref="G6:G10"/>
    <mergeCell ref="A21:A23"/>
    <mergeCell ref="A15:A17"/>
    <mergeCell ref="B16:B17"/>
    <mergeCell ref="A18:A20"/>
    <mergeCell ref="B21:B23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J6:J10"/>
    <mergeCell ref="K6:K10"/>
    <mergeCell ref="L6:L10"/>
    <mergeCell ref="H6:H10"/>
    <mergeCell ref="A27:A28"/>
    <mergeCell ref="A74:A75"/>
    <mergeCell ref="B74:B75"/>
    <mergeCell ref="A63:A64"/>
    <mergeCell ref="B63:B64"/>
    <mergeCell ref="A67:A68"/>
    <mergeCell ref="B67:B68"/>
    <mergeCell ref="A70:A71"/>
    <mergeCell ref="A72:A73"/>
    <mergeCell ref="B72:B73"/>
    <mergeCell ref="A30:A62"/>
    <mergeCell ref="B30:B32"/>
    <mergeCell ref="B33:B58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46" firstPageNumber="70" fitToHeight="0" orientation="landscape" useFirstPageNumber="1" r:id="rId1"/>
  <headerFooter>
    <oddHeader>&amp;C&amp;"Arial CE,Pogrubiony"&amp;12-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S44" sqref="S44"/>
    </sheetView>
  </sheetViews>
  <sheetFormatPr defaultRowHeight="12.75"/>
  <cols>
    <col min="1" max="16384" width="9.140625" style="1171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S44" sqref="S44"/>
    </sheetView>
  </sheetViews>
  <sheetFormatPr defaultRowHeight="12.75"/>
  <cols>
    <col min="1" max="16384" width="9.140625" style="1171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5" zoomScaleNormal="115" workbookViewId="0">
      <selection activeCell="S44" sqref="S44"/>
    </sheetView>
  </sheetViews>
  <sheetFormatPr defaultRowHeight="12.75"/>
  <cols>
    <col min="1" max="16384" width="9.140625" style="1171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S44" sqref="S44"/>
    </sheetView>
  </sheetViews>
  <sheetFormatPr defaultRowHeight="12.75"/>
  <cols>
    <col min="1" max="16384" width="9.140625" style="1171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topLeftCell="A4" zoomScale="75" workbookViewId="0">
      <selection activeCell="AA50" sqref="AA50"/>
    </sheetView>
  </sheetViews>
  <sheetFormatPr defaultRowHeight="12.75"/>
  <cols>
    <col min="1" max="16384" width="9.140625" style="1171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="85" zoomScaleNormal="85" workbookViewId="0">
      <selection activeCell="E12" sqref="E12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04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04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04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04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04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04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169"/>
      <c r="B7" s="1167"/>
      <c r="C7" s="1167"/>
      <c r="D7" s="1167"/>
      <c r="E7" s="1167"/>
      <c r="F7" s="1167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5" customHeight="1">
      <c r="A8" s="1170"/>
      <c r="B8" s="1167"/>
      <c r="C8" s="1167"/>
      <c r="D8" s="1167"/>
      <c r="E8" s="1167"/>
      <c r="F8" s="1167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1168"/>
      <c r="B9" s="1167"/>
      <c r="C9" s="1167"/>
      <c r="D9" s="1167"/>
      <c r="E9" s="1167"/>
      <c r="F9" s="1167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6.5" customHeight="1">
      <c r="A10" s="1179"/>
      <c r="B10" s="1167"/>
      <c r="C10" s="1167"/>
      <c r="D10" s="1167"/>
      <c r="E10" s="1167"/>
      <c r="F10" s="1167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1168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</row>
    <row r="12" spans="1:20" ht="15">
      <c r="A12" s="1179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2"/>
    </row>
    <row r="13" spans="1:20" ht="15">
      <c r="A13" s="1168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1:20" ht="15">
      <c r="A14" s="1168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1168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ht="15">
      <c r="A16" s="1179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</row>
    <row r="17" spans="1:20" s="1171" customFormat="1" ht="15">
      <c r="A17" s="1179"/>
      <c r="B17" s="1173"/>
      <c r="C17" s="1173"/>
      <c r="D17" s="1173"/>
      <c r="E17" s="1173"/>
      <c r="F17" s="1173"/>
      <c r="G17" s="1173"/>
      <c r="H17" s="1173"/>
      <c r="I17" s="1173"/>
      <c r="J17" s="1173"/>
      <c r="K17" s="1173"/>
      <c r="L17" s="1173"/>
      <c r="M17" s="1173"/>
      <c r="N17" s="1173"/>
      <c r="O17" s="1173"/>
      <c r="P17" s="1173"/>
      <c r="Q17" s="1173"/>
      <c r="R17" s="1173"/>
      <c r="S17" s="1173"/>
      <c r="T17" s="1173"/>
    </row>
    <row r="18" spans="1:20" s="1171" customFormat="1" ht="15">
      <c r="A18" s="1179"/>
      <c r="B18" s="1173"/>
      <c r="C18" s="1173"/>
      <c r="D18" s="1173"/>
      <c r="E18" s="1173"/>
      <c r="F18" s="1173"/>
      <c r="G18" s="1173"/>
      <c r="H18" s="1173"/>
      <c r="I18" s="1173"/>
      <c r="J18" s="1173"/>
      <c r="K18" s="1173"/>
      <c r="L18" s="1173"/>
      <c r="M18" s="1173"/>
      <c r="N18" s="1173"/>
      <c r="O18" s="1173"/>
      <c r="P18" s="1173"/>
      <c r="Q18" s="1173"/>
      <c r="R18" s="1173"/>
      <c r="S18" s="1173"/>
      <c r="T18" s="1173"/>
    </row>
    <row r="19" spans="1:20" ht="15">
      <c r="A19" s="1168"/>
      <c r="B19" s="1167"/>
      <c r="C19" s="1167"/>
      <c r="D19" s="1167"/>
      <c r="E19" s="1167"/>
      <c r="F19" s="1167"/>
      <c r="G19" s="1167"/>
      <c r="H19" s="1167"/>
      <c r="I19" s="1167"/>
      <c r="J19" s="1167"/>
      <c r="K19" s="1167"/>
      <c r="L19" s="1167"/>
      <c r="M19" s="1167"/>
      <c r="N19" s="1167"/>
      <c r="O19" s="1167"/>
      <c r="P19" s="1167"/>
      <c r="Q19" s="1167"/>
      <c r="R19" s="311"/>
      <c r="S19" s="311"/>
      <c r="T19" s="311"/>
    </row>
    <row r="20" spans="1:20" ht="15">
      <c r="A20" s="1179"/>
      <c r="B20" s="1167"/>
      <c r="C20" s="1167"/>
      <c r="D20" s="1167"/>
      <c r="E20" s="1167"/>
      <c r="F20" s="1167"/>
      <c r="G20" s="1167"/>
      <c r="H20" s="1167"/>
      <c r="I20" s="1167"/>
      <c r="J20" s="1167"/>
      <c r="K20" s="1167"/>
      <c r="L20" s="1167"/>
      <c r="M20" s="1167"/>
      <c r="N20" s="1167"/>
      <c r="O20" s="1167"/>
      <c r="P20" s="1167"/>
      <c r="Q20" s="1167"/>
      <c r="R20" s="311"/>
      <c r="S20" s="311"/>
      <c r="T20" s="311"/>
    </row>
    <row r="21" spans="1:20" ht="15">
      <c r="A21" s="705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05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705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</row>
    <row r="24" spans="1:20" ht="15">
      <c r="A24" s="705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652"/>
    </row>
    <row r="25" spans="1:20" ht="15">
      <c r="A25" s="705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652"/>
    </row>
    <row r="26" spans="1:20" ht="15" hidden="1">
      <c r="A26" s="705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2"/>
    </row>
    <row r="27" spans="1:20" ht="15" hidden="1">
      <c r="A27" s="705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2"/>
    </row>
    <row r="28" spans="1:20">
      <c r="A28" s="311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2"/>
    </row>
    <row r="29" spans="1:20" ht="15">
      <c r="A29" s="706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52"/>
    </row>
    <row r="30" spans="1:20" ht="15">
      <c r="A30" s="705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652"/>
    </row>
    <row r="31" spans="1:20">
      <c r="A31" s="311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30" zoomScaleNormal="130" workbookViewId="0">
      <selection activeCell="S44" sqref="S44"/>
    </sheetView>
  </sheetViews>
  <sheetFormatPr defaultRowHeight="12.75"/>
  <cols>
    <col min="1" max="16384" width="9.140625" style="1171"/>
  </cols>
  <sheetData>
    <row r="27" spans="2:2">
      <c r="B27" s="1546" t="s">
        <v>878</v>
      </c>
    </row>
    <row r="28" spans="2:2">
      <c r="B28" s="1547" t="s">
        <v>879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topLeftCell="A10" zoomScaleNormal="100" workbookViewId="0">
      <selection activeCell="O17" activeCellId="1" sqref="S44 O17"/>
    </sheetView>
  </sheetViews>
  <sheetFormatPr defaultRowHeight="12.75"/>
  <cols>
    <col min="1" max="16384" width="9.140625" style="1171"/>
  </cols>
  <sheetData>
    <row r="1" spans="1:1">
      <c r="A1" s="1171" t="s">
        <v>880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"/>
  <dimension ref="A1:I94"/>
  <sheetViews>
    <sheetView showGridLines="0" showZeros="0" showOutlineSymbols="0" topLeftCell="A7" zoomScale="90" zoomScaleNormal="90" workbookViewId="0">
      <selection activeCell="M18" sqref="M18"/>
    </sheetView>
  </sheetViews>
  <sheetFormatPr defaultRowHeight="12.75"/>
  <cols>
    <col min="1" max="1" width="85.85546875" style="180" customWidth="1"/>
    <col min="2" max="2" width="16.85546875" style="180" customWidth="1"/>
    <col min="3" max="3" width="19.140625" style="180" customWidth="1"/>
    <col min="4" max="4" width="2.5703125" style="180" customWidth="1"/>
    <col min="5" max="6" width="17" style="180" customWidth="1"/>
    <col min="7" max="9" width="11.5703125" style="180" bestFit="1" customWidth="1"/>
    <col min="10" max="11" width="9.140625" style="180"/>
    <col min="12" max="12" width="16.140625" style="180" customWidth="1"/>
    <col min="13" max="16384" width="9.140625" style="180"/>
  </cols>
  <sheetData>
    <row r="1" spans="1:9" ht="17.25" customHeight="1">
      <c r="A1" s="176" t="s">
        <v>431</v>
      </c>
      <c r="B1" s="177"/>
      <c r="C1" s="178"/>
      <c r="D1" s="178"/>
      <c r="E1" s="178"/>
      <c r="F1" s="178"/>
      <c r="G1" s="178"/>
      <c r="H1" s="178"/>
      <c r="I1" s="178"/>
    </row>
    <row r="2" spans="1:9" ht="17.25" customHeight="1">
      <c r="A2" s="181"/>
      <c r="B2" s="181"/>
      <c r="C2" s="178"/>
      <c r="D2" s="178"/>
      <c r="E2" s="178"/>
      <c r="F2" s="178"/>
      <c r="G2" s="178"/>
      <c r="H2" s="178"/>
      <c r="I2" s="178"/>
    </row>
    <row r="3" spans="1:9" ht="17.25" customHeight="1">
      <c r="A3" s="182" t="s">
        <v>432</v>
      </c>
      <c r="B3" s="183"/>
      <c r="C3" s="184"/>
      <c r="D3" s="184"/>
      <c r="E3" s="184"/>
      <c r="F3" s="184"/>
      <c r="G3" s="184"/>
      <c r="H3" s="184"/>
      <c r="I3" s="184"/>
    </row>
    <row r="4" spans="1:9" ht="17.25" customHeight="1">
      <c r="A4" s="185"/>
      <c r="B4" s="185"/>
      <c r="C4" s="179"/>
      <c r="D4" s="179"/>
      <c r="E4" s="179"/>
      <c r="F4" s="179"/>
      <c r="G4" s="179"/>
      <c r="H4" s="179"/>
      <c r="I4" s="179"/>
    </row>
    <row r="5" spans="1:9" ht="17.25" customHeight="1">
      <c r="A5" s="185"/>
      <c r="B5" s="185"/>
      <c r="C5" s="186"/>
      <c r="D5" s="1152"/>
      <c r="E5" s="179"/>
      <c r="F5" s="179"/>
      <c r="G5" s="179"/>
      <c r="H5" s="187"/>
      <c r="I5" s="188" t="s">
        <v>2</v>
      </c>
    </row>
    <row r="6" spans="1:9" ht="15.95" customHeight="1">
      <c r="A6" s="189"/>
      <c r="B6" s="190" t="s">
        <v>227</v>
      </c>
      <c r="C6" s="191" t="s">
        <v>229</v>
      </c>
      <c r="D6" s="194"/>
      <c r="E6" s="192"/>
      <c r="F6" s="193"/>
      <c r="G6" s="194" t="s">
        <v>433</v>
      </c>
      <c r="H6" s="192"/>
      <c r="I6" s="193"/>
    </row>
    <row r="7" spans="1:9" ht="15.95" customHeight="1">
      <c r="A7" s="195" t="s">
        <v>3</v>
      </c>
      <c r="B7" s="196" t="s">
        <v>228</v>
      </c>
      <c r="C7" s="1202"/>
      <c r="D7" s="1211"/>
      <c r="E7" s="197"/>
      <c r="F7" s="197"/>
      <c r="G7" s="197" t="s">
        <v>4</v>
      </c>
      <c r="H7" s="197" t="s">
        <v>4</v>
      </c>
      <c r="I7" s="198"/>
    </row>
    <row r="8" spans="1:9" ht="15.95" customHeight="1">
      <c r="A8" s="199"/>
      <c r="B8" s="200" t="s">
        <v>749</v>
      </c>
      <c r="C8" s="1202" t="s">
        <v>434</v>
      </c>
      <c r="D8" s="197"/>
      <c r="E8" s="197" t="s">
        <v>435</v>
      </c>
      <c r="F8" s="197" t="s">
        <v>436</v>
      </c>
      <c r="G8" s="198" t="s">
        <v>232</v>
      </c>
      <c r="H8" s="198" t="s">
        <v>437</v>
      </c>
      <c r="I8" s="198" t="s">
        <v>438</v>
      </c>
    </row>
    <row r="9" spans="1:9" s="205" customFormat="1" ht="9.75" customHeight="1">
      <c r="A9" s="202" t="s">
        <v>439</v>
      </c>
      <c r="B9" s="203">
        <v>2</v>
      </c>
      <c r="C9" s="1203">
        <v>3</v>
      </c>
      <c r="D9" s="204"/>
      <c r="E9" s="204">
        <v>4</v>
      </c>
      <c r="F9" s="204">
        <v>5</v>
      </c>
      <c r="G9" s="204">
        <v>6</v>
      </c>
      <c r="H9" s="204">
        <v>7</v>
      </c>
      <c r="I9" s="204">
        <v>8</v>
      </c>
    </row>
    <row r="10" spans="1:9" ht="24" customHeight="1">
      <c r="A10" s="206" t="s">
        <v>440</v>
      </c>
      <c r="B10" s="1076">
        <v>404484028</v>
      </c>
      <c r="C10" s="1204">
        <v>40655999</v>
      </c>
      <c r="D10" s="1008"/>
      <c r="E10" s="1008"/>
      <c r="F10" s="1008"/>
      <c r="G10" s="1085">
        <v>0.10051323707644644</v>
      </c>
      <c r="H10" s="1085"/>
      <c r="I10" s="1103"/>
    </row>
    <row r="11" spans="1:9" ht="24" customHeight="1">
      <c r="A11" s="207" t="s">
        <v>441</v>
      </c>
      <c r="B11" s="1077">
        <v>486784028</v>
      </c>
      <c r="C11" s="1205">
        <v>34010719</v>
      </c>
      <c r="D11" s="1212"/>
      <c r="E11" s="1077"/>
      <c r="F11" s="1077"/>
      <c r="G11" s="1085">
        <v>6.9868190087781598E-2</v>
      </c>
      <c r="H11" s="1085"/>
      <c r="I11" s="1104"/>
    </row>
    <row r="12" spans="1:9" ht="24" customHeight="1">
      <c r="A12" s="206" t="s">
        <v>442</v>
      </c>
      <c r="B12" s="1192">
        <v>-82300000</v>
      </c>
      <c r="C12" s="1204">
        <v>6645281</v>
      </c>
      <c r="D12" s="1008"/>
      <c r="E12" s="1008"/>
      <c r="F12" s="1008"/>
      <c r="G12" s="1085"/>
      <c r="H12" s="1085"/>
      <c r="I12" s="1104"/>
    </row>
    <row r="13" spans="1:9" ht="24" customHeight="1">
      <c r="A13" s="209" t="s">
        <v>443</v>
      </c>
      <c r="B13" s="1078"/>
      <c r="C13" s="1206"/>
      <c r="D13" s="1079"/>
      <c r="E13" s="1079"/>
      <c r="F13" s="1079"/>
      <c r="G13" s="1086"/>
      <c r="H13" s="1086"/>
      <c r="I13" s="1089"/>
    </row>
    <row r="14" spans="1:9" ht="15" customHeight="1">
      <c r="A14" s="210" t="s">
        <v>444</v>
      </c>
      <c r="B14" s="1076"/>
      <c r="C14" s="1207"/>
      <c r="D14" s="1008"/>
      <c r="E14" s="1076"/>
      <c r="F14" s="1076"/>
      <c r="G14" s="1085"/>
      <c r="H14" s="1085"/>
      <c r="I14" s="1104"/>
    </row>
    <row r="15" spans="1:9" ht="37.5" customHeight="1">
      <c r="A15" s="1133" t="s">
        <v>721</v>
      </c>
      <c r="B15" s="1076"/>
      <c r="C15" s="1207"/>
      <c r="D15" s="1008"/>
      <c r="E15" s="1076"/>
      <c r="F15" s="1076"/>
      <c r="G15" s="1085"/>
      <c r="H15" s="1103"/>
      <c r="I15" s="1104"/>
    </row>
    <row r="16" spans="1:9" ht="20.25" customHeight="1">
      <c r="A16" s="206" t="s">
        <v>722</v>
      </c>
      <c r="B16" s="1077">
        <v>-6864846</v>
      </c>
      <c r="C16" s="1207">
        <v>81419</v>
      </c>
      <c r="D16" s="1008"/>
      <c r="E16" s="1076"/>
      <c r="F16" s="1076"/>
      <c r="G16" s="1085"/>
      <c r="H16" s="1087"/>
      <c r="I16" s="1104"/>
    </row>
    <row r="17" spans="1:9" ht="24" customHeight="1">
      <c r="A17" s="770" t="s">
        <v>723</v>
      </c>
      <c r="B17" s="1114">
        <v>89164846</v>
      </c>
      <c r="C17" s="1208">
        <v>-6645281</v>
      </c>
      <c r="D17" s="1081"/>
      <c r="E17" s="1074"/>
      <c r="F17" s="1074"/>
      <c r="G17" s="1088"/>
      <c r="H17" s="1089"/>
      <c r="I17" s="1089"/>
    </row>
    <row r="18" spans="1:9" ht="24" customHeight="1">
      <c r="A18" s="212" t="s">
        <v>445</v>
      </c>
      <c r="B18" s="1010">
        <v>55565016</v>
      </c>
      <c r="C18" s="1006">
        <v>-8279982</v>
      </c>
      <c r="D18" s="1009"/>
      <c r="E18" s="1009"/>
      <c r="F18" s="1009"/>
      <c r="G18" s="1090"/>
      <c r="H18" s="1090"/>
      <c r="I18" s="1091"/>
    </row>
    <row r="19" spans="1:9" ht="15">
      <c r="A19" s="213" t="s">
        <v>718</v>
      </c>
      <c r="B19" s="1010"/>
      <c r="C19" s="1209"/>
      <c r="D19" s="1009"/>
      <c r="E19" s="1010"/>
      <c r="F19" s="1010"/>
      <c r="G19" s="1090"/>
      <c r="H19" s="1090"/>
      <c r="I19" s="1091"/>
    </row>
    <row r="20" spans="1:9" ht="15">
      <c r="A20" s="212" t="s">
        <v>446</v>
      </c>
      <c r="B20" s="1010">
        <v>9118240</v>
      </c>
      <c r="C20" s="1006">
        <v>0</v>
      </c>
      <c r="D20" s="1009"/>
      <c r="E20" s="1009"/>
      <c r="F20" s="1006"/>
      <c r="G20" s="1091"/>
      <c r="H20" s="1090"/>
      <c r="I20" s="1091"/>
    </row>
    <row r="21" spans="1:9" ht="15">
      <c r="A21" s="212" t="s">
        <v>447</v>
      </c>
      <c r="B21" s="1010">
        <v>68663815</v>
      </c>
      <c r="C21" s="1006">
        <v>7492099</v>
      </c>
      <c r="D21" s="1009"/>
      <c r="E21" s="1009"/>
      <c r="F21" s="1006"/>
      <c r="G21" s="1091">
        <v>0.1091127692220422</v>
      </c>
      <c r="H21" s="1090"/>
      <c r="I21" s="1091"/>
    </row>
    <row r="22" spans="1:9" ht="15">
      <c r="A22" s="212" t="s">
        <v>448</v>
      </c>
      <c r="B22" s="1010">
        <v>9000000</v>
      </c>
      <c r="C22" s="1006">
        <v>29666623</v>
      </c>
      <c r="D22" s="1009"/>
      <c r="E22" s="1009"/>
      <c r="F22" s="1006"/>
      <c r="G22" s="1091">
        <v>3.2962914444444444</v>
      </c>
      <c r="H22" s="1090"/>
      <c r="I22" s="1091"/>
    </row>
    <row r="23" spans="1:9" ht="15">
      <c r="A23" s="212" t="s">
        <v>449</v>
      </c>
      <c r="B23" s="1010">
        <v>-270505</v>
      </c>
      <c r="C23" s="1006">
        <v>15918</v>
      </c>
      <c r="D23" s="1009"/>
      <c r="E23" s="1009"/>
      <c r="F23" s="1006"/>
      <c r="G23" s="1091"/>
      <c r="H23" s="1090"/>
      <c r="I23" s="1091"/>
    </row>
    <row r="24" spans="1:9" ht="15">
      <c r="A24" s="212" t="s">
        <v>450</v>
      </c>
      <c r="B24" s="1010">
        <v>-21900000</v>
      </c>
      <c r="C24" s="1006">
        <v>2930868</v>
      </c>
      <c r="D24" s="1009"/>
      <c r="E24" s="1009"/>
      <c r="F24" s="1006"/>
      <c r="G24" s="1091"/>
      <c r="H24" s="1090"/>
      <c r="I24" s="1091"/>
    </row>
    <row r="25" spans="1:9" ht="15" customHeight="1">
      <c r="A25" s="212" t="s">
        <v>451</v>
      </c>
      <c r="B25" s="1010">
        <v>18739</v>
      </c>
      <c r="C25" s="1006">
        <v>1999</v>
      </c>
      <c r="D25" s="1009"/>
      <c r="E25" s="1009"/>
      <c r="F25" s="1009"/>
      <c r="G25" s="1091">
        <v>0.10667591653770211</v>
      </c>
      <c r="H25" s="1090"/>
      <c r="I25" s="1105"/>
    </row>
    <row r="26" spans="1:9" ht="15">
      <c r="A26" s="212" t="s">
        <v>706</v>
      </c>
      <c r="B26" s="1010">
        <v>-65273</v>
      </c>
      <c r="C26" s="1006">
        <v>768</v>
      </c>
      <c r="D26" s="1009"/>
      <c r="E26" s="1009"/>
      <c r="F26" s="1009"/>
      <c r="G26" s="1091"/>
      <c r="H26" s="1090"/>
      <c r="I26" s="1091"/>
    </row>
    <row r="27" spans="1:9" ht="15">
      <c r="A27" s="212" t="s">
        <v>707</v>
      </c>
      <c r="B27" s="1010"/>
      <c r="C27" s="1006">
        <v>65951986</v>
      </c>
      <c r="D27" s="1009"/>
      <c r="E27" s="1009"/>
      <c r="F27" s="1009"/>
      <c r="G27" s="1091"/>
      <c r="H27" s="1090"/>
      <c r="I27" s="1091"/>
    </row>
    <row r="28" spans="1:9" ht="18.75">
      <c r="A28" s="212" t="s">
        <v>708</v>
      </c>
      <c r="B28" s="1010">
        <v>9000000</v>
      </c>
      <c r="C28" s="1214">
        <v>-17563731</v>
      </c>
      <c r="D28" s="1213" t="s">
        <v>882</v>
      </c>
      <c r="E28" s="1009"/>
      <c r="F28" s="1009"/>
      <c r="G28" s="1091"/>
      <c r="H28" s="1090"/>
      <c r="I28" s="1091"/>
    </row>
    <row r="29" spans="1:9" ht="15.75" customHeight="1">
      <c r="A29" s="212" t="s">
        <v>452</v>
      </c>
      <c r="B29" s="1215">
        <v>33599830</v>
      </c>
      <c r="C29" s="1214">
        <v>1634701</v>
      </c>
      <c r="D29" s="1009"/>
      <c r="E29" s="1009"/>
      <c r="F29" s="1009"/>
      <c r="G29" s="1091">
        <v>4.8652061632454689E-2</v>
      </c>
      <c r="H29" s="1090"/>
      <c r="I29" s="1091"/>
    </row>
    <row r="30" spans="1:9" ht="8.25" customHeight="1">
      <c r="A30" s="214"/>
      <c r="B30" s="707"/>
      <c r="C30" s="1210"/>
      <c r="D30" s="708"/>
      <c r="E30" s="769"/>
      <c r="F30" s="708"/>
      <c r="G30" s="870"/>
      <c r="H30" s="868"/>
      <c r="I30" s="877"/>
    </row>
    <row r="31" spans="1:9" ht="3" customHeight="1">
      <c r="H31" s="867">
        <f>IF(F25=0,0,(IF(F25/C25&gt;1000%,"*)",F25/C25)))</f>
        <v>0</v>
      </c>
    </row>
    <row r="32" spans="1:9" ht="18.75">
      <c r="A32" s="655" t="s">
        <v>881</v>
      </c>
    </row>
    <row r="33" spans="1:1" ht="15">
      <c r="A33" s="185" t="s">
        <v>769</v>
      </c>
    </row>
    <row r="35" spans="1:1" ht="24" customHeight="1"/>
    <row r="36" spans="1:1" ht="24" customHeight="1"/>
    <row r="37" spans="1:1" ht="24" customHeight="1"/>
    <row r="39" spans="1:1" ht="18" customHeight="1"/>
    <row r="40" spans="1:1" ht="39.75" customHeight="1"/>
    <row r="57" ht="10.5" customHeight="1"/>
    <row r="63" ht="24" customHeight="1"/>
    <row r="64" ht="24" customHeight="1"/>
    <row r="65" ht="24" customHeight="1"/>
    <row r="69" ht="17.25" customHeight="1"/>
    <row r="92" ht="24" customHeight="1"/>
    <row r="93" ht="24" customHeight="1"/>
    <row r="94" ht="24" customHeight="1"/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 transitionEvaluation="1"/>
  <dimension ref="A1:T33"/>
  <sheetViews>
    <sheetView showGridLines="0" topLeftCell="A4" zoomScale="115" zoomScaleNormal="115" workbookViewId="0">
      <selection activeCell="K14" sqref="K14"/>
    </sheetView>
  </sheetViews>
  <sheetFormatPr defaultColWidth="12.5703125" defaultRowHeight="12.75"/>
  <cols>
    <col min="1" max="1" width="65.5703125" style="216" customWidth="1"/>
    <col min="2" max="2" width="16" style="216" bestFit="1" customWidth="1"/>
    <col min="3" max="5" width="14.7109375" style="216" customWidth="1"/>
    <col min="6" max="7" width="11.5703125" style="216" bestFit="1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754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554" t="s">
        <v>727</v>
      </c>
      <c r="C7" s="1555"/>
      <c r="D7" s="1554" t="s">
        <v>755</v>
      </c>
      <c r="E7" s="1556"/>
      <c r="F7" s="1557" t="s">
        <v>433</v>
      </c>
      <c r="G7" s="1558"/>
      <c r="H7" s="1559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0" t="s">
        <v>709</v>
      </c>
      <c r="D8" s="225" t="s">
        <v>231</v>
      </c>
      <c r="E8" s="226" t="s">
        <v>709</v>
      </c>
      <c r="F8" s="711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2" t="s">
        <v>750</v>
      </c>
      <c r="D9" s="230" t="s">
        <v>228</v>
      </c>
      <c r="E9" s="712" t="s">
        <v>434</v>
      </c>
      <c r="F9" s="713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14">
        <v>398671644</v>
      </c>
      <c r="C11" s="902">
        <v>40271703</v>
      </c>
      <c r="D11" s="885">
        <v>404484028</v>
      </c>
      <c r="E11" s="886">
        <v>40655999</v>
      </c>
      <c r="F11" s="871">
        <v>0.10101471626108427</v>
      </c>
      <c r="G11" s="872">
        <v>0.10051323707644644</v>
      </c>
      <c r="H11" s="869">
        <v>1.0095425813008205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87">
        <v>508019293</v>
      </c>
      <c r="C12" s="901">
        <v>36844986</v>
      </c>
      <c r="D12" s="885">
        <v>486784028</v>
      </c>
      <c r="E12" s="885">
        <v>34010719</v>
      </c>
      <c r="F12" s="1181">
        <v>7.2526745554129968E-2</v>
      </c>
      <c r="G12" s="872">
        <v>6.9868190087781598E-2</v>
      </c>
      <c r="H12" s="1091">
        <v>0.92307591051873383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85">
        <v>-109347649</v>
      </c>
      <c r="C13" s="901">
        <v>3426717</v>
      </c>
      <c r="D13" s="885">
        <f>D11-D12</f>
        <v>-82300000</v>
      </c>
      <c r="E13" s="885">
        <v>6645281</v>
      </c>
      <c r="F13" s="1181"/>
      <c r="G13" s="872"/>
      <c r="H13" s="1091">
        <v>1.9392558533430102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85"/>
      <c r="C14" s="901"/>
      <c r="D14" s="885"/>
      <c r="E14" s="885"/>
      <c r="F14" s="1181"/>
      <c r="G14" s="872"/>
      <c r="H14" s="1091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85"/>
      <c r="C15" s="901"/>
      <c r="D15" s="885"/>
      <c r="E15" s="885"/>
      <c r="F15" s="1181"/>
      <c r="G15" s="872"/>
      <c r="H15" s="1091"/>
      <c r="J15" s="242"/>
      <c r="K15" s="243"/>
      <c r="L15" s="243"/>
      <c r="M15" s="243"/>
    </row>
    <row r="16" spans="1:20" ht="36.75" customHeight="1">
      <c r="A16" s="891" t="s">
        <v>724</v>
      </c>
      <c r="B16" s="885"/>
      <c r="C16" s="900"/>
      <c r="D16" s="885"/>
      <c r="E16" s="885"/>
      <c r="F16" s="1181"/>
      <c r="G16" s="872"/>
      <c r="H16" s="1091"/>
      <c r="J16" s="242"/>
      <c r="K16" s="243"/>
      <c r="L16" s="243"/>
      <c r="M16" s="243"/>
    </row>
    <row r="17" spans="1:10" ht="24" customHeight="1">
      <c r="A17" s="241" t="s">
        <v>725</v>
      </c>
      <c r="B17" s="885">
        <v>-16953881</v>
      </c>
      <c r="C17" s="903">
        <v>103862</v>
      </c>
      <c r="D17" s="885">
        <v>-6864846</v>
      </c>
      <c r="E17" s="903">
        <v>81419</v>
      </c>
      <c r="F17" s="1181"/>
      <c r="G17" s="872"/>
      <c r="H17" s="1091">
        <v>0.78391519516281216</v>
      </c>
    </row>
    <row r="18" spans="1:10" ht="24" customHeight="1">
      <c r="A18" s="241" t="s">
        <v>462</v>
      </c>
      <c r="B18" s="888">
        <v>126301530</v>
      </c>
      <c r="C18" s="905">
        <v>-3426717</v>
      </c>
      <c r="D18" s="888">
        <v>89164846</v>
      </c>
      <c r="E18" s="888">
        <v>-6645281</v>
      </c>
      <c r="F18" s="1181">
        <v>-2.7131239027745745E-2</v>
      </c>
      <c r="G18" s="872">
        <v>-7.4528037652866017E-2</v>
      </c>
      <c r="H18" s="1091">
        <v>1.9392558533430102</v>
      </c>
    </row>
    <row r="19" spans="1:10" ht="24" customHeight="1">
      <c r="A19" s="241" t="s">
        <v>463</v>
      </c>
      <c r="B19" s="280">
        <v>139639017</v>
      </c>
      <c r="C19" s="904">
        <v>-4542329</v>
      </c>
      <c r="D19" s="887">
        <v>55565016</v>
      </c>
      <c r="E19" s="887">
        <v>-8279982</v>
      </c>
      <c r="F19" s="1181"/>
      <c r="G19" s="872"/>
      <c r="H19" s="1091">
        <v>1.822849467751015</v>
      </c>
    </row>
    <row r="20" spans="1:10" ht="24" customHeight="1">
      <c r="A20" s="241" t="s">
        <v>464</v>
      </c>
      <c r="B20" s="280">
        <v>-13337487</v>
      </c>
      <c r="C20" s="904">
        <v>1115613</v>
      </c>
      <c r="D20" s="887">
        <v>33599830</v>
      </c>
      <c r="E20" s="887">
        <v>1634701</v>
      </c>
      <c r="F20" s="1181"/>
      <c r="G20" s="872">
        <v>4.8652061632454689E-2</v>
      </c>
      <c r="H20" s="1091">
        <v>1.4652939684281199</v>
      </c>
    </row>
    <row r="21" spans="1:10" ht="8.1" customHeight="1">
      <c r="A21" s="244"/>
      <c r="B21" s="282"/>
      <c r="C21" s="889"/>
      <c r="D21" s="715"/>
      <c r="E21" s="889"/>
      <c r="F21" s="873"/>
      <c r="G21" s="874"/>
      <c r="H21" s="875"/>
    </row>
    <row r="22" spans="1:10" ht="8.1" customHeight="1">
      <c r="A22" s="716"/>
      <c r="B22" s="717"/>
      <c r="C22" s="717"/>
      <c r="D22" s="717"/>
      <c r="E22" s="718"/>
      <c r="F22" s="718"/>
      <c r="G22" s="718"/>
    </row>
    <row r="23" spans="1:10" s="76" customFormat="1" ht="15.75" customHeight="1">
      <c r="A23" s="1560"/>
      <c r="B23" s="1561"/>
      <c r="C23" s="1561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9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showGridLines="0" showZeros="0" zoomScale="85" zoomScaleNormal="85" zoomScaleSheetLayoutView="55" workbookViewId="0">
      <selection activeCell="D34" sqref="D34"/>
    </sheetView>
  </sheetViews>
  <sheetFormatPr defaultColWidth="7.85546875" defaultRowHeight="15"/>
  <cols>
    <col min="1" max="1" width="104.28515625" style="1013" customWidth="1"/>
    <col min="2" max="2" width="18.7109375" style="1012" bestFit="1" customWidth="1"/>
    <col min="3" max="3" width="0.85546875" style="1013" customWidth="1"/>
    <col min="4" max="4" width="15.140625" style="1013" bestFit="1" customWidth="1"/>
    <col min="5" max="5" width="1.28515625" style="1013" customWidth="1"/>
    <col min="6" max="6" width="17.42578125" style="1013" customWidth="1"/>
    <col min="7" max="7" width="0.28515625" style="1013" customWidth="1"/>
    <col min="8" max="8" width="15.140625" style="1013" customWidth="1"/>
    <col min="9" max="9" width="2.28515625" style="1013" customWidth="1"/>
    <col min="10" max="10" width="11.42578125" style="1013" bestFit="1" customWidth="1"/>
    <col min="11" max="12" width="11.5703125" style="1013" bestFit="1" customWidth="1"/>
    <col min="13" max="13" width="1.85546875" style="1014" bestFit="1" customWidth="1"/>
    <col min="14" max="14" width="3.5703125" style="1014" customWidth="1"/>
    <col min="15" max="15" width="12.5703125" style="1014" customWidth="1"/>
    <col min="16" max="16" width="7.85546875" style="1015" customWidth="1"/>
    <col min="17" max="16384" width="7.85546875" style="1013"/>
  </cols>
  <sheetData>
    <row r="1" spans="1:16" ht="15.75">
      <c r="A1" s="1011" t="s">
        <v>532</v>
      </c>
      <c r="D1" s="1011" t="s">
        <v>4</v>
      </c>
    </row>
    <row r="2" spans="1:16" ht="15.75">
      <c r="A2" s="1562" t="s">
        <v>533</v>
      </c>
      <c r="B2" s="1562"/>
      <c r="C2" s="1562"/>
      <c r="D2" s="1562"/>
      <c r="E2" s="1562"/>
      <c r="F2" s="1562"/>
      <c r="G2" s="1562"/>
      <c r="H2" s="1562"/>
      <c r="I2" s="1562"/>
      <c r="J2" s="1562"/>
      <c r="K2" s="1562"/>
      <c r="L2" s="1562"/>
    </row>
    <row r="3" spans="1:16" ht="15.75">
      <c r="A3" s="1075"/>
      <c r="B3" s="1016"/>
      <c r="C3" s="1017"/>
      <c r="D3" s="1016"/>
      <c r="E3" s="1017"/>
      <c r="F3" s="1017"/>
      <c r="G3" s="1017"/>
      <c r="H3" s="1017"/>
      <c r="I3" s="1017"/>
      <c r="J3" s="1017"/>
      <c r="K3" s="1017"/>
      <c r="L3" s="1017"/>
    </row>
    <row r="4" spans="1:16" ht="15.75">
      <c r="A4" s="1015"/>
      <c r="B4" s="1018" t="s">
        <v>4</v>
      </c>
      <c r="C4" s="1019"/>
      <c r="D4" s="1080"/>
      <c r="E4" s="1015"/>
      <c r="F4" s="1015"/>
      <c r="G4" s="1015"/>
      <c r="H4" s="1015"/>
      <c r="I4" s="1015"/>
      <c r="J4" s="1015"/>
      <c r="K4" s="1020"/>
      <c r="L4" s="1020" t="s">
        <v>2</v>
      </c>
    </row>
    <row r="5" spans="1:16" ht="15.75">
      <c r="A5" s="1021"/>
      <c r="B5" s="1022" t="s">
        <v>227</v>
      </c>
      <c r="C5" s="1023"/>
      <c r="D5" s="1563" t="s">
        <v>229</v>
      </c>
      <c r="E5" s="1564"/>
      <c r="F5" s="1564"/>
      <c r="G5" s="1564"/>
      <c r="H5" s="1564"/>
      <c r="I5" s="1565"/>
      <c r="J5" s="1566" t="s">
        <v>433</v>
      </c>
      <c r="K5" s="1567"/>
      <c r="L5" s="1568"/>
    </row>
    <row r="6" spans="1:16" ht="15.75">
      <c r="A6" s="1024" t="s">
        <v>3</v>
      </c>
      <c r="B6" s="1025" t="s">
        <v>228</v>
      </c>
      <c r="C6" s="1023"/>
      <c r="D6" s="1026"/>
      <c r="E6" s="1027"/>
      <c r="F6" s="1026"/>
      <c r="G6" s="1027"/>
      <c r="H6" s="1026"/>
      <c r="I6" s="1027"/>
      <c r="J6" s="1028"/>
      <c r="K6" s="1029"/>
      <c r="L6" s="1029"/>
    </row>
    <row r="7" spans="1:16" ht="20.100000000000001" customHeight="1">
      <c r="A7" s="1030"/>
      <c r="B7" s="1031" t="s">
        <v>749</v>
      </c>
      <c r="C7" s="1032" t="s">
        <v>4</v>
      </c>
      <c r="D7" s="1033" t="s">
        <v>434</v>
      </c>
      <c r="E7" s="1034"/>
      <c r="F7" s="1031" t="s">
        <v>534</v>
      </c>
      <c r="G7" s="1035"/>
      <c r="H7" s="1031" t="s">
        <v>436</v>
      </c>
      <c r="I7" s="1035"/>
      <c r="J7" s="1036" t="s">
        <v>232</v>
      </c>
      <c r="K7" s="1037" t="s">
        <v>437</v>
      </c>
      <c r="L7" s="1037" t="s">
        <v>438</v>
      </c>
    </row>
    <row r="8" spans="1:16" s="1043" customFormat="1">
      <c r="A8" s="1038">
        <v>1</v>
      </c>
      <c r="B8" s="1039">
        <v>2</v>
      </c>
      <c r="C8" s="1040"/>
      <c r="D8" s="1039">
        <v>3</v>
      </c>
      <c r="E8" s="1040"/>
      <c r="F8" s="1041">
        <v>4</v>
      </c>
      <c r="G8" s="1040"/>
      <c r="H8" s="1039">
        <v>5</v>
      </c>
      <c r="I8" s="1040"/>
      <c r="J8" s="1040">
        <v>6</v>
      </c>
      <c r="K8" s="1040">
        <v>7</v>
      </c>
      <c r="L8" s="1038">
        <v>8</v>
      </c>
      <c r="M8" s="1014"/>
      <c r="N8" s="1014"/>
      <c r="O8" s="1014"/>
      <c r="P8" s="1042"/>
    </row>
    <row r="9" spans="1:16" s="1043" customFormat="1" ht="20.100000000000001" customHeight="1">
      <c r="A9" s="1044" t="s">
        <v>535</v>
      </c>
      <c r="B9" s="1108">
        <v>404484028</v>
      </c>
      <c r="C9" s="1092"/>
      <c r="D9" s="1108">
        <v>40655999.196670018</v>
      </c>
      <c r="E9" s="1045"/>
      <c r="F9" s="1108"/>
      <c r="G9" s="1045"/>
      <c r="H9" s="1108"/>
      <c r="I9" s="1045"/>
      <c r="J9" s="1198">
        <v>0.10051323756267087</v>
      </c>
      <c r="K9" s="1046"/>
      <c r="L9" s="1046"/>
      <c r="M9" s="1047"/>
      <c r="N9" s="1047"/>
      <c r="O9" s="1047"/>
      <c r="P9" s="1042"/>
    </row>
    <row r="10" spans="1:16" s="1043" customFormat="1" ht="15.75">
      <c r="A10" s="1048" t="s">
        <v>536</v>
      </c>
      <c r="B10" s="1109"/>
      <c r="C10" s="1094"/>
      <c r="D10" s="1109"/>
      <c r="E10" s="1095"/>
      <c r="F10" s="1109"/>
      <c r="G10" s="1095"/>
      <c r="H10" s="1109"/>
      <c r="I10" s="1095"/>
      <c r="J10" s="1198"/>
      <c r="K10" s="1046"/>
      <c r="L10" s="1046"/>
      <c r="M10" s="1047"/>
      <c r="N10" s="1047"/>
      <c r="O10" s="1047"/>
      <c r="P10" s="1042"/>
    </row>
    <row r="11" spans="1:16" s="1043" customFormat="1" ht="20.100000000000001" customHeight="1">
      <c r="A11" s="1044" t="s">
        <v>537</v>
      </c>
      <c r="B11" s="1110">
        <v>369140013</v>
      </c>
      <c r="C11" s="1094"/>
      <c r="D11" s="1110">
        <v>39215996.908029996</v>
      </c>
      <c r="E11" s="1095"/>
      <c r="F11" s="1110"/>
      <c r="G11" s="1095"/>
      <c r="H11" s="1110"/>
      <c r="I11" s="1095"/>
      <c r="J11" s="1198">
        <v>0.10623610426114927</v>
      </c>
      <c r="K11" s="1046"/>
      <c r="L11" s="1046"/>
      <c r="M11" s="1047"/>
      <c r="N11" s="1047"/>
      <c r="O11" s="1047"/>
      <c r="P11" s="1042"/>
    </row>
    <row r="12" spans="1:16" s="1043" customFormat="1" ht="15.75">
      <c r="A12" s="1048" t="s">
        <v>538</v>
      </c>
      <c r="B12" s="1109"/>
      <c r="C12" s="1097"/>
      <c r="D12" s="1109"/>
      <c r="E12" s="1095"/>
      <c r="F12" s="1109"/>
      <c r="G12" s="1095"/>
      <c r="H12" s="1109"/>
      <c r="I12" s="1095"/>
      <c r="J12" s="1198"/>
      <c r="K12" s="1046"/>
      <c r="L12" s="1046"/>
      <c r="M12" s="1047"/>
      <c r="N12" s="1047"/>
      <c r="O12" s="1047"/>
      <c r="P12" s="1042"/>
    </row>
    <row r="13" spans="1:16" s="1043" customFormat="1">
      <c r="A13" s="1049" t="s">
        <v>539</v>
      </c>
      <c r="B13" s="1109">
        <v>181000000</v>
      </c>
      <c r="C13" s="1097"/>
      <c r="D13" s="1109">
        <v>23246955.308139998</v>
      </c>
      <c r="E13" s="1098"/>
      <c r="F13" s="1109"/>
      <c r="G13" s="1098"/>
      <c r="H13" s="1109"/>
      <c r="I13" s="1098"/>
      <c r="J13" s="1199">
        <v>0.1284362171720442</v>
      </c>
      <c r="K13" s="1050"/>
      <c r="L13" s="1050"/>
      <c r="M13" s="1047"/>
      <c r="N13" s="1047"/>
      <c r="O13" s="1047"/>
      <c r="P13" s="1042"/>
    </row>
    <row r="14" spans="1:16" s="1043" customFormat="1">
      <c r="A14" s="1049" t="s">
        <v>540</v>
      </c>
      <c r="B14" s="1109">
        <v>71052000</v>
      </c>
      <c r="C14" s="1097"/>
      <c r="D14" s="1109">
        <v>4661437.4019999998</v>
      </c>
      <c r="E14" s="1098"/>
      <c r="F14" s="1109"/>
      <c r="G14" s="1098"/>
      <c r="H14" s="1109"/>
      <c r="I14" s="1098"/>
      <c r="J14" s="1199">
        <v>6.5605998451838093E-2</v>
      </c>
      <c r="K14" s="1050"/>
      <c r="L14" s="1050"/>
      <c r="M14" s="1047"/>
      <c r="N14" s="1047"/>
      <c r="O14" s="1102"/>
      <c r="P14" s="1042"/>
    </row>
    <row r="15" spans="1:16" s="1043" customFormat="1">
      <c r="A15" s="1051" t="s">
        <v>541</v>
      </c>
      <c r="B15" s="1109"/>
      <c r="C15" s="1097"/>
      <c r="D15" s="1109"/>
      <c r="E15" s="1098"/>
      <c r="F15" s="1109"/>
      <c r="G15" s="1098"/>
      <c r="H15" s="1109"/>
      <c r="I15" s="1098"/>
      <c r="J15" s="1199"/>
      <c r="K15" s="1050"/>
      <c r="L15" s="1050"/>
      <c r="M15" s="1047"/>
      <c r="N15" s="1047"/>
      <c r="O15" s="1102"/>
      <c r="P15" s="1042"/>
    </row>
    <row r="16" spans="1:16" s="1043" customFormat="1">
      <c r="A16" s="1049" t="s">
        <v>542</v>
      </c>
      <c r="B16" s="1109">
        <v>3083023</v>
      </c>
      <c r="C16" s="1097"/>
      <c r="D16" s="1109">
        <v>267473.98027</v>
      </c>
      <c r="E16" s="1098"/>
      <c r="F16" s="1109"/>
      <c r="G16" s="1098"/>
      <c r="H16" s="1109"/>
      <c r="I16" s="1098"/>
      <c r="J16" s="1199">
        <v>8.6757049905239109E-2</v>
      </c>
      <c r="K16" s="1050"/>
      <c r="L16" s="1050"/>
      <c r="M16" s="1047"/>
      <c r="N16" s="1047"/>
      <c r="O16" s="1102"/>
      <c r="P16" s="1042"/>
    </row>
    <row r="17" spans="1:16" s="1043" customFormat="1">
      <c r="A17" s="1049" t="s">
        <v>543</v>
      </c>
      <c r="B17" s="1109">
        <v>67715420</v>
      </c>
      <c r="C17" s="1097"/>
      <c r="D17" s="1109">
        <v>4368645.8939000005</v>
      </c>
      <c r="E17" s="1098"/>
      <c r="F17" s="1109"/>
      <c r="G17" s="1098"/>
      <c r="H17" s="1109"/>
      <c r="I17" s="1098"/>
      <c r="J17" s="1199">
        <v>6.4514786940699773E-2</v>
      </c>
      <c r="K17" s="1050"/>
      <c r="L17" s="1050"/>
      <c r="M17" s="1047"/>
      <c r="N17" s="1047"/>
      <c r="O17" s="1102"/>
      <c r="P17" s="1042"/>
    </row>
    <row r="18" spans="1:16" s="1043" customFormat="1">
      <c r="A18" s="1049" t="s">
        <v>544</v>
      </c>
      <c r="B18" s="1109">
        <v>253557</v>
      </c>
      <c r="C18" s="1097"/>
      <c r="D18" s="1109">
        <v>25317.527829999999</v>
      </c>
      <c r="E18" s="1098"/>
      <c r="F18" s="1109"/>
      <c r="G18" s="1098"/>
      <c r="H18" s="1109"/>
      <c r="I18" s="1098"/>
      <c r="J18" s="1199">
        <v>9.9849453298469379E-2</v>
      </c>
      <c r="K18" s="1050"/>
      <c r="L18" s="1050"/>
      <c r="M18" s="1047"/>
      <c r="N18" s="1047"/>
      <c r="O18" s="1102"/>
      <c r="P18" s="1042"/>
    </row>
    <row r="19" spans="1:16" s="1043" customFormat="1">
      <c r="A19" s="1049" t="s">
        <v>545</v>
      </c>
      <c r="B19" s="1109">
        <v>2860000</v>
      </c>
      <c r="C19" s="1097"/>
      <c r="D19" s="1109">
        <v>226370.25959</v>
      </c>
      <c r="E19" s="1098"/>
      <c r="F19" s="1109"/>
      <c r="G19" s="1098"/>
      <c r="H19" s="1109"/>
      <c r="I19" s="1098"/>
      <c r="J19" s="1199">
        <v>7.915044041608392E-2</v>
      </c>
      <c r="K19" s="1050"/>
      <c r="L19" s="1050"/>
      <c r="M19" s="1047"/>
      <c r="N19" s="1047"/>
      <c r="O19" s="1102"/>
      <c r="P19" s="1042"/>
    </row>
    <row r="20" spans="1:16" s="1043" customFormat="1">
      <c r="A20" s="1049" t="s">
        <v>546</v>
      </c>
      <c r="B20" s="1109">
        <v>37100000</v>
      </c>
      <c r="C20" s="1097"/>
      <c r="D20" s="1109">
        <v>3479775.5505100004</v>
      </c>
      <c r="E20" s="1098"/>
      <c r="F20" s="1109"/>
      <c r="G20" s="1098"/>
      <c r="H20" s="1109"/>
      <c r="I20" s="1098"/>
      <c r="J20" s="1199">
        <v>9.3794489232075479E-2</v>
      </c>
      <c r="K20" s="1050"/>
      <c r="L20" s="1050"/>
      <c r="M20" s="1047"/>
      <c r="N20" s="1047"/>
      <c r="O20" s="1102"/>
      <c r="P20" s="1042"/>
    </row>
    <row r="21" spans="1:16" s="1043" customFormat="1">
      <c r="A21" s="1051" t="s">
        <v>547</v>
      </c>
      <c r="B21" s="1109"/>
      <c r="C21" s="1097"/>
      <c r="D21" s="1109"/>
      <c r="E21" s="1098"/>
      <c r="F21" s="1109"/>
      <c r="G21" s="1098"/>
      <c r="H21" s="1109"/>
      <c r="I21" s="1098"/>
      <c r="J21" s="1199"/>
      <c r="K21" s="1050"/>
      <c r="L21" s="1050"/>
      <c r="M21" s="1047"/>
      <c r="N21" s="1047"/>
      <c r="O21" s="1102"/>
      <c r="P21" s="1042"/>
    </row>
    <row r="22" spans="1:16" s="1043" customFormat="1">
      <c r="A22" s="1049" t="s">
        <v>548</v>
      </c>
      <c r="B22" s="1109">
        <v>70000</v>
      </c>
      <c r="C22" s="1097"/>
      <c r="D22" s="1109">
        <v>-6.8000000000000005E-2</v>
      </c>
      <c r="E22" s="1098"/>
      <c r="F22" s="1109"/>
      <c r="G22" s="1098"/>
      <c r="H22" s="1109"/>
      <c r="I22" s="1098"/>
      <c r="J22" s="1199">
        <v>-9.7142857142857148E-7</v>
      </c>
      <c r="K22" s="1050"/>
      <c r="L22" s="1050"/>
      <c r="M22" s="1047"/>
      <c r="N22" s="1047"/>
      <c r="O22" s="1102"/>
      <c r="P22" s="1042"/>
    </row>
    <row r="23" spans="1:16" s="1043" customFormat="1">
      <c r="A23" s="1049" t="s">
        <v>549</v>
      </c>
      <c r="B23" s="1109">
        <v>69300000</v>
      </c>
      <c r="C23" s="1097"/>
      <c r="D23" s="1109">
        <v>7002981.5357599994</v>
      </c>
      <c r="E23" s="1098"/>
      <c r="F23" s="1109"/>
      <c r="G23" s="1098"/>
      <c r="H23" s="1109"/>
      <c r="I23" s="1098"/>
      <c r="J23" s="1199">
        <v>0.10105312461414141</v>
      </c>
      <c r="K23" s="1050"/>
      <c r="L23" s="1050"/>
      <c r="M23" s="1047"/>
      <c r="N23" s="1047"/>
      <c r="O23" s="1102"/>
      <c r="P23" s="1042"/>
    </row>
    <row r="24" spans="1:16" s="1043" customFormat="1">
      <c r="A24" s="1051" t="s">
        <v>541</v>
      </c>
      <c r="B24" s="1109"/>
      <c r="C24" s="1097"/>
      <c r="D24" s="1109"/>
      <c r="E24" s="1098"/>
      <c r="F24" s="1109"/>
      <c r="G24" s="1098"/>
      <c r="H24" s="1109"/>
      <c r="I24" s="1098"/>
      <c r="J24" s="1200"/>
      <c r="K24" s="1050"/>
      <c r="L24" s="1050"/>
      <c r="M24" s="1047"/>
      <c r="N24" s="1047"/>
      <c r="O24" s="1102"/>
      <c r="P24" s="1042"/>
    </row>
    <row r="25" spans="1:16" s="1043" customFormat="1">
      <c r="A25" s="1049" t="s">
        <v>550</v>
      </c>
      <c r="B25" s="1109">
        <v>55387000</v>
      </c>
      <c r="C25" s="1097"/>
      <c r="D25" s="1109">
        <v>6176763.4876099993</v>
      </c>
      <c r="E25" s="1098"/>
      <c r="F25" s="1109"/>
      <c r="G25" s="1098"/>
      <c r="H25" s="1109"/>
      <c r="I25" s="1098"/>
      <c r="J25" s="1199">
        <v>0.1115200947444346</v>
      </c>
      <c r="K25" s="1050"/>
      <c r="L25" s="1050"/>
      <c r="M25" s="1047"/>
      <c r="N25" s="1047"/>
      <c r="O25" s="1102"/>
      <c r="P25" s="1042"/>
    </row>
    <row r="26" spans="1:16" s="1043" customFormat="1">
      <c r="A26" s="1049" t="s">
        <v>551</v>
      </c>
      <c r="B26" s="1109">
        <v>13900000</v>
      </c>
      <c r="C26" s="1097"/>
      <c r="D26" s="1109">
        <v>826218.04814999993</v>
      </c>
      <c r="E26" s="1098"/>
      <c r="F26" s="1109"/>
      <c r="G26" s="1098"/>
      <c r="H26" s="1109"/>
      <c r="I26" s="1098"/>
      <c r="J26" s="1199">
        <v>5.9440147348920856E-2</v>
      </c>
      <c r="K26" s="1050"/>
      <c r="L26" s="1050"/>
      <c r="M26" s="1047"/>
      <c r="N26" s="1047"/>
      <c r="O26" s="1102"/>
      <c r="P26" s="1042"/>
    </row>
    <row r="27" spans="1:16" s="1043" customFormat="1">
      <c r="A27" s="1049" t="s">
        <v>552</v>
      </c>
      <c r="B27" s="1109">
        <v>13000</v>
      </c>
      <c r="C27" s="1097"/>
      <c r="D27" s="1109">
        <v>0</v>
      </c>
      <c r="E27" s="1098"/>
      <c r="F27" s="1109"/>
      <c r="G27" s="1098"/>
      <c r="H27" s="1109"/>
      <c r="I27" s="1098"/>
      <c r="J27" s="1199"/>
      <c r="K27" s="1050"/>
      <c r="L27" s="1050"/>
      <c r="M27" s="1047"/>
      <c r="N27" s="1047"/>
      <c r="O27" s="1102"/>
      <c r="P27" s="1042"/>
    </row>
    <row r="28" spans="1:16" s="1043" customFormat="1">
      <c r="A28" s="1049" t="s">
        <v>553</v>
      </c>
      <c r="B28" s="1109">
        <v>1500000</v>
      </c>
      <c r="C28" s="1097"/>
      <c r="D28" s="1109">
        <v>181647.22899999999</v>
      </c>
      <c r="E28" s="1098"/>
      <c r="F28" s="1109"/>
      <c r="G28" s="1098"/>
      <c r="H28" s="1109"/>
      <c r="I28" s="1098"/>
      <c r="J28" s="1199">
        <v>0.12109815266666667</v>
      </c>
      <c r="K28" s="1050"/>
      <c r="L28" s="1050"/>
      <c r="M28" s="1047"/>
      <c r="N28" s="1047"/>
      <c r="O28" s="1102"/>
      <c r="P28" s="1042"/>
    </row>
    <row r="29" spans="1:16" s="1043" customFormat="1">
      <c r="A29" s="1049" t="s">
        <v>554</v>
      </c>
      <c r="B29" s="1109">
        <v>4870000</v>
      </c>
      <c r="C29" s="1097"/>
      <c r="D29" s="1109">
        <v>416826.49502999999</v>
      </c>
      <c r="E29" s="1098"/>
      <c r="F29" s="1109"/>
      <c r="G29" s="1098"/>
      <c r="H29" s="1109"/>
      <c r="I29" s="1098"/>
      <c r="J29" s="1199">
        <v>8.5590656063655027E-2</v>
      </c>
      <c r="K29" s="1050"/>
      <c r="L29" s="1050"/>
      <c r="M29" s="1047"/>
      <c r="N29" s="1047"/>
      <c r="O29" s="1102"/>
      <c r="P29" s="1042"/>
    </row>
    <row r="30" spans="1:16" s="1043" customFormat="1">
      <c r="A30" s="1049" t="s">
        <v>760</v>
      </c>
      <c r="B30" s="1109">
        <v>1458013</v>
      </c>
      <c r="C30" s="1097"/>
      <c r="D30" s="1109">
        <v>2.8650000000000002</v>
      </c>
      <c r="E30" s="1098"/>
      <c r="F30" s="1109"/>
      <c r="G30" s="1098"/>
      <c r="H30" s="1109"/>
      <c r="I30" s="1098"/>
      <c r="J30" s="1199">
        <v>1.9650030555283118E-6</v>
      </c>
      <c r="K30" s="1050"/>
      <c r="L30" s="1050"/>
      <c r="M30" s="1047"/>
      <c r="N30" s="1047"/>
      <c r="O30" s="1102"/>
      <c r="P30" s="1042"/>
    </row>
    <row r="31" spans="1:16" s="1043" customFormat="1">
      <c r="A31" s="1049" t="s">
        <v>757</v>
      </c>
      <c r="B31" s="1109"/>
      <c r="C31" s="1097"/>
      <c r="D31" s="1109">
        <v>0.26300000000000001</v>
      </c>
      <c r="E31" s="1098"/>
      <c r="F31" s="1109"/>
      <c r="G31" s="1098"/>
      <c r="H31" s="1109"/>
      <c r="I31" s="1098"/>
      <c r="J31" s="1199"/>
      <c r="K31" s="1050"/>
      <c r="L31" s="1050"/>
      <c r="M31" s="1047"/>
      <c r="N31" s="1047"/>
      <c r="O31" s="1102"/>
      <c r="P31" s="1042"/>
    </row>
    <row r="32" spans="1:16" s="1043" customFormat="1">
      <c r="A32" s="1049" t="s">
        <v>758</v>
      </c>
      <c r="B32" s="1109"/>
      <c r="C32" s="1097"/>
      <c r="D32" s="1109"/>
      <c r="E32" s="1098"/>
      <c r="F32" s="1109"/>
      <c r="G32" s="1098"/>
      <c r="H32" s="1109"/>
      <c r="I32" s="1098"/>
      <c r="J32" s="1199"/>
      <c r="K32" s="1050"/>
      <c r="L32" s="1050"/>
      <c r="M32" s="1047"/>
      <c r="N32" s="1047"/>
      <c r="O32" s="1102"/>
      <c r="P32" s="1042"/>
    </row>
    <row r="33" spans="1:20" s="1043" customFormat="1">
      <c r="A33" s="1052" t="s">
        <v>759</v>
      </c>
      <c r="B33" s="1109"/>
      <c r="C33" s="1097"/>
      <c r="D33" s="1109"/>
      <c r="E33" s="1098"/>
      <c r="F33" s="1109"/>
      <c r="G33" s="1098"/>
      <c r="H33" s="1109"/>
      <c r="I33" s="1098"/>
      <c r="J33" s="1199"/>
      <c r="K33" s="1050"/>
      <c r="L33" s="1050"/>
      <c r="M33" s="1047"/>
      <c r="N33" s="1047"/>
      <c r="O33" s="1102"/>
      <c r="P33" s="1042"/>
    </row>
    <row r="34" spans="1:20" s="1043" customFormat="1" ht="20.100000000000001" customHeight="1">
      <c r="A34" s="1044" t="s">
        <v>555</v>
      </c>
      <c r="B34" s="1110">
        <v>32752862</v>
      </c>
      <c r="C34" s="1094"/>
      <c r="D34" s="1110">
        <v>1388171.5081000221</v>
      </c>
      <c r="E34" s="1095"/>
      <c r="F34" s="1110"/>
      <c r="G34" s="1095"/>
      <c r="H34" s="1110"/>
      <c r="I34" s="1095"/>
      <c r="J34" s="1198">
        <v>4.2383212438046547E-2</v>
      </c>
      <c r="K34" s="1046"/>
      <c r="L34" s="1046"/>
      <c r="M34" s="1047"/>
      <c r="N34" s="1047"/>
      <c r="O34" s="1102"/>
      <c r="P34" s="1042"/>
    </row>
    <row r="35" spans="1:20" s="1043" customFormat="1" ht="15.75">
      <c r="A35" s="1048" t="s">
        <v>538</v>
      </c>
      <c r="B35" s="1093"/>
      <c r="C35" s="1097"/>
      <c r="D35" s="1093"/>
      <c r="E35" s="1098"/>
      <c r="F35" s="1093"/>
      <c r="G35" s="1098"/>
      <c r="H35" s="1093"/>
      <c r="I35" s="1098"/>
      <c r="J35" s="1199"/>
      <c r="K35" s="1046"/>
      <c r="L35" s="1046"/>
      <c r="M35" s="1047"/>
      <c r="N35" s="1047"/>
      <c r="O35" s="1102"/>
      <c r="P35" s="1042"/>
    </row>
    <row r="36" spans="1:20" s="1043" customFormat="1">
      <c r="A36" s="1049" t="s">
        <v>556</v>
      </c>
      <c r="B36" s="1096">
        <v>386740</v>
      </c>
      <c r="C36" s="1097"/>
      <c r="D36" s="1096">
        <v>124.5719</v>
      </c>
      <c r="E36" s="1099"/>
      <c r="F36" s="1096"/>
      <c r="G36" s="1099"/>
      <c r="H36" s="1096"/>
      <c r="I36" s="1099"/>
      <c r="J36" s="1199">
        <v>3.22107617520815E-4</v>
      </c>
      <c r="K36" s="1050"/>
      <c r="L36" s="1050"/>
      <c r="M36" s="1047"/>
      <c r="N36" s="1047"/>
      <c r="O36" s="1102"/>
      <c r="P36" s="1042"/>
    </row>
    <row r="37" spans="1:20" s="1043" customFormat="1">
      <c r="A37" s="1051" t="s">
        <v>557</v>
      </c>
      <c r="B37" s="1096">
        <v>0</v>
      </c>
      <c r="C37" s="1097"/>
      <c r="D37" s="1096"/>
      <c r="E37" s="1098"/>
      <c r="F37" s="1096"/>
      <c r="G37" s="1098"/>
      <c r="H37" s="1096"/>
      <c r="I37" s="1098"/>
      <c r="J37" s="1199"/>
      <c r="K37" s="1050"/>
      <c r="L37" s="1050"/>
      <c r="M37" s="1047"/>
      <c r="N37" s="1047"/>
      <c r="O37" s="1102"/>
      <c r="P37" s="1042"/>
    </row>
    <row r="38" spans="1:20" s="1043" customFormat="1">
      <c r="A38" s="1053" t="s">
        <v>558</v>
      </c>
      <c r="B38" s="1109">
        <v>372540</v>
      </c>
      <c r="C38" s="1097"/>
      <c r="D38" s="1109"/>
      <c r="E38" s="1098"/>
      <c r="F38" s="1109"/>
      <c r="G38" s="1098"/>
      <c r="H38" s="1109"/>
      <c r="I38" s="1098"/>
      <c r="J38" s="1199"/>
      <c r="K38" s="1050"/>
      <c r="L38" s="1050"/>
      <c r="M38" s="1047"/>
      <c r="N38" s="1047"/>
      <c r="O38" s="1047"/>
      <c r="P38" s="1042"/>
    </row>
    <row r="39" spans="1:20" s="1043" customFormat="1">
      <c r="A39" s="1053" t="s">
        <v>732</v>
      </c>
      <c r="B39" s="1109">
        <v>14200</v>
      </c>
      <c r="C39" s="1097"/>
      <c r="D39" s="1109">
        <v>124.5719</v>
      </c>
      <c r="E39" s="1098"/>
      <c r="F39" s="1109"/>
      <c r="G39" s="1098"/>
      <c r="H39" s="1109"/>
      <c r="I39" s="1098"/>
      <c r="J39" s="1199">
        <v>8.7726690140845064E-3</v>
      </c>
      <c r="K39" s="1050"/>
      <c r="L39" s="1050"/>
      <c r="M39" s="1047"/>
      <c r="N39" s="1047"/>
      <c r="O39" s="1047"/>
      <c r="P39" s="1042"/>
    </row>
    <row r="40" spans="1:20" s="1043" customFormat="1">
      <c r="A40" s="1049" t="s">
        <v>728</v>
      </c>
      <c r="B40" s="1109">
        <v>1329145</v>
      </c>
      <c r="C40" s="1097"/>
      <c r="D40" s="1109"/>
      <c r="E40" s="1098"/>
      <c r="F40" s="1109"/>
      <c r="G40" s="1098"/>
      <c r="H40" s="1109"/>
      <c r="I40" s="1098"/>
      <c r="J40" s="1199"/>
      <c r="K40" s="1050"/>
      <c r="L40" s="1050"/>
      <c r="M40" s="1047"/>
      <c r="N40" s="1047"/>
      <c r="O40" s="1047"/>
      <c r="P40" s="1042"/>
    </row>
    <row r="41" spans="1:20" s="1047" customFormat="1">
      <c r="A41" s="1049" t="s">
        <v>729</v>
      </c>
      <c r="B41" s="1109">
        <v>4428000</v>
      </c>
      <c r="C41" s="1097"/>
      <c r="D41" s="1109">
        <v>366329.07731000002</v>
      </c>
      <c r="E41" s="1098"/>
      <c r="F41" s="1109"/>
      <c r="G41" s="1098"/>
      <c r="H41" s="1109"/>
      <c r="I41" s="1098"/>
      <c r="J41" s="1199">
        <v>8.2730143927280939E-2</v>
      </c>
      <c r="K41" s="1050"/>
      <c r="L41" s="1050"/>
      <c r="P41" s="1042"/>
    </row>
    <row r="42" spans="1:20" s="1047" customFormat="1">
      <c r="A42" s="1049" t="s">
        <v>730</v>
      </c>
      <c r="B42" s="1109">
        <v>23463464</v>
      </c>
      <c r="C42" s="1097"/>
      <c r="D42" s="1109">
        <v>759536.45313002216</v>
      </c>
      <c r="E42" s="1098"/>
      <c r="F42" s="1109"/>
      <c r="G42" s="1098"/>
      <c r="H42" s="1109"/>
      <c r="I42" s="1098"/>
      <c r="J42" s="1199">
        <v>3.2371028128243218E-2</v>
      </c>
      <c r="K42" s="1050"/>
      <c r="L42" s="1050"/>
      <c r="P42" s="1042"/>
      <c r="T42" s="1548"/>
    </row>
    <row r="43" spans="1:20" s="1047" customFormat="1">
      <c r="A43" s="1049" t="s">
        <v>731</v>
      </c>
      <c r="B43" s="1109">
        <v>3145513</v>
      </c>
      <c r="C43" s="1097"/>
      <c r="D43" s="1109">
        <v>262181.40575999999</v>
      </c>
      <c r="E43" s="1098"/>
      <c r="F43" s="1109"/>
      <c r="G43" s="1098"/>
      <c r="H43" s="1109"/>
      <c r="I43" s="1098"/>
      <c r="J43" s="1199">
        <v>8.3350921061206867E-2</v>
      </c>
      <c r="K43" s="1050"/>
      <c r="L43" s="1050"/>
      <c r="P43" s="1042"/>
    </row>
    <row r="44" spans="1:20" s="1047" customFormat="1" ht="20.100000000000001" customHeight="1">
      <c r="A44" s="1054" t="s">
        <v>559</v>
      </c>
      <c r="B44" s="1111">
        <v>2591153</v>
      </c>
      <c r="C44" s="1100"/>
      <c r="D44" s="1111">
        <v>51830.780539999992</v>
      </c>
      <c r="E44" s="1101"/>
      <c r="F44" s="1111"/>
      <c r="G44" s="1101"/>
      <c r="H44" s="1111"/>
      <c r="I44" s="1100"/>
      <c r="J44" s="1201">
        <v>2.0002979577045429E-2</v>
      </c>
      <c r="K44" s="1148"/>
      <c r="L44" s="1148"/>
      <c r="P44" s="1042"/>
    </row>
    <row r="45" spans="1:20">
      <c r="A45" s="1082"/>
    </row>
  </sheetData>
  <mergeCells count="3">
    <mergeCell ref="A2:L2"/>
    <mergeCell ref="D5:I5"/>
    <mergeCell ref="J5:L5"/>
  </mergeCells>
  <conditionalFormatting sqref="K9:K44">
    <cfRule type="containsErrors" dxfId="6" priority="4">
      <formula>ISERROR(K9)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1" fitToHeight="100" orientation="landscape" useFirstPageNumber="1" r:id="rId1"/>
  <headerFooter alignWithMargins="0">
    <oddHeader>&amp;C&amp;"Arial,Normalny"&amp;12-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0" transitionEvaluation="1"/>
  <dimension ref="A1:E192"/>
  <sheetViews>
    <sheetView showGridLines="0" topLeftCell="A70" zoomScale="70" zoomScaleNormal="70" workbookViewId="0">
      <selection activeCell="F79" sqref="F79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.42578125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569" t="s">
        <v>226</v>
      </c>
      <c r="B2" s="1569"/>
      <c r="C2" s="1569"/>
      <c r="D2" s="1569"/>
      <c r="E2" s="1569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570" t="s">
        <v>229</v>
      </c>
      <c r="D5" s="1571"/>
      <c r="E5" s="284"/>
    </row>
    <row r="6" spans="1:5" ht="15.95" customHeight="1">
      <c r="A6" s="83" t="s">
        <v>3</v>
      </c>
      <c r="B6" s="84" t="s">
        <v>228</v>
      </c>
      <c r="C6" s="1572"/>
      <c r="D6" s="1573"/>
      <c r="E6" s="285" t="s">
        <v>230</v>
      </c>
    </row>
    <row r="7" spans="1:5" ht="15.95" customHeight="1">
      <c r="A7" s="85"/>
      <c r="B7" s="86" t="s">
        <v>749</v>
      </c>
      <c r="C7" s="1572"/>
      <c r="D7" s="1573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574">
        <v>3</v>
      </c>
      <c r="D8" s="1575"/>
      <c r="E8" s="314">
        <v>4</v>
      </c>
    </row>
    <row r="9" spans="1:5" ht="31.5" customHeight="1">
      <c r="A9" s="719" t="s">
        <v>233</v>
      </c>
      <c r="B9" s="779">
        <v>404484028000</v>
      </c>
      <c r="C9" s="893">
        <v>40655999196.670029</v>
      </c>
      <c r="D9" s="777"/>
      <c r="E9" s="313">
        <v>0.1005132375626709</v>
      </c>
    </row>
    <row r="10" spans="1:5" ht="19.5" customHeight="1">
      <c r="A10" s="720" t="s">
        <v>234</v>
      </c>
      <c r="B10" s="780">
        <v>505000</v>
      </c>
      <c r="C10" s="892">
        <v>98508.499999999985</v>
      </c>
      <c r="D10" s="778"/>
      <c r="E10" s="1113">
        <v>0.19506633663366335</v>
      </c>
    </row>
    <row r="11" spans="1:5" ht="19.5" customHeight="1">
      <c r="A11" s="720" t="s">
        <v>235</v>
      </c>
      <c r="B11" s="780">
        <v>2626000</v>
      </c>
      <c r="C11" s="892">
        <v>196126.5</v>
      </c>
      <c r="D11" s="778"/>
      <c r="E11" s="1113">
        <v>7.468640517897944E-2</v>
      </c>
    </row>
    <row r="12" spans="1:5" ht="19.5" customHeight="1">
      <c r="A12" s="720" t="s">
        <v>236</v>
      </c>
      <c r="B12" s="780">
        <v>110000</v>
      </c>
      <c r="C12" s="892">
        <v>39273.01</v>
      </c>
      <c r="D12" s="778"/>
      <c r="E12" s="1113">
        <v>0.35702736363636367</v>
      </c>
    </row>
    <row r="13" spans="1:5" ht="20.100000000000001" customHeight="1">
      <c r="A13" s="720" t="s">
        <v>237</v>
      </c>
      <c r="B13" s="780">
        <v>268000</v>
      </c>
      <c r="C13" s="892">
        <v>34541.409999999996</v>
      </c>
      <c r="D13" s="778"/>
      <c r="E13" s="1113">
        <v>0.12888585820895521</v>
      </c>
    </row>
    <row r="14" spans="1:5" ht="20.100000000000001" customHeight="1">
      <c r="A14" s="720" t="s">
        <v>238</v>
      </c>
      <c r="B14" s="780">
        <v>48490000</v>
      </c>
      <c r="C14" s="892">
        <v>4533128.0100000007</v>
      </c>
      <c r="D14" s="778"/>
      <c r="E14" s="1113">
        <v>9.3485832336564254E-2</v>
      </c>
    </row>
    <row r="15" spans="1:5" ht="20.100000000000001" customHeight="1">
      <c r="A15" s="720" t="s">
        <v>239</v>
      </c>
      <c r="B15" s="780">
        <v>30000</v>
      </c>
      <c r="C15" s="892">
        <v>11922.25</v>
      </c>
      <c r="D15" s="778"/>
      <c r="E15" s="1113">
        <v>0.39740833333333331</v>
      </c>
    </row>
    <row r="16" spans="1:5" ht="20.100000000000001" customHeight="1">
      <c r="A16" s="720" t="s">
        <v>240</v>
      </c>
      <c r="B16" s="780">
        <v>911000</v>
      </c>
      <c r="C16" s="892">
        <v>19497.970000000005</v>
      </c>
      <c r="D16" s="778"/>
      <c r="E16" s="1113">
        <v>2.1402821075740951E-2</v>
      </c>
    </row>
    <row r="17" spans="1:5" ht="20.100000000000001" customHeight="1">
      <c r="A17" s="720" t="s">
        <v>241</v>
      </c>
      <c r="B17" s="780">
        <v>31000</v>
      </c>
      <c r="C17" s="892">
        <v>42.44</v>
      </c>
      <c r="D17" s="778"/>
      <c r="E17" s="1113">
        <v>1.369032258064516E-3</v>
      </c>
    </row>
    <row r="18" spans="1:5" ht="20.100000000000001" customHeight="1">
      <c r="A18" s="720" t="s">
        <v>242</v>
      </c>
      <c r="B18" s="780">
        <v>50180000</v>
      </c>
      <c r="C18" s="892">
        <v>8747127.9200000018</v>
      </c>
      <c r="D18" s="778"/>
      <c r="E18" s="1113">
        <v>0.17431502431247511</v>
      </c>
    </row>
    <row r="19" spans="1:5" ht="19.5" customHeight="1">
      <c r="A19" s="721" t="s">
        <v>701</v>
      </c>
      <c r="B19" s="780">
        <v>0</v>
      </c>
      <c r="C19" s="892">
        <v>1951.44</v>
      </c>
      <c r="D19" s="778"/>
      <c r="E19" s="1113">
        <v>0</v>
      </c>
    </row>
    <row r="20" spans="1:5" ht="20.100000000000001" customHeight="1">
      <c r="A20" s="720" t="s">
        <v>243</v>
      </c>
      <c r="B20" s="780">
        <v>10000</v>
      </c>
      <c r="C20" s="892">
        <v>454.16</v>
      </c>
      <c r="D20" s="778"/>
      <c r="E20" s="1113">
        <v>4.5416000000000005E-2</v>
      </c>
    </row>
    <row r="21" spans="1:5" ht="20.100000000000001" customHeight="1">
      <c r="A21" s="720" t="s">
        <v>244</v>
      </c>
      <c r="B21" s="780">
        <v>2105000</v>
      </c>
      <c r="C21" s="892">
        <v>150528.75999999998</v>
      </c>
      <c r="D21" s="778"/>
      <c r="E21" s="1113">
        <v>7.1510099762470303E-2</v>
      </c>
    </row>
    <row r="22" spans="1:5" ht="20.100000000000001" customHeight="1">
      <c r="A22" s="720" t="s">
        <v>245</v>
      </c>
      <c r="B22" s="780">
        <v>2188000</v>
      </c>
      <c r="C22" s="892">
        <v>237402.30000000002</v>
      </c>
      <c r="D22" s="778"/>
      <c r="E22" s="1113">
        <v>0.10850196526508228</v>
      </c>
    </row>
    <row r="23" spans="1:5" ht="20.100000000000001" customHeight="1">
      <c r="A23" s="720" t="s">
        <v>246</v>
      </c>
      <c r="B23" s="780">
        <v>2000</v>
      </c>
      <c r="C23" s="892">
        <v>154.01</v>
      </c>
      <c r="D23" s="778"/>
      <c r="E23" s="1113">
        <v>7.700499999999999E-2</v>
      </c>
    </row>
    <row r="24" spans="1:5" ht="20.100000000000001" customHeight="1">
      <c r="A24" s="720" t="s">
        <v>247</v>
      </c>
      <c r="B24" s="780">
        <v>2464794000</v>
      </c>
      <c r="C24" s="892">
        <v>221180246.61000004</v>
      </c>
      <c r="D24" s="778"/>
      <c r="E24" s="1113">
        <v>8.9735793989274573E-2</v>
      </c>
    </row>
    <row r="25" spans="1:5" ht="20.100000000000001" customHeight="1">
      <c r="A25" s="720" t="s">
        <v>248</v>
      </c>
      <c r="B25" s="780">
        <v>1731000</v>
      </c>
      <c r="C25" s="892">
        <v>61467.27</v>
      </c>
      <c r="D25" s="778"/>
      <c r="E25" s="1113">
        <v>3.5509688041594455E-2</v>
      </c>
    </row>
    <row r="26" spans="1:5" ht="20.100000000000001" customHeight="1">
      <c r="A26" s="720" t="s">
        <v>249</v>
      </c>
      <c r="B26" s="780">
        <v>27000</v>
      </c>
      <c r="C26" s="892">
        <v>10068.9</v>
      </c>
      <c r="D26" s="778"/>
      <c r="E26" s="1113">
        <v>0.37292222222222221</v>
      </c>
    </row>
    <row r="27" spans="1:5" ht="20.100000000000001" customHeight="1">
      <c r="A27" s="722" t="s">
        <v>250</v>
      </c>
      <c r="B27" s="780">
        <v>6672000</v>
      </c>
      <c r="C27" s="892">
        <v>3184950.7600000002</v>
      </c>
      <c r="D27" s="778"/>
      <c r="E27" s="1113">
        <v>0.47736072541966429</v>
      </c>
    </row>
    <row r="28" spans="1:5" ht="20.100000000000001" customHeight="1">
      <c r="A28" s="720" t="s">
        <v>251</v>
      </c>
      <c r="B28" s="780">
        <v>288945000</v>
      </c>
      <c r="C28" s="892">
        <v>6995451.0999999996</v>
      </c>
      <c r="D28" s="778"/>
      <c r="E28" s="1113">
        <v>2.4210320649258509E-2</v>
      </c>
    </row>
    <row r="29" spans="1:5" ht="20.100000000000001" customHeight="1">
      <c r="A29" s="720" t="s">
        <v>252</v>
      </c>
      <c r="B29" s="780">
        <v>277744000</v>
      </c>
      <c r="C29" s="892">
        <v>2242587.0199999996</v>
      </c>
      <c r="D29" s="778"/>
      <c r="E29" s="1113">
        <v>8.0742951062849223E-3</v>
      </c>
    </row>
    <row r="30" spans="1:5" ht="20.100000000000001" customHeight="1">
      <c r="A30" s="720" t="s">
        <v>253</v>
      </c>
      <c r="B30" s="780">
        <v>11510000</v>
      </c>
      <c r="C30" s="892">
        <v>1103241.79</v>
      </c>
      <c r="D30" s="778"/>
      <c r="E30" s="1113">
        <v>9.5850720243266727E-2</v>
      </c>
    </row>
    <row r="31" spans="1:5" ht="20.100000000000001" customHeight="1">
      <c r="A31" s="720" t="s">
        <v>254</v>
      </c>
      <c r="B31" s="780">
        <v>25297000</v>
      </c>
      <c r="C31" s="892">
        <v>24270.58</v>
      </c>
      <c r="D31" s="778"/>
      <c r="E31" s="1113">
        <v>9.594252282879393E-4</v>
      </c>
    </row>
    <row r="32" spans="1:5" ht="20.100000000000001" customHeight="1">
      <c r="A32" s="720" t="s">
        <v>255</v>
      </c>
      <c r="B32" s="780">
        <v>0</v>
      </c>
      <c r="C32" s="892">
        <v>10.54</v>
      </c>
      <c r="D32" s="778"/>
      <c r="E32" s="1113">
        <v>0</v>
      </c>
    </row>
    <row r="33" spans="1:5" ht="20.100000000000001" customHeight="1">
      <c r="A33" s="720" t="s">
        <v>256</v>
      </c>
      <c r="B33" s="780">
        <v>5490000</v>
      </c>
      <c r="C33" s="892">
        <v>353746.83000000007</v>
      </c>
      <c r="D33" s="778"/>
      <c r="E33" s="1113">
        <v>6.4434759562841545E-2</v>
      </c>
    </row>
    <row r="34" spans="1:5" ht="20.100000000000001" customHeight="1">
      <c r="A34" s="720" t="s">
        <v>257</v>
      </c>
      <c r="B34" s="780">
        <v>289000</v>
      </c>
      <c r="C34" s="892">
        <v>3722.4300000000003</v>
      </c>
      <c r="D34" s="778"/>
      <c r="E34" s="1113">
        <v>1.2880380622837371E-2</v>
      </c>
    </row>
    <row r="35" spans="1:5" ht="20.100000000000001" hidden="1" customHeight="1">
      <c r="A35" s="720" t="s">
        <v>258</v>
      </c>
      <c r="B35" s="780">
        <v>0</v>
      </c>
      <c r="C35" s="892">
        <v>0</v>
      </c>
      <c r="D35" s="778"/>
      <c r="E35" s="1113">
        <v>0</v>
      </c>
    </row>
    <row r="36" spans="1:5" ht="20.100000000000001" customHeight="1">
      <c r="A36" s="720" t="s">
        <v>259</v>
      </c>
      <c r="B36" s="780">
        <v>247000</v>
      </c>
      <c r="C36" s="892">
        <v>1017983.6099999999</v>
      </c>
      <c r="D36" s="778"/>
      <c r="E36" s="1113">
        <v>4.1213911336032387</v>
      </c>
    </row>
    <row r="37" spans="1:5" ht="20.100000000000001" customHeight="1">
      <c r="A37" s="720" t="s">
        <v>716</v>
      </c>
      <c r="B37" s="780">
        <v>32650000</v>
      </c>
      <c r="C37" s="892">
        <v>12644150.030000001</v>
      </c>
      <c r="D37" s="778"/>
      <c r="E37" s="1113">
        <v>0.38726340061255748</v>
      </c>
    </row>
    <row r="38" spans="1:5" ht="20.100000000000001" customHeight="1">
      <c r="A38" s="720" t="s">
        <v>260</v>
      </c>
      <c r="B38" s="780">
        <v>132985000</v>
      </c>
      <c r="C38" s="892">
        <v>19128612.710000001</v>
      </c>
      <c r="D38" s="778"/>
      <c r="E38" s="1113">
        <v>0.14384037831334362</v>
      </c>
    </row>
    <row r="39" spans="1:5" ht="20.100000000000001" customHeight="1">
      <c r="A39" s="720" t="s">
        <v>261</v>
      </c>
      <c r="B39" s="780">
        <v>7732000</v>
      </c>
      <c r="C39" s="892">
        <v>1001413.3899999999</v>
      </c>
      <c r="D39" s="778"/>
      <c r="E39" s="1113">
        <v>0.12951544102431453</v>
      </c>
    </row>
    <row r="40" spans="1:5" ht="20.100000000000001" customHeight="1">
      <c r="A40" s="720" t="s">
        <v>262</v>
      </c>
      <c r="B40" s="780">
        <v>28672000</v>
      </c>
      <c r="C40" s="892">
        <v>613286.22</v>
      </c>
      <c r="D40" s="778"/>
      <c r="E40" s="1113">
        <v>2.1389725864955356E-2</v>
      </c>
    </row>
    <row r="41" spans="1:5" s="90" customFormat="1" ht="20.100000000000001" customHeight="1">
      <c r="A41" s="720" t="s">
        <v>263</v>
      </c>
      <c r="B41" s="780">
        <v>42847000</v>
      </c>
      <c r="C41" s="892">
        <v>2553698.88</v>
      </c>
      <c r="D41" s="778"/>
      <c r="E41" s="1113">
        <v>5.9600412630989329E-2</v>
      </c>
    </row>
    <row r="42" spans="1:5" ht="20.100000000000001" customHeight="1">
      <c r="A42" s="720" t="s">
        <v>264</v>
      </c>
      <c r="B42" s="780">
        <v>30006000</v>
      </c>
      <c r="C42" s="892">
        <v>3691461.7099999995</v>
      </c>
      <c r="D42" s="778"/>
      <c r="E42" s="1113">
        <v>0.12302411884289807</v>
      </c>
    </row>
    <row r="43" spans="1:5" ht="20.100000000000001" customHeight="1">
      <c r="A43" s="720" t="s">
        <v>265</v>
      </c>
      <c r="B43" s="780">
        <v>352000</v>
      </c>
      <c r="C43" s="892">
        <v>6325141.6999999993</v>
      </c>
      <c r="D43" s="778"/>
      <c r="E43" s="1113" t="s">
        <v>770</v>
      </c>
    </row>
    <row r="44" spans="1:5" ht="20.100000000000001" customHeight="1">
      <c r="A44" s="720" t="s">
        <v>266</v>
      </c>
      <c r="B44" s="780">
        <v>416000</v>
      </c>
      <c r="C44" s="892">
        <v>8841.6500000000015</v>
      </c>
      <c r="D44" s="778"/>
      <c r="E44" s="1113">
        <v>2.1253966346153851E-2</v>
      </c>
    </row>
    <row r="45" spans="1:5" ht="20.100000000000001" customHeight="1">
      <c r="A45" s="720" t="s">
        <v>267</v>
      </c>
      <c r="B45" s="780">
        <v>60551000</v>
      </c>
      <c r="C45" s="892">
        <v>4911034.74</v>
      </c>
      <c r="D45" s="778"/>
      <c r="E45" s="1113">
        <v>8.1105757790953081E-2</v>
      </c>
    </row>
    <row r="46" spans="1:5" ht="20.100000000000001" customHeight="1">
      <c r="A46" s="720" t="s">
        <v>268</v>
      </c>
      <c r="B46" s="780">
        <v>85460000</v>
      </c>
      <c r="C46" s="892">
        <v>12035876.459999999</v>
      </c>
      <c r="D46" s="778"/>
      <c r="E46" s="1113">
        <v>0.14083637327404633</v>
      </c>
    </row>
    <row r="47" spans="1:5" ht="20.100000000000001" customHeight="1">
      <c r="A47" s="720" t="s">
        <v>269</v>
      </c>
      <c r="B47" s="780">
        <v>0</v>
      </c>
      <c r="C47" s="892">
        <v>752.19</v>
      </c>
      <c r="D47" s="778"/>
      <c r="E47" s="1113">
        <v>0</v>
      </c>
    </row>
    <row r="48" spans="1:5" ht="20.100000000000001" customHeight="1">
      <c r="A48" s="720" t="s">
        <v>270</v>
      </c>
      <c r="B48" s="780">
        <v>166603000</v>
      </c>
      <c r="C48" s="892">
        <v>3914145.3299999991</v>
      </c>
      <c r="D48" s="778"/>
      <c r="E48" s="1113">
        <v>2.3493846629412431E-2</v>
      </c>
    </row>
    <row r="49" spans="1:5" ht="20.100000000000001" customHeight="1">
      <c r="A49" s="720" t="s">
        <v>271</v>
      </c>
      <c r="B49" s="780">
        <v>77938000</v>
      </c>
      <c r="C49" s="892">
        <v>6210628.169999999</v>
      </c>
      <c r="D49" s="778"/>
      <c r="E49" s="1113">
        <v>7.9686778849855006E-2</v>
      </c>
    </row>
    <row r="50" spans="1:5" ht="20.100000000000001" customHeight="1">
      <c r="A50" s="720" t="s">
        <v>272</v>
      </c>
      <c r="B50" s="780">
        <v>11000</v>
      </c>
      <c r="C50" s="892">
        <v>106506.63</v>
      </c>
      <c r="D50" s="778"/>
      <c r="E50" s="1113">
        <v>9.6824209090909097</v>
      </c>
    </row>
    <row r="51" spans="1:5" ht="20.100000000000001" customHeight="1">
      <c r="A51" s="720" t="s">
        <v>273</v>
      </c>
      <c r="B51" s="780">
        <v>194000</v>
      </c>
      <c r="C51" s="892">
        <v>27893.870000000003</v>
      </c>
      <c r="D51" s="778"/>
      <c r="E51" s="1113">
        <v>0.1437828350515464</v>
      </c>
    </row>
    <row r="52" spans="1:5" ht="20.100000000000001" customHeight="1">
      <c r="A52" s="720" t="s">
        <v>274</v>
      </c>
      <c r="B52" s="780">
        <v>206510000</v>
      </c>
      <c r="C52" s="892">
        <v>107944.55999999998</v>
      </c>
      <c r="D52" s="778"/>
      <c r="E52" s="1113">
        <v>5.2270863396445687E-4</v>
      </c>
    </row>
    <row r="53" spans="1:5" ht="20.100000000000001" customHeight="1">
      <c r="A53" s="720" t="s">
        <v>275</v>
      </c>
      <c r="B53" s="780">
        <v>239342000</v>
      </c>
      <c r="C53" s="892">
        <v>22532516.300000004</v>
      </c>
      <c r="D53" s="778"/>
      <c r="E53" s="1113">
        <v>9.4143594939459035E-2</v>
      </c>
    </row>
    <row r="54" spans="1:5" ht="20.100000000000001" customHeight="1">
      <c r="A54" s="720" t="s">
        <v>276</v>
      </c>
      <c r="B54" s="780">
        <v>57000</v>
      </c>
      <c r="C54" s="892">
        <v>796848.53</v>
      </c>
      <c r="D54" s="778"/>
      <c r="E54" s="1113" t="s">
        <v>770</v>
      </c>
    </row>
    <row r="55" spans="1:5" ht="20.100000000000001" customHeight="1">
      <c r="A55" s="720" t="s">
        <v>277</v>
      </c>
      <c r="B55" s="780">
        <v>5283000</v>
      </c>
      <c r="C55" s="892">
        <v>16615.349999999999</v>
      </c>
      <c r="D55" s="778"/>
      <c r="E55" s="1113">
        <v>3.1450596252129469E-3</v>
      </c>
    </row>
    <row r="56" spans="1:5" ht="20.100000000000001" customHeight="1">
      <c r="A56" s="720" t="s">
        <v>278</v>
      </c>
      <c r="B56" s="780">
        <v>22040000</v>
      </c>
      <c r="C56" s="892">
        <v>2288282.79</v>
      </c>
      <c r="D56" s="778"/>
      <c r="E56" s="1113">
        <v>0.103824083030853</v>
      </c>
    </row>
    <row r="57" spans="1:5" ht="20.100000000000001" customHeight="1">
      <c r="A57" s="720" t="s">
        <v>279</v>
      </c>
      <c r="B57" s="780">
        <v>130800000</v>
      </c>
      <c r="C57" s="892">
        <v>965474.02999999991</v>
      </c>
      <c r="D57" s="778"/>
      <c r="E57" s="1113">
        <v>7.3812999235474E-3</v>
      </c>
    </row>
    <row r="58" spans="1:5" s="928" customFormat="1" ht="20.100000000000001" customHeight="1">
      <c r="A58" s="720" t="s">
        <v>736</v>
      </c>
      <c r="B58" s="780">
        <v>10699861000</v>
      </c>
      <c r="C58" s="892">
        <v>1070968.6999999997</v>
      </c>
      <c r="D58" s="778"/>
      <c r="E58" s="1113">
        <v>1.0009183296867125E-4</v>
      </c>
    </row>
    <row r="59" spans="1:5" ht="20.100000000000001" customHeight="1">
      <c r="A59" s="720" t="s">
        <v>280</v>
      </c>
      <c r="B59" s="780">
        <v>0</v>
      </c>
      <c r="C59" s="892">
        <v>151.97</v>
      </c>
      <c r="D59" s="778"/>
      <c r="E59" s="1113">
        <v>0</v>
      </c>
    </row>
    <row r="60" spans="1:5" ht="20.100000000000001" customHeight="1">
      <c r="A60" s="720" t="s">
        <v>281</v>
      </c>
      <c r="B60" s="780">
        <v>25651000</v>
      </c>
      <c r="C60" s="892">
        <v>-197039466.44</v>
      </c>
      <c r="D60" s="1197" t="s">
        <v>765</v>
      </c>
      <c r="E60" s="1113">
        <v>0</v>
      </c>
    </row>
    <row r="61" spans="1:5" ht="20.100000000000001" customHeight="1">
      <c r="A61" s="720" t="s">
        <v>282</v>
      </c>
      <c r="B61" s="780">
        <v>1000</v>
      </c>
      <c r="C61" s="892">
        <v>40086.559999999998</v>
      </c>
      <c r="D61" s="778"/>
      <c r="E61" s="1113" t="s">
        <v>770</v>
      </c>
    </row>
    <row r="62" spans="1:5" s="928" customFormat="1" ht="20.100000000000001" customHeight="1">
      <c r="A62" s="720" t="s">
        <v>740</v>
      </c>
      <c r="B62" s="780">
        <v>350510000</v>
      </c>
      <c r="C62" s="892">
        <v>0</v>
      </c>
      <c r="D62" s="778"/>
      <c r="E62" s="1113">
        <v>0</v>
      </c>
    </row>
    <row r="63" spans="1:5" ht="20.100000000000001" customHeight="1">
      <c r="A63" s="720" t="s">
        <v>283</v>
      </c>
      <c r="B63" s="780">
        <v>124000</v>
      </c>
      <c r="C63" s="892">
        <v>11643.22</v>
      </c>
      <c r="D63" s="778"/>
      <c r="E63" s="1113">
        <v>9.3896935483870958E-2</v>
      </c>
    </row>
    <row r="64" spans="1:5" ht="20.100000000000001" customHeight="1">
      <c r="A64" s="720" t="s">
        <v>284</v>
      </c>
      <c r="B64" s="780">
        <v>10110000</v>
      </c>
      <c r="C64" s="892">
        <v>1411368.47</v>
      </c>
      <c r="D64" s="778"/>
      <c r="E64" s="1113">
        <v>0.13960123343224529</v>
      </c>
    </row>
    <row r="65" spans="1:5" ht="20.100000000000001" customHeight="1">
      <c r="A65" s="720" t="s">
        <v>285</v>
      </c>
      <c r="B65" s="780">
        <v>1843000</v>
      </c>
      <c r="C65" s="892">
        <v>97877.8</v>
      </c>
      <c r="D65" s="778"/>
      <c r="E65" s="1113">
        <v>5.310786760716224E-2</v>
      </c>
    </row>
    <row r="66" spans="1:5" ht="20.100000000000001" customHeight="1">
      <c r="A66" s="720" t="s">
        <v>286</v>
      </c>
      <c r="B66" s="780">
        <v>166000</v>
      </c>
      <c r="C66" s="892">
        <v>76128.409999999989</v>
      </c>
      <c r="D66" s="778"/>
      <c r="E66" s="1113">
        <v>0.45860487951807222</v>
      </c>
    </row>
    <row r="67" spans="1:5" ht="20.100000000000001" customHeight="1">
      <c r="A67" s="720" t="s">
        <v>287</v>
      </c>
      <c r="B67" s="780">
        <v>650000</v>
      </c>
      <c r="C67" s="892">
        <v>45817.099999999991</v>
      </c>
      <c r="D67" s="778"/>
      <c r="E67" s="1113">
        <v>7.0487846153846137E-2</v>
      </c>
    </row>
    <row r="68" spans="1:5" ht="20.100000000000001" customHeight="1">
      <c r="A68" s="720" t="s">
        <v>288</v>
      </c>
      <c r="B68" s="780">
        <v>76000000</v>
      </c>
      <c r="C68" s="892">
        <v>7233183.1900000004</v>
      </c>
      <c r="D68" s="778"/>
      <c r="E68" s="1113">
        <v>9.5173463026315797E-2</v>
      </c>
    </row>
    <row r="69" spans="1:5" ht="20.100000000000001" customHeight="1">
      <c r="A69" s="720" t="s">
        <v>289</v>
      </c>
      <c r="B69" s="780">
        <v>1690000</v>
      </c>
      <c r="C69" s="892">
        <v>221176.33999999997</v>
      </c>
      <c r="D69" s="878"/>
      <c r="E69" s="1113">
        <v>0.13087357396449703</v>
      </c>
    </row>
    <row r="70" spans="1:5" ht="19.5" customHeight="1">
      <c r="A70" s="720" t="s">
        <v>290</v>
      </c>
      <c r="B70" s="780">
        <v>0</v>
      </c>
      <c r="C70" s="892">
        <v>1078.72</v>
      </c>
      <c r="D70" s="778"/>
      <c r="E70" s="1113">
        <v>0</v>
      </c>
    </row>
    <row r="71" spans="1:5" ht="20.100000000000001" customHeight="1">
      <c r="A71" s="720" t="s">
        <v>291</v>
      </c>
      <c r="B71" s="780">
        <v>64313000</v>
      </c>
      <c r="C71" s="892">
        <v>5147898.13</v>
      </c>
      <c r="D71" s="778"/>
      <c r="E71" s="1113">
        <v>8.0044440937291059E-2</v>
      </c>
    </row>
    <row r="72" spans="1:5" ht="20.100000000000001" customHeight="1">
      <c r="A72" s="720" t="s">
        <v>292</v>
      </c>
      <c r="B72" s="780">
        <v>9325000</v>
      </c>
      <c r="C72" s="892">
        <v>934637</v>
      </c>
      <c r="D72" s="778"/>
      <c r="E72" s="1113">
        <v>0.10022916890080429</v>
      </c>
    </row>
    <row r="73" spans="1:5" ht="20.100000000000001" customHeight="1">
      <c r="A73" s="720" t="s">
        <v>293</v>
      </c>
      <c r="B73" s="780">
        <v>32000</v>
      </c>
      <c r="C73" s="892">
        <v>1657.71</v>
      </c>
      <c r="D73" s="778"/>
      <c r="E73" s="1113">
        <v>5.1803437500000001E-2</v>
      </c>
    </row>
    <row r="74" spans="1:5" ht="20.100000000000001" customHeight="1">
      <c r="A74" s="720" t="s">
        <v>294</v>
      </c>
      <c r="B74" s="780">
        <v>0</v>
      </c>
      <c r="C74" s="892">
        <v>1027.56</v>
      </c>
      <c r="D74" s="778"/>
      <c r="E74" s="1113">
        <v>0</v>
      </c>
    </row>
    <row r="75" spans="1:5" ht="20.100000000000001" customHeight="1">
      <c r="A75" s="720" t="s">
        <v>295</v>
      </c>
      <c r="B75" s="780">
        <v>371000</v>
      </c>
      <c r="C75" s="892">
        <v>11111.56</v>
      </c>
      <c r="D75" s="778"/>
      <c r="E75" s="1113">
        <v>2.9950296495956871E-2</v>
      </c>
    </row>
    <row r="76" spans="1:5" ht="20.100000000000001" customHeight="1">
      <c r="A76" s="720" t="s">
        <v>296</v>
      </c>
      <c r="B76" s="780">
        <v>800000</v>
      </c>
      <c r="C76" s="892">
        <v>44706.720000000001</v>
      </c>
      <c r="D76" s="778"/>
      <c r="E76" s="1113">
        <v>5.58834E-2</v>
      </c>
    </row>
    <row r="77" spans="1:5" ht="20.100000000000001" customHeight="1">
      <c r="A77" s="720" t="s">
        <v>297</v>
      </c>
      <c r="B77" s="780">
        <v>3466000</v>
      </c>
      <c r="C77" s="892">
        <v>347723.50000000006</v>
      </c>
      <c r="D77" s="778"/>
      <c r="E77" s="1113">
        <v>0.10032414887478362</v>
      </c>
    </row>
    <row r="78" spans="1:5" ht="20.100000000000001" customHeight="1">
      <c r="A78" s="720" t="s">
        <v>298</v>
      </c>
      <c r="B78" s="780">
        <v>2000</v>
      </c>
      <c r="C78" s="892">
        <v>11838.96</v>
      </c>
      <c r="D78" s="778"/>
      <c r="E78" s="1113">
        <v>5.9194799999999992</v>
      </c>
    </row>
    <row r="79" spans="1:5" ht="20.100000000000001" customHeight="1">
      <c r="A79" s="720" t="s">
        <v>299</v>
      </c>
      <c r="B79" s="780">
        <v>94314000</v>
      </c>
      <c r="C79" s="892">
        <v>9153292.3399999999</v>
      </c>
      <c r="D79" s="778"/>
      <c r="E79" s="1113">
        <v>9.7051257925652612E-2</v>
      </c>
    </row>
    <row r="80" spans="1:5" ht="20.100000000000001" customHeight="1">
      <c r="A80" s="720" t="s">
        <v>347</v>
      </c>
      <c r="B80" s="780">
        <v>5992000</v>
      </c>
      <c r="C80" s="892">
        <v>425942.27</v>
      </c>
      <c r="D80" s="778"/>
      <c r="E80" s="1113">
        <v>7.1085158544726301E-2</v>
      </c>
    </row>
    <row r="81" spans="1:5" ht="20.100000000000001" customHeight="1">
      <c r="A81" s="720" t="s">
        <v>300</v>
      </c>
      <c r="B81" s="780">
        <v>627000</v>
      </c>
      <c r="C81" s="892">
        <v>326062.32</v>
      </c>
      <c r="D81" s="778"/>
      <c r="E81" s="1113">
        <v>0.52003559808612443</v>
      </c>
    </row>
    <row r="82" spans="1:5" ht="20.100000000000001" customHeight="1">
      <c r="A82" s="720" t="s">
        <v>301</v>
      </c>
      <c r="B82" s="780">
        <v>2672689000</v>
      </c>
      <c r="C82" s="892">
        <v>23989779.710000001</v>
      </c>
      <c r="D82" s="778"/>
      <c r="E82" s="1113">
        <v>8.9758964511022429E-3</v>
      </c>
    </row>
    <row r="83" spans="1:5" ht="20.100000000000001" customHeight="1">
      <c r="A83" s="720" t="s">
        <v>302</v>
      </c>
      <c r="B83" s="780">
        <v>379700474000</v>
      </c>
      <c r="C83" s="892">
        <v>39908655109.260025</v>
      </c>
      <c r="D83" s="778"/>
      <c r="E83" s="1113">
        <v>0.10510562362179202</v>
      </c>
    </row>
    <row r="84" spans="1:5" ht="20.100000000000001" customHeight="1">
      <c r="A84" s="720" t="s">
        <v>303</v>
      </c>
      <c r="B84" s="780">
        <v>630613000</v>
      </c>
      <c r="C84" s="892">
        <v>172812427.56999999</v>
      </c>
      <c r="D84" s="778"/>
      <c r="E84" s="1113">
        <v>0.27403879648849611</v>
      </c>
    </row>
    <row r="85" spans="1:5" ht="20.100000000000001" customHeight="1">
      <c r="A85" s="720" t="s">
        <v>304</v>
      </c>
      <c r="B85" s="780">
        <v>1688000</v>
      </c>
      <c r="C85" s="892">
        <v>52390.299999999996</v>
      </c>
      <c r="D85" s="778"/>
      <c r="E85" s="1113">
        <v>3.1036907582938388E-2</v>
      </c>
    </row>
    <row r="86" spans="1:5" ht="19.5" customHeight="1">
      <c r="A86" s="720" t="s">
        <v>305</v>
      </c>
      <c r="B86" s="780">
        <v>3145513000</v>
      </c>
      <c r="C86" s="892">
        <v>263937460.18000001</v>
      </c>
      <c r="D86" s="778"/>
      <c r="E86" s="1113">
        <v>8.3909193883477826E-2</v>
      </c>
    </row>
    <row r="87" spans="1:5" ht="20.100000000000001" customHeight="1">
      <c r="A87" s="720" t="s">
        <v>307</v>
      </c>
      <c r="B87" s="780">
        <v>2517087000</v>
      </c>
      <c r="C87" s="892">
        <v>105642116.6300002</v>
      </c>
      <c r="D87" s="778"/>
      <c r="E87" s="1113">
        <v>4.1969990163232419E-2</v>
      </c>
    </row>
    <row r="88" spans="1:5" ht="20.100000000000001" customHeight="1">
      <c r="A88" s="720" t="s">
        <v>308</v>
      </c>
      <c r="B88" s="780">
        <v>0</v>
      </c>
      <c r="C88" s="892">
        <v>62174.500000000007</v>
      </c>
      <c r="D88" s="778"/>
      <c r="E88" s="1113">
        <v>0</v>
      </c>
    </row>
    <row r="89" spans="1:5" ht="20.100000000000001" customHeight="1">
      <c r="A89" s="1194" t="s">
        <v>309</v>
      </c>
      <c r="B89" s="890">
        <v>9465000</v>
      </c>
      <c r="C89" s="1186">
        <v>1142295.05</v>
      </c>
      <c r="D89" s="1187"/>
      <c r="E89" s="1188">
        <v>0.1206862176439514</v>
      </c>
    </row>
    <row r="90" spans="1:5" ht="35.25" hidden="1" customHeight="1">
      <c r="A90" s="1185" t="s">
        <v>748</v>
      </c>
      <c r="B90" s="890" t="e">
        <f>#REF!</f>
        <v>#REF!</v>
      </c>
      <c r="C90" s="1186" t="e">
        <f>#REF!</f>
        <v>#REF!</v>
      </c>
      <c r="D90" s="1187"/>
      <c r="E90" s="1188" t="e">
        <f t="shared" ref="E90" si="0">IF(B90=0,0,(IF(C90/B90&gt;1000%,"*)",C90/B90)))</f>
        <v>#REF!</v>
      </c>
    </row>
    <row r="91" spans="1:5" ht="18">
      <c r="A91" s="655" t="s">
        <v>720</v>
      </c>
      <c r="C91" s="91"/>
      <c r="D91" s="91"/>
    </row>
    <row r="92" spans="1:5" ht="18">
      <c r="A92" s="655" t="s">
        <v>883</v>
      </c>
    </row>
    <row r="93" spans="1:5">
      <c r="A93" s="879"/>
      <c r="C93" s="279"/>
      <c r="D93" s="279"/>
      <c r="E93" s="279"/>
    </row>
    <row r="94" spans="1:5">
      <c r="C94" s="277"/>
      <c r="D94" s="277"/>
      <c r="E94" s="278"/>
    </row>
    <row r="95" spans="1:5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3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H21" sqref="H21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16"/>
    </row>
    <row r="6" spans="1:6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6" ht="15.95" customHeight="1">
      <c r="A7" s="104"/>
      <c r="B7" s="105" t="s">
        <v>749</v>
      </c>
      <c r="C7" s="106"/>
      <c r="D7" s="318" t="s">
        <v>232</v>
      </c>
      <c r="E7" s="328"/>
    </row>
    <row r="8" spans="1:6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329"/>
    </row>
    <row r="9" spans="1:6" ht="19.5" customHeight="1">
      <c r="A9" s="112" t="s">
        <v>312</v>
      </c>
      <c r="B9" s="781">
        <v>2517087000</v>
      </c>
      <c r="C9" s="782">
        <v>105642116.63</v>
      </c>
      <c r="D9" s="723">
        <v>4.1969990163232336E-2</v>
      </c>
      <c r="E9" s="110"/>
      <c r="F9" s="96"/>
    </row>
    <row r="10" spans="1:6" ht="22.5" customHeight="1">
      <c r="A10" s="113" t="s">
        <v>313</v>
      </c>
      <c r="B10" s="783">
        <v>182643000</v>
      </c>
      <c r="C10" s="784">
        <v>6410601.2800000003</v>
      </c>
      <c r="D10" s="701">
        <v>3.5099080063292876E-2</v>
      </c>
      <c r="E10" s="110"/>
      <c r="F10" s="114"/>
    </row>
    <row r="11" spans="1:6" ht="24" customHeight="1">
      <c r="A11" s="113" t="s">
        <v>314</v>
      </c>
      <c r="B11" s="783">
        <v>93356000</v>
      </c>
      <c r="C11" s="784">
        <v>4921575.0399999972</v>
      </c>
      <c r="D11" s="701">
        <v>5.2718358113029662E-2</v>
      </c>
      <c r="E11" s="110"/>
      <c r="F11" s="115"/>
    </row>
    <row r="12" spans="1:6" ht="24" customHeight="1">
      <c r="A12" s="113" t="s">
        <v>315</v>
      </c>
      <c r="B12" s="783">
        <v>95967000</v>
      </c>
      <c r="C12" s="784">
        <v>5156713.9800000004</v>
      </c>
      <c r="D12" s="701">
        <v>5.3734241770608648E-2</v>
      </c>
      <c r="E12" s="110"/>
      <c r="F12" s="115"/>
    </row>
    <row r="13" spans="1:6" ht="24" customHeight="1">
      <c r="A13" s="113" t="s">
        <v>316</v>
      </c>
      <c r="B13" s="783">
        <v>50390000</v>
      </c>
      <c r="C13" s="784">
        <v>2374890.9699999988</v>
      </c>
      <c r="D13" s="701">
        <v>4.7130203810279797E-2</v>
      </c>
      <c r="E13" s="110"/>
      <c r="F13" s="115"/>
    </row>
    <row r="14" spans="1:6" ht="24" customHeight="1">
      <c r="A14" s="113" t="s">
        <v>317</v>
      </c>
      <c r="B14" s="783">
        <v>145893000</v>
      </c>
      <c r="C14" s="784">
        <v>7849711.0899999999</v>
      </c>
      <c r="D14" s="701">
        <v>5.380457657324203E-2</v>
      </c>
      <c r="E14" s="110"/>
      <c r="F14" s="115"/>
    </row>
    <row r="15" spans="1:6" ht="24" customHeight="1">
      <c r="A15" s="113" t="s">
        <v>318</v>
      </c>
      <c r="B15" s="783">
        <v>213596000</v>
      </c>
      <c r="C15" s="784">
        <v>8612940.1699999962</v>
      </c>
      <c r="D15" s="701">
        <v>4.0323508726755164E-2</v>
      </c>
      <c r="E15" s="110"/>
      <c r="F15" s="115"/>
    </row>
    <row r="16" spans="1:6" ht="24" customHeight="1">
      <c r="A16" s="113" t="s">
        <v>319</v>
      </c>
      <c r="B16" s="783">
        <v>530734000</v>
      </c>
      <c r="C16" s="784">
        <v>15076908.149999991</v>
      </c>
      <c r="D16" s="701">
        <v>2.840765458779726E-2</v>
      </c>
      <c r="E16" s="110"/>
      <c r="F16" s="116"/>
    </row>
    <row r="17" spans="1:6" ht="24" customHeight="1">
      <c r="A17" s="113" t="s">
        <v>320</v>
      </c>
      <c r="B17" s="783">
        <v>46571000</v>
      </c>
      <c r="C17" s="784">
        <v>2125575.4799999991</v>
      </c>
      <c r="D17" s="701">
        <v>4.564161130317148E-2</v>
      </c>
      <c r="E17" s="110"/>
      <c r="F17" s="115"/>
    </row>
    <row r="18" spans="1:6" ht="24" customHeight="1">
      <c r="A18" s="113" t="s">
        <v>321</v>
      </c>
      <c r="B18" s="783">
        <v>81384000</v>
      </c>
      <c r="C18" s="784">
        <v>3776798.2300000009</v>
      </c>
      <c r="D18" s="701">
        <v>4.6407134449031759E-2</v>
      </c>
      <c r="E18" s="110"/>
      <c r="F18" s="116"/>
    </row>
    <row r="19" spans="1:6" ht="24" customHeight="1">
      <c r="A19" s="113" t="s">
        <v>322</v>
      </c>
      <c r="B19" s="783">
        <v>63241000</v>
      </c>
      <c r="C19" s="784">
        <v>4109324.8899999987</v>
      </c>
      <c r="D19" s="701">
        <v>6.4978809474865964E-2</v>
      </c>
      <c r="E19" s="110"/>
      <c r="F19" s="115" t="s">
        <v>4</v>
      </c>
    </row>
    <row r="20" spans="1:6" ht="24" customHeight="1">
      <c r="A20" s="113" t="s">
        <v>323</v>
      </c>
      <c r="B20" s="783">
        <v>181408000</v>
      </c>
      <c r="C20" s="784">
        <v>7516083.2499999981</v>
      </c>
      <c r="D20" s="701">
        <v>4.1431928305256646E-2</v>
      </c>
      <c r="E20" s="110"/>
      <c r="F20" s="115"/>
    </row>
    <row r="21" spans="1:6" ht="24" customHeight="1">
      <c r="A21" s="113" t="s">
        <v>324</v>
      </c>
      <c r="B21" s="783">
        <v>308714000</v>
      </c>
      <c r="C21" s="784">
        <v>10855483.140000002</v>
      </c>
      <c r="D21" s="701">
        <v>3.5163559605330505E-2</v>
      </c>
      <c r="E21" s="110"/>
      <c r="F21" s="115"/>
    </row>
    <row r="22" spans="1:6" ht="24" customHeight="1">
      <c r="A22" s="113" t="s">
        <v>325</v>
      </c>
      <c r="B22" s="783">
        <v>56104000</v>
      </c>
      <c r="C22" s="784">
        <v>2557701.41</v>
      </c>
      <c r="D22" s="701">
        <v>4.5588574967916726E-2</v>
      </c>
      <c r="E22" s="110"/>
      <c r="F22" s="115"/>
    </row>
    <row r="23" spans="1:6" ht="24" customHeight="1">
      <c r="A23" s="113" t="s">
        <v>326</v>
      </c>
      <c r="B23" s="783">
        <v>78878000</v>
      </c>
      <c r="C23" s="784">
        <v>3919400.4099999983</v>
      </c>
      <c r="D23" s="701">
        <v>4.9689398945206499E-2</v>
      </c>
      <c r="E23" s="110"/>
      <c r="F23" s="115"/>
    </row>
    <row r="24" spans="1:6" ht="24" customHeight="1">
      <c r="A24" s="113" t="s">
        <v>327</v>
      </c>
      <c r="B24" s="783">
        <v>279191000</v>
      </c>
      <c r="C24" s="784">
        <v>14780450.460000008</v>
      </c>
      <c r="D24" s="701">
        <v>5.2940282673868459E-2</v>
      </c>
      <c r="E24" s="110"/>
      <c r="F24" s="115"/>
    </row>
    <row r="25" spans="1:6" ht="24" customHeight="1">
      <c r="A25" s="117" t="s">
        <v>328</v>
      </c>
      <c r="B25" s="785">
        <v>109017000</v>
      </c>
      <c r="C25" s="786">
        <v>5597958.6800000025</v>
      </c>
      <c r="D25" s="702">
        <v>5.1349410458919276E-2</v>
      </c>
      <c r="E25" s="110"/>
      <c r="F25" s="115"/>
    </row>
    <row r="26" spans="1:6" ht="23.25" customHeight="1">
      <c r="A26" s="655"/>
    </row>
    <row r="31" spans="1:6">
      <c r="D31" s="93" t="s">
        <v>4</v>
      </c>
    </row>
  </sheetData>
  <phoneticPr fontId="54" type="noConversion"/>
  <conditionalFormatting sqref="E9:E25">
    <cfRule type="cellIs" dxfId="5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6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showZeros="0" topLeftCell="B1" zoomScale="85" zoomScaleNormal="85" zoomScaleSheetLayoutView="70" workbookViewId="0">
      <selection activeCell="O17" sqref="O17"/>
    </sheetView>
  </sheetViews>
  <sheetFormatPr defaultColWidth="7.85546875" defaultRowHeight="15"/>
  <cols>
    <col min="1" max="1" width="6.7109375" style="595" hidden="1" customWidth="1"/>
    <col min="2" max="2" width="2.28515625" style="595" customWidth="1"/>
    <col min="3" max="3" width="4.5703125" style="595" customWidth="1"/>
    <col min="4" max="4" width="66.28515625" style="595" customWidth="1"/>
    <col min="5" max="5" width="16" style="597" customWidth="1"/>
    <col min="6" max="6" width="19.140625" style="595" bestFit="1" customWidth="1"/>
    <col min="7" max="7" width="16" style="595" customWidth="1"/>
    <col min="8" max="8" width="16.42578125" style="595" customWidth="1"/>
    <col min="9" max="9" width="16" style="595" customWidth="1"/>
    <col min="10" max="10" width="11.5703125" style="595" bestFit="1" customWidth="1"/>
    <col min="11" max="12" width="9.28515625" style="595" customWidth="1"/>
    <col min="13" max="13" width="7.85546875" style="595" customWidth="1"/>
    <col min="14" max="14" width="14.140625" style="595" bestFit="1" customWidth="1"/>
    <col min="15" max="15" width="16.28515625" style="595" bestFit="1" customWidth="1"/>
    <col min="16" max="16" width="16.42578125" style="595" customWidth="1"/>
    <col min="17" max="18" width="7.85546875" style="595"/>
    <col min="19" max="19" width="16" style="595" customWidth="1"/>
    <col min="20" max="16384" width="7.85546875" style="595"/>
  </cols>
  <sheetData>
    <row r="1" spans="1:16" ht="19.5" customHeight="1">
      <c r="B1" s="596" t="s">
        <v>644</v>
      </c>
      <c r="C1" s="596"/>
      <c r="D1" s="596"/>
      <c r="I1" s="598"/>
    </row>
    <row r="2" spans="1:16" ht="15.75" customHeight="1">
      <c r="B2" s="1576" t="s">
        <v>645</v>
      </c>
      <c r="C2" s="1576"/>
      <c r="D2" s="1576"/>
      <c r="E2" s="1576"/>
      <c r="F2" s="1576"/>
      <c r="G2" s="1576"/>
      <c r="H2" s="1576"/>
      <c r="I2" s="1576"/>
      <c r="J2" s="1576"/>
      <c r="K2" s="1576"/>
      <c r="L2" s="1576"/>
    </row>
    <row r="3" spans="1:16" ht="15" customHeight="1"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</row>
    <row r="4" spans="1:16" ht="15" customHeight="1"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09"/>
    </row>
    <row r="5" spans="1:16" ht="15.75">
      <c r="B5" s="599"/>
      <c r="C5" s="600"/>
      <c r="D5" s="601"/>
      <c r="E5" s="99" t="s">
        <v>227</v>
      </c>
      <c r="F5" s="912" t="s">
        <v>516</v>
      </c>
      <c r="G5" s="602" t="s">
        <v>229</v>
      </c>
      <c r="H5" s="603"/>
      <c r="I5" s="603"/>
      <c r="J5" s="603" t="s">
        <v>433</v>
      </c>
      <c r="K5" s="603"/>
      <c r="L5" s="604"/>
    </row>
    <row r="6" spans="1:16" ht="15.75">
      <c r="B6" s="605" t="s">
        <v>3</v>
      </c>
      <c r="C6" s="606"/>
      <c r="D6" s="607"/>
      <c r="E6" s="102" t="s">
        <v>228</v>
      </c>
      <c r="F6" s="913" t="s">
        <v>519</v>
      </c>
      <c r="G6" s="609"/>
      <c r="H6" s="609"/>
      <c r="I6" s="609"/>
      <c r="J6" s="609"/>
      <c r="K6" s="773"/>
      <c r="L6" s="773"/>
    </row>
    <row r="7" spans="1:16" ht="15.75">
      <c r="B7" s="610"/>
      <c r="C7" s="597"/>
      <c r="D7" s="611"/>
      <c r="E7" s="105" t="s">
        <v>749</v>
      </c>
      <c r="F7" s="608"/>
      <c r="G7" s="612" t="s">
        <v>434</v>
      </c>
      <c r="H7" s="613" t="s">
        <v>534</v>
      </c>
      <c r="I7" s="613" t="s">
        <v>436</v>
      </c>
      <c r="J7" s="1083" t="s">
        <v>437</v>
      </c>
      <c r="K7" s="1084" t="s">
        <v>438</v>
      </c>
      <c r="L7" s="1084" t="s">
        <v>762</v>
      </c>
    </row>
    <row r="8" spans="1:16" s="614" customFormat="1" ht="15" customHeight="1">
      <c r="B8" s="615"/>
      <c r="C8" s="616"/>
      <c r="D8" s="617"/>
      <c r="E8" s="1577" t="s">
        <v>646</v>
      </c>
      <c r="F8" s="1578"/>
      <c r="G8" s="1578"/>
      <c r="H8" s="1578"/>
      <c r="I8" s="1579"/>
      <c r="J8" s="774"/>
      <c r="K8" s="774"/>
      <c r="L8" s="774"/>
      <c r="M8" s="595"/>
    </row>
    <row r="9" spans="1:16" s="614" customFormat="1" ht="9.9499999999999993" customHeight="1">
      <c r="B9" s="1580">
        <v>1</v>
      </c>
      <c r="C9" s="1581"/>
      <c r="D9" s="1581"/>
      <c r="E9" s="618">
        <v>2</v>
      </c>
      <c r="F9" s="619">
        <v>3</v>
      </c>
      <c r="G9" s="619">
        <v>4</v>
      </c>
      <c r="H9" s="620">
        <v>5</v>
      </c>
      <c r="I9" s="620">
        <v>6</v>
      </c>
      <c r="J9" s="703">
        <v>7</v>
      </c>
      <c r="K9" s="882">
        <v>8</v>
      </c>
      <c r="L9" s="703">
        <v>9</v>
      </c>
    </row>
    <row r="10" spans="1:16" ht="21.75" customHeight="1">
      <c r="A10" s="621" t="s">
        <v>647</v>
      </c>
      <c r="B10" s="622" t="s">
        <v>648</v>
      </c>
      <c r="C10" s="623"/>
      <c r="D10" s="624"/>
      <c r="E10" s="1112">
        <v>486784028000</v>
      </c>
      <c r="F10" s="1112">
        <v>0</v>
      </c>
      <c r="G10" s="1182">
        <v>34010718642.37001</v>
      </c>
      <c r="H10" s="1112"/>
      <c r="I10" s="1112"/>
      <c r="J10" s="880">
        <v>6.9868189353102628E-2</v>
      </c>
      <c r="K10" s="650"/>
      <c r="L10" s="650" t="e">
        <v>#DIV/0!</v>
      </c>
    </row>
    <row r="11" spans="1:16" ht="15.75">
      <c r="A11" s="621"/>
      <c r="B11" s="625" t="s">
        <v>536</v>
      </c>
      <c r="C11" s="626"/>
      <c r="D11" s="624"/>
      <c r="E11" s="1060"/>
      <c r="F11" s="1060"/>
      <c r="G11" s="1176"/>
      <c r="H11" s="1060"/>
      <c r="I11" s="1060"/>
      <c r="J11" s="881"/>
      <c r="K11" s="1055"/>
      <c r="L11" s="1055"/>
    </row>
    <row r="12" spans="1:16" ht="21.75" customHeight="1">
      <c r="A12" s="621" t="s">
        <v>649</v>
      </c>
      <c r="B12" s="627" t="s">
        <v>622</v>
      </c>
      <c r="C12" s="628" t="s">
        <v>650</v>
      </c>
      <c r="D12" s="629"/>
      <c r="E12" s="1060">
        <v>272213318000</v>
      </c>
      <c r="F12" s="1060">
        <v>0</v>
      </c>
      <c r="G12" s="1176">
        <v>19492990784.659992</v>
      </c>
      <c r="H12" s="1060"/>
      <c r="I12" s="1060"/>
      <c r="J12" s="1106">
        <v>7.1609247217874886E-2</v>
      </c>
      <c r="K12" s="1055"/>
      <c r="L12" s="1055" t="e">
        <v>#DIV/0!</v>
      </c>
      <c r="P12" s="665"/>
    </row>
    <row r="13" spans="1:16" ht="12" customHeight="1">
      <c r="A13" s="621"/>
      <c r="B13" s="630"/>
      <c r="C13" s="631" t="s">
        <v>564</v>
      </c>
      <c r="D13" s="632"/>
      <c r="E13" s="1059"/>
      <c r="F13" s="1059"/>
      <c r="G13" s="1175"/>
      <c r="H13" s="1059"/>
      <c r="I13" s="1059"/>
      <c r="J13" s="1107"/>
      <c r="K13" s="1055"/>
      <c r="L13" s="1056"/>
    </row>
    <row r="14" spans="1:16" ht="15.95" customHeight="1">
      <c r="A14" s="621" t="s">
        <v>651</v>
      </c>
      <c r="B14" s="630"/>
      <c r="C14" s="633" t="s">
        <v>652</v>
      </c>
      <c r="D14" s="632" t="s">
        <v>653</v>
      </c>
      <c r="E14" s="1059">
        <v>70128232000</v>
      </c>
      <c r="F14" s="1059">
        <v>0</v>
      </c>
      <c r="G14" s="1175">
        <v>9387220051</v>
      </c>
      <c r="H14" s="1059"/>
      <c r="I14" s="1059"/>
      <c r="J14" s="1107">
        <v>0.13385793115388964</v>
      </c>
      <c r="K14" s="1055"/>
      <c r="L14" s="1056" t="e">
        <v>#DIV/0!</v>
      </c>
    </row>
    <row r="15" spans="1:16" ht="15.95" customHeight="1">
      <c r="A15" s="621" t="s">
        <v>654</v>
      </c>
      <c r="B15" s="630"/>
      <c r="C15" s="633" t="s">
        <v>655</v>
      </c>
      <c r="D15" s="632" t="s">
        <v>656</v>
      </c>
      <c r="E15" s="1059">
        <v>80124762000</v>
      </c>
      <c r="F15" s="1059">
        <v>0</v>
      </c>
      <c r="G15" s="1175">
        <v>2145378226.02</v>
      </c>
      <c r="H15" s="1059"/>
      <c r="I15" s="1059"/>
      <c r="J15" s="1107">
        <v>2.6775470809136382E-2</v>
      </c>
      <c r="K15" s="1055"/>
      <c r="L15" s="1056" t="e">
        <v>#DIV/0!</v>
      </c>
      <c r="P15" s="665"/>
    </row>
    <row r="16" spans="1:16" ht="12" customHeight="1">
      <c r="A16" s="621"/>
      <c r="B16" s="630"/>
      <c r="C16" s="633"/>
      <c r="D16" s="632" t="s">
        <v>564</v>
      </c>
      <c r="E16" s="1059"/>
      <c r="F16" s="1059"/>
      <c r="G16" s="1175"/>
      <c r="H16" s="1059"/>
      <c r="I16" s="1059"/>
      <c r="J16" s="1107"/>
      <c r="K16" s="1055"/>
      <c r="L16" s="1056"/>
    </row>
    <row r="17" spans="1:13" ht="15.95" customHeight="1">
      <c r="A17" s="621" t="s">
        <v>657</v>
      </c>
      <c r="B17" s="634"/>
      <c r="C17" s="633"/>
      <c r="D17" s="632" t="s">
        <v>658</v>
      </c>
      <c r="E17" s="1059">
        <v>59490124000</v>
      </c>
      <c r="F17" s="1059">
        <v>0</v>
      </c>
      <c r="G17" s="1175">
        <v>347465921.22000003</v>
      </c>
      <c r="H17" s="1059"/>
      <c r="I17" s="1059"/>
      <c r="J17" s="1107">
        <v>5.8407328453374888E-3</v>
      </c>
      <c r="K17" s="1055"/>
      <c r="L17" s="1056" t="e">
        <v>#DIV/0!</v>
      </c>
    </row>
    <row r="18" spans="1:13" ht="15.95" customHeight="1">
      <c r="A18" s="621" t="s">
        <v>659</v>
      </c>
      <c r="B18" s="630"/>
      <c r="C18" s="633"/>
      <c r="D18" s="635" t="s">
        <v>660</v>
      </c>
      <c r="E18" s="1059">
        <v>18569122000</v>
      </c>
      <c r="F18" s="1059">
        <v>0</v>
      </c>
      <c r="G18" s="1175">
        <v>1645162304.8</v>
      </c>
      <c r="H18" s="1059"/>
      <c r="I18" s="1059"/>
      <c r="J18" s="1107">
        <v>8.8596666272104843E-2</v>
      </c>
      <c r="K18" s="1055"/>
      <c r="L18" s="1056" t="e">
        <v>#DIV/0!</v>
      </c>
    </row>
    <row r="19" spans="1:13" ht="45">
      <c r="A19" s="636" t="s">
        <v>661</v>
      </c>
      <c r="B19" s="630"/>
      <c r="C19" s="637" t="s">
        <v>662</v>
      </c>
      <c r="D19" s="638" t="s">
        <v>663</v>
      </c>
      <c r="E19" s="1059">
        <v>61545349000</v>
      </c>
      <c r="F19" s="1059">
        <v>0</v>
      </c>
      <c r="G19" s="1175">
        <v>5308759784.2900009</v>
      </c>
      <c r="H19" s="1059"/>
      <c r="I19" s="1059"/>
      <c r="J19" s="1107">
        <v>8.6257692425954088E-2</v>
      </c>
      <c r="K19" s="1055"/>
      <c r="L19" s="1056" t="e">
        <v>#DIV/0!</v>
      </c>
    </row>
    <row r="20" spans="1:13" ht="30">
      <c r="A20" s="636" t="s">
        <v>664</v>
      </c>
      <c r="B20" s="630"/>
      <c r="C20" s="637" t="s">
        <v>665</v>
      </c>
      <c r="D20" s="638" t="s">
        <v>666</v>
      </c>
      <c r="E20" s="1059">
        <v>3258596000</v>
      </c>
      <c r="F20" s="1059">
        <v>0</v>
      </c>
      <c r="G20" s="1175">
        <v>245652002.81</v>
      </c>
      <c r="H20" s="1059"/>
      <c r="I20" s="1059"/>
      <c r="J20" s="1107">
        <v>7.5385841880981866E-2</v>
      </c>
      <c r="K20" s="1055"/>
      <c r="L20" s="1056" t="e">
        <v>#DIV/0!</v>
      </c>
    </row>
    <row r="21" spans="1:13" ht="30">
      <c r="A21" s="636" t="s">
        <v>667</v>
      </c>
      <c r="B21" s="630"/>
      <c r="C21" s="637" t="s">
        <v>668</v>
      </c>
      <c r="D21" s="638" t="s">
        <v>733</v>
      </c>
      <c r="E21" s="1059">
        <v>21031376000</v>
      </c>
      <c r="F21" s="1059">
        <v>0</v>
      </c>
      <c r="G21" s="1175">
        <v>1684410334</v>
      </c>
      <c r="H21" s="1059"/>
      <c r="I21" s="1059"/>
      <c r="J21" s="1107">
        <v>8.0090353289295008E-2</v>
      </c>
      <c r="K21" s="1055"/>
      <c r="L21" s="1056" t="e">
        <v>#DIV/0!</v>
      </c>
    </row>
    <row r="22" spans="1:13" ht="21.75" customHeight="1">
      <c r="A22" s="621" t="s">
        <v>669</v>
      </c>
      <c r="B22" s="622" t="s">
        <v>637</v>
      </c>
      <c r="C22" s="623" t="s">
        <v>670</v>
      </c>
      <c r="D22" s="639"/>
      <c r="E22" s="1060">
        <v>28644786000</v>
      </c>
      <c r="F22" s="1060">
        <v>0</v>
      </c>
      <c r="G22" s="1176">
        <v>2092153905.3999987</v>
      </c>
      <c r="H22" s="1060"/>
      <c r="I22" s="1060"/>
      <c r="J22" s="1106">
        <v>7.3037861249862321E-2</v>
      </c>
      <c r="K22" s="1055"/>
      <c r="L22" s="1055" t="e">
        <v>#DIV/0!</v>
      </c>
    </row>
    <row r="23" spans="1:13" ht="21.75" customHeight="1">
      <c r="A23" s="621" t="s">
        <v>671</v>
      </c>
      <c r="B23" s="640" t="s">
        <v>672</v>
      </c>
      <c r="C23" s="623" t="s">
        <v>673</v>
      </c>
      <c r="D23" s="639"/>
      <c r="E23" s="1060">
        <v>93634712000</v>
      </c>
      <c r="F23" s="1060">
        <v>0</v>
      </c>
      <c r="G23" s="1176">
        <v>5184555476.3800201</v>
      </c>
      <c r="H23" s="1060"/>
      <c r="I23" s="1060"/>
      <c r="J23" s="1106">
        <v>5.5370015730704873E-2</v>
      </c>
      <c r="K23" s="1055"/>
      <c r="L23" s="1055" t="e">
        <v>#DIV/0!</v>
      </c>
    </row>
    <row r="24" spans="1:13" ht="12" customHeight="1">
      <c r="A24" s="621"/>
      <c r="B24" s="640"/>
      <c r="C24" s="631" t="s">
        <v>564</v>
      </c>
      <c r="D24" s="639"/>
      <c r="E24" s="1059"/>
      <c r="F24" s="1059"/>
      <c r="G24" s="1175"/>
      <c r="H24" s="1059"/>
      <c r="I24" s="1059"/>
      <c r="J24" s="1107"/>
      <c r="K24" s="1055"/>
      <c r="L24" s="1055"/>
    </row>
    <row r="25" spans="1:13" ht="15.75" customHeight="1">
      <c r="A25" s="621" t="s">
        <v>674</v>
      </c>
      <c r="B25" s="640"/>
      <c r="C25" s="633" t="s">
        <v>675</v>
      </c>
      <c r="D25" s="632" t="s">
        <v>676</v>
      </c>
      <c r="E25" s="1059">
        <v>58731213000</v>
      </c>
      <c r="F25" s="1059">
        <v>0</v>
      </c>
      <c r="G25" s="1175">
        <v>3732005181.25</v>
      </c>
      <c r="H25" s="1059"/>
      <c r="I25" s="1059"/>
      <c r="J25" s="1107">
        <v>6.3543812406019945E-2</v>
      </c>
      <c r="K25" s="1055"/>
      <c r="L25" s="1056" t="e">
        <v>#DIV/0!</v>
      </c>
    </row>
    <row r="26" spans="1:13" ht="15.75" customHeight="1">
      <c r="A26" s="621" t="s">
        <v>677</v>
      </c>
      <c r="B26" s="640"/>
      <c r="C26" s="633" t="s">
        <v>678</v>
      </c>
      <c r="D26" s="632" t="s">
        <v>679</v>
      </c>
      <c r="E26" s="1059">
        <v>21415198000</v>
      </c>
      <c r="F26" s="1059">
        <v>0</v>
      </c>
      <c r="G26" s="1175">
        <v>834993165.48000038</v>
      </c>
      <c r="H26" s="1059"/>
      <c r="I26" s="1059"/>
      <c r="J26" s="1107">
        <v>3.8990681546815509E-2</v>
      </c>
      <c r="K26" s="1055"/>
      <c r="L26" s="1056" t="e">
        <v>#DIV/0!</v>
      </c>
    </row>
    <row r="27" spans="1:13" ht="21.75" customHeight="1">
      <c r="A27" s="621" t="s">
        <v>680</v>
      </c>
      <c r="B27" s="640" t="s">
        <v>681</v>
      </c>
      <c r="C27" s="623" t="s">
        <v>682</v>
      </c>
      <c r="D27" s="639"/>
      <c r="E27" s="1060">
        <v>23888606000</v>
      </c>
      <c r="F27" s="1060">
        <v>0</v>
      </c>
      <c r="G27" s="1176">
        <v>316466145.71999997</v>
      </c>
      <c r="H27" s="1060"/>
      <c r="I27" s="1060"/>
      <c r="J27" s="1106">
        <v>1.3247576929352845E-2</v>
      </c>
      <c r="K27" s="1055"/>
      <c r="L27" s="1055" t="e">
        <v>#DIV/0!</v>
      </c>
    </row>
    <row r="28" spans="1:13" ht="12" customHeight="1">
      <c r="A28" s="621"/>
      <c r="B28" s="640"/>
      <c r="C28" s="631" t="s">
        <v>564</v>
      </c>
      <c r="D28" s="639"/>
      <c r="E28" s="1059"/>
      <c r="F28" s="1059"/>
      <c r="G28" s="1175"/>
      <c r="H28" s="1059"/>
      <c r="I28" s="1059"/>
      <c r="J28" s="1107"/>
      <c r="K28" s="1055"/>
      <c r="L28" s="1056"/>
    </row>
    <row r="29" spans="1:13" ht="30" customHeight="1">
      <c r="A29" s="636" t="s">
        <v>683</v>
      </c>
      <c r="B29" s="640"/>
      <c r="C29" s="637" t="s">
        <v>684</v>
      </c>
      <c r="D29" s="641" t="s">
        <v>685</v>
      </c>
      <c r="E29" s="1059">
        <v>17639756000</v>
      </c>
      <c r="F29" s="1059">
        <v>0</v>
      </c>
      <c r="G29" s="1175">
        <v>254206257.46000004</v>
      </c>
      <c r="H29" s="1059"/>
      <c r="I29" s="1059"/>
      <c r="J29" s="1107">
        <v>1.4410984905913667E-2</v>
      </c>
      <c r="K29" s="1055"/>
      <c r="L29" s="1056" t="e">
        <v>#DIV/0!</v>
      </c>
    </row>
    <row r="30" spans="1:13" ht="47.25" customHeight="1">
      <c r="A30" s="636" t="s">
        <v>686</v>
      </c>
      <c r="B30" s="640"/>
      <c r="C30" s="637" t="s">
        <v>687</v>
      </c>
      <c r="D30" s="641" t="s">
        <v>688</v>
      </c>
      <c r="E30" s="1059">
        <v>17124000</v>
      </c>
      <c r="F30" s="1059">
        <v>0</v>
      </c>
      <c r="G30" s="1175">
        <v>18189.52</v>
      </c>
      <c r="H30" s="1059"/>
      <c r="I30" s="1059"/>
      <c r="J30" s="1107">
        <v>1.0622237794907733E-3</v>
      </c>
      <c r="K30" s="1055"/>
      <c r="L30" s="1056" t="e">
        <v>#DIV/0!</v>
      </c>
      <c r="M30" s="642"/>
    </row>
    <row r="31" spans="1:13" ht="30">
      <c r="A31" s="636" t="s">
        <v>689</v>
      </c>
      <c r="B31" s="640"/>
      <c r="C31" s="637" t="s">
        <v>690</v>
      </c>
      <c r="D31" s="641" t="s">
        <v>691</v>
      </c>
      <c r="E31" s="1059">
        <v>20150000</v>
      </c>
      <c r="F31" s="1059">
        <v>0</v>
      </c>
      <c r="G31" s="1175">
        <v>0</v>
      </c>
      <c r="H31" s="1059"/>
      <c r="I31" s="1059"/>
      <c r="J31" s="1107"/>
      <c r="K31" s="1055"/>
      <c r="L31" s="1056" t="e">
        <v>#DIV/0!</v>
      </c>
    </row>
    <row r="32" spans="1:13" ht="21.75" customHeight="1">
      <c r="A32" s="636" t="s">
        <v>692</v>
      </c>
      <c r="B32" s="643" t="s">
        <v>693</v>
      </c>
      <c r="C32" s="644" t="s">
        <v>694</v>
      </c>
      <c r="D32" s="645"/>
      <c r="E32" s="1058">
        <v>27999900000</v>
      </c>
      <c r="F32" s="1058">
        <v>0</v>
      </c>
      <c r="G32" s="1174">
        <v>3236700828.1799998</v>
      </c>
      <c r="H32" s="1058"/>
      <c r="I32" s="1058"/>
      <c r="J32" s="1106">
        <v>0.11559687099525355</v>
      </c>
      <c r="K32" s="1055"/>
      <c r="L32" s="1055" t="e">
        <v>#DIV/0!</v>
      </c>
    </row>
    <row r="33" spans="1:12" ht="21.75" customHeight="1">
      <c r="A33" s="636" t="s">
        <v>695</v>
      </c>
      <c r="B33" s="643" t="s">
        <v>696</v>
      </c>
      <c r="C33" s="644" t="s">
        <v>697</v>
      </c>
      <c r="D33" s="645"/>
      <c r="E33" s="1060">
        <v>28520043000</v>
      </c>
      <c r="F33" s="1060">
        <v>0</v>
      </c>
      <c r="G33" s="1176">
        <v>3143462296.5500002</v>
      </c>
      <c r="H33" s="1060"/>
      <c r="I33" s="1060"/>
      <c r="J33" s="1106">
        <v>0.11021940943602365</v>
      </c>
      <c r="K33" s="1055"/>
      <c r="L33" s="1055" t="e">
        <v>#DIV/0!</v>
      </c>
    </row>
    <row r="34" spans="1:12" ht="21.75" customHeight="1">
      <c r="A34" s="636" t="s">
        <v>698</v>
      </c>
      <c r="B34" s="646" t="s">
        <v>699</v>
      </c>
      <c r="C34" s="647" t="s">
        <v>700</v>
      </c>
      <c r="D34" s="648"/>
      <c r="E34" s="1061">
        <v>11882663000</v>
      </c>
      <c r="F34" s="1061">
        <v>0</v>
      </c>
      <c r="G34" s="1177">
        <v>544389205.47999966</v>
      </c>
      <c r="H34" s="1061"/>
      <c r="I34" s="1061"/>
      <c r="J34" s="1057">
        <v>4.5813737668063098E-2</v>
      </c>
      <c r="K34" s="1057"/>
      <c r="L34" s="1057" t="e">
        <v>#DIV/0!</v>
      </c>
    </row>
    <row r="35" spans="1:12" s="771" customFormat="1" ht="14.25">
      <c r="E35" s="772"/>
    </row>
  </sheetData>
  <mergeCells count="3">
    <mergeCell ref="B2:L2"/>
    <mergeCell ref="E8:I8"/>
    <mergeCell ref="B9:D9"/>
  </mergeCells>
  <conditionalFormatting sqref="J10:J11">
    <cfRule type="containsErrors" dxfId="4" priority="39">
      <formula>ISERROR(J10)</formula>
    </cfRule>
  </conditionalFormatting>
  <conditionalFormatting sqref="K10:K34">
    <cfRule type="containsErrors" dxfId="3" priority="38">
      <formula>ISERROR(K10)</formula>
    </cfRule>
  </conditionalFormatting>
  <conditionalFormatting sqref="L10:L11">
    <cfRule type="containsErrors" dxfId="2" priority="29">
      <formula>ISERROR(L10)</formula>
    </cfRule>
  </conditionalFormatting>
  <conditionalFormatting sqref="J12:J34">
    <cfRule type="containsErrors" dxfId="1" priority="25">
      <formula>ISERROR(J12)</formula>
    </cfRule>
  </conditionalFormatting>
  <conditionalFormatting sqref="L12:L34">
    <cfRule type="containsErrors" dxfId="0" priority="23">
      <formula>ISERROR(L12)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18" fitToWidth="0" fitToHeight="4" orientation="landscape" useFirstPageNumber="1" r:id="rId1"/>
  <headerFooter alignWithMargins="0">
    <oddHeader>&amp;C&amp;"Arial,Normalny"&amp;12-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01 2021 r.</dc:title>
  <cp:lastPrinted>2021-03-08T09:22:44Z</cp:lastPrinted>
  <dcterms:created xsi:type="dcterms:W3CDTF">2019-07-31T09:18:36Z</dcterms:created>
  <dcterms:modified xsi:type="dcterms:W3CDTF">2021-03-08T13:05:21Z</dcterms:modified>
</cp:coreProperties>
</file>