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P_RÓŻNE\podstrona o pomocy publicznej\"/>
    </mc:Choice>
  </mc:AlternateContent>
  <xr:revisionPtr revIDLastSave="0" documentId="13_ncr:1_{380B41C3-B799-418A-B992-5C21287267E5}" xr6:coauthVersionLast="47" xr6:coauthVersionMax="47" xr10:uidLastSave="{00000000-0000-0000-0000-000000000000}"/>
  <workbookProtection workbookAlgorithmName="SHA-512" workbookHashValue="xwbA0bSkjy9VQpBJ6Zqwg+Saa6wpA5kyo3Kmq1rjumlZiAfKrN5jxOmVFzt1yHRSeA6OWkGUIl7IermvnYpXUw==" workbookSaltValue="JPukkb5quz0MKpcCC5+n6A==" workbookSpinCount="100000" lockStructure="1"/>
  <bookViews>
    <workbookView xWindow="-120" yWindow="-120" windowWidth="29040" windowHeight="17520" xr2:uid="{00000000-000D-0000-FFFF-FFFF00000000}"/>
  </bookViews>
  <sheets>
    <sheet name="EDB" sheetId="1" r:id="rId1"/>
  </sheets>
  <definedNames>
    <definedName name="_xlnm._FilterDatabase" localSheetId="0" hidden="1">EDB!$AM$7:$AN$18</definedName>
    <definedName name="RAT">EDB!$AM$8:$AN$12</definedName>
    <definedName name="RATING">EDB!$AN$8:$AN$12</definedName>
    <definedName name="ratt">EDB!$AL$8:$AN$12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1" l="1"/>
  <c r="Y20" i="1"/>
  <c r="M4" i="1" s="1"/>
  <c r="W20" i="1"/>
  <c r="K20" i="1"/>
  <c r="G20" i="1"/>
  <c r="C170" i="1"/>
  <c r="C171" i="1"/>
  <c r="C172" i="1"/>
  <c r="C173" i="1"/>
  <c r="C174" i="1"/>
  <c r="C175" i="1"/>
  <c r="C176" i="1"/>
  <c r="C177" i="1"/>
  <c r="C178" i="1"/>
  <c r="C179" i="1" s="1"/>
  <c r="C180" i="1"/>
  <c r="C182" i="1"/>
  <c r="C183" i="1" s="1"/>
  <c r="C184" i="1"/>
  <c r="C185" i="1"/>
  <c r="C186" i="1"/>
  <c r="C187" i="1"/>
  <c r="C188" i="1"/>
  <c r="C189" i="1"/>
  <c r="C150" i="1"/>
  <c r="C151" i="1"/>
  <c r="C152" i="1"/>
  <c r="C153" i="1"/>
  <c r="C154" i="1"/>
  <c r="C157" i="1"/>
  <c r="C156" i="1"/>
  <c r="C158" i="1"/>
  <c r="C159" i="1"/>
  <c r="C160" i="1"/>
  <c r="C161" i="1"/>
  <c r="C162" i="1"/>
  <c r="C164" i="1"/>
  <c r="C166" i="1"/>
  <c r="C167" i="1"/>
  <c r="C168" i="1"/>
  <c r="N13" i="1"/>
  <c r="M6" i="1"/>
  <c r="C110" i="1"/>
  <c r="C112" i="1"/>
  <c r="C114" i="1"/>
  <c r="C117" i="1"/>
  <c r="C118" i="1"/>
  <c r="C120" i="1"/>
  <c r="C122" i="1"/>
  <c r="C123" i="1"/>
  <c r="C126" i="1"/>
  <c r="C128" i="1"/>
  <c r="C130" i="1"/>
  <c r="C133" i="1"/>
  <c r="C134" i="1"/>
  <c r="C135" i="1"/>
  <c r="C138" i="1"/>
  <c r="C139" i="1"/>
  <c r="C142" i="1"/>
  <c r="C144" i="1"/>
  <c r="C146" i="1"/>
  <c r="B4" i="1"/>
  <c r="G9" i="1"/>
  <c r="F151" i="1" s="1"/>
  <c r="G11" i="1"/>
  <c r="G12" i="1"/>
  <c r="R22" i="1" s="1"/>
  <c r="S22" i="1" s="1"/>
  <c r="B5" i="1"/>
  <c r="C22" i="1"/>
  <c r="O22" i="1"/>
  <c r="C26" i="1"/>
  <c r="C30" i="1"/>
  <c r="C31" i="1"/>
  <c r="C34" i="1"/>
  <c r="C37" i="1"/>
  <c r="C38" i="1"/>
  <c r="C40" i="1"/>
  <c r="C39" i="1"/>
  <c r="C42" i="1"/>
  <c r="C46" i="1"/>
  <c r="C50" i="1"/>
  <c r="C53" i="1"/>
  <c r="C54" i="1"/>
  <c r="C58" i="1"/>
  <c r="C60" i="1"/>
  <c r="C62" i="1"/>
  <c r="C63" i="1" s="1"/>
  <c r="C65" i="1"/>
  <c r="C66" i="1"/>
  <c r="C68" i="1"/>
  <c r="C70" i="1"/>
  <c r="C72" i="1"/>
  <c r="C74" i="1"/>
  <c r="C75" i="1"/>
  <c r="C78" i="1"/>
  <c r="C81" i="1"/>
  <c r="C82" i="1"/>
  <c r="C86" i="1"/>
  <c r="C90" i="1"/>
  <c r="C91" i="1"/>
  <c r="C94" i="1"/>
  <c r="C98" i="1"/>
  <c r="C99" i="1"/>
  <c r="C102" i="1"/>
  <c r="C106" i="1"/>
  <c r="C107" i="1"/>
  <c r="P22" i="1"/>
  <c r="U4" i="1"/>
  <c r="U5" i="1"/>
  <c r="C103" i="1"/>
  <c r="C113" i="1"/>
  <c r="C69" i="1"/>
  <c r="C67" i="1"/>
  <c r="C93" i="1"/>
  <c r="C105" i="1"/>
  <c r="C104" i="1"/>
  <c r="C140" i="1"/>
  <c r="C141" i="1"/>
  <c r="C55" i="1"/>
  <c r="C121" i="1"/>
  <c r="C35" i="1"/>
  <c r="C49" i="1"/>
  <c r="C124" i="1"/>
  <c r="C127" i="1"/>
  <c r="C85" i="1"/>
  <c r="C84" i="1"/>
  <c r="C83" i="1"/>
  <c r="C71" i="1"/>
  <c r="C73" i="1"/>
  <c r="C47" i="1"/>
  <c r="C137" i="1"/>
  <c r="C36" i="1"/>
  <c r="C48" i="1"/>
  <c r="C125" i="1"/>
  <c r="C79" i="1"/>
  <c r="C136" i="1"/>
  <c r="C29" i="1"/>
  <c r="C89" i="1"/>
  <c r="C88" i="1"/>
  <c r="C109" i="1"/>
  <c r="C108" i="1"/>
  <c r="C143" i="1"/>
  <c r="C119" i="1"/>
  <c r="C80" i="1"/>
  <c r="C111" i="1"/>
  <c r="C129" i="1"/>
  <c r="C145" i="1"/>
  <c r="C92" i="1"/>
  <c r="C149" i="1"/>
  <c r="C148" i="1"/>
  <c r="C147" i="1"/>
  <c r="C45" i="1"/>
  <c r="C44" i="1"/>
  <c r="C43" i="1"/>
  <c r="C115" i="1"/>
  <c r="C116" i="1"/>
  <c r="C95" i="1"/>
  <c r="C96" i="1"/>
  <c r="C97" i="1"/>
  <c r="C132" i="1"/>
  <c r="C131" i="1"/>
  <c r="C87" i="1"/>
  <c r="C27" i="1"/>
  <c r="Q22" i="1"/>
  <c r="C24" i="1"/>
  <c r="C41" i="1"/>
  <c r="C28" i="1"/>
  <c r="P23" i="1"/>
  <c r="Q23" i="1"/>
  <c r="C32" i="1"/>
  <c r="C23" i="1"/>
  <c r="C25" i="1"/>
  <c r="C33" i="1"/>
  <c r="C52" i="1"/>
  <c r="F52" i="1"/>
  <c r="C51" i="1"/>
  <c r="F53" i="1"/>
  <c r="F66" i="1"/>
  <c r="F124" i="1"/>
  <c r="F74" i="1"/>
  <c r="F48" i="1"/>
  <c r="C163" i="1"/>
  <c r="F163" i="1"/>
  <c r="C155" i="1"/>
  <c r="C165" i="1"/>
  <c r="F111" i="1"/>
  <c r="F109" i="1"/>
  <c r="F117" i="1"/>
  <c r="F31" i="1"/>
  <c r="F104" i="1"/>
  <c r="F139" i="1"/>
  <c r="F147" i="1"/>
  <c r="F22" i="1"/>
  <c r="F87" i="1"/>
  <c r="F34" i="1"/>
  <c r="R23" i="1"/>
  <c r="S23" i="1" s="1"/>
  <c r="F73" i="1"/>
  <c r="F78" i="1"/>
  <c r="F128" i="1"/>
  <c r="F123" i="1"/>
  <c r="F112" i="1"/>
  <c r="F108" i="1"/>
  <c r="F68" i="1"/>
  <c r="F133" i="1"/>
  <c r="F134" i="1"/>
  <c r="F94" i="1"/>
  <c r="Z94" i="1" s="1"/>
  <c r="F116" i="1"/>
  <c r="F89" i="1"/>
  <c r="C56" i="1"/>
  <c r="C57" i="1"/>
  <c r="C59" i="1"/>
  <c r="C61" i="1"/>
  <c r="F61" i="1"/>
  <c r="F154" i="1"/>
  <c r="F150" i="1"/>
  <c r="X150" i="1" s="1"/>
  <c r="F158" i="1"/>
  <c r="F153" i="1"/>
  <c r="F159" i="1"/>
  <c r="F152" i="1"/>
  <c r="F99" i="1"/>
  <c r="F37" i="1"/>
  <c r="C100" i="1"/>
  <c r="C77" i="1"/>
  <c r="F77" i="1"/>
  <c r="C76" i="1"/>
  <c r="C169" i="1"/>
  <c r="F169" i="1"/>
  <c r="C101" i="1"/>
  <c r="F101" i="1"/>
  <c r="Z158" i="1"/>
  <c r="AB150" i="1"/>
  <c r="Z150" i="1"/>
  <c r="F170" i="1" l="1"/>
  <c r="X170" i="1" s="1"/>
  <c r="F182" i="1"/>
  <c r="X182" i="1" s="1"/>
  <c r="F186" i="1"/>
  <c r="AB186" i="1" s="1"/>
  <c r="F174" i="1"/>
  <c r="AB94" i="1"/>
  <c r="X94" i="1"/>
  <c r="Z66" i="1"/>
  <c r="X66" i="1"/>
  <c r="AB66" i="1"/>
  <c r="AB158" i="1"/>
  <c r="X158" i="1"/>
  <c r="AB34" i="1"/>
  <c r="Z34" i="1"/>
  <c r="X34" i="1"/>
  <c r="AB134" i="1"/>
  <c r="Z134" i="1"/>
  <c r="X134" i="1"/>
  <c r="X78" i="1"/>
  <c r="Z78" i="1"/>
  <c r="AB78" i="1"/>
  <c r="AB22" i="1"/>
  <c r="X22" i="1"/>
  <c r="Z22" i="1"/>
  <c r="AB74" i="1"/>
  <c r="Z74" i="1"/>
  <c r="X74" i="1"/>
  <c r="Z182" i="1"/>
  <c r="X154" i="1"/>
  <c r="AB154" i="1"/>
  <c r="Z154" i="1"/>
  <c r="F183" i="1"/>
  <c r="F177" i="1"/>
  <c r="F142" i="1"/>
  <c r="F110" i="1"/>
  <c r="F81" i="1"/>
  <c r="F98" i="1"/>
  <c r="F28" i="1"/>
  <c r="F115" i="1"/>
  <c r="F118" i="1"/>
  <c r="F54" i="1"/>
  <c r="F127" i="1"/>
  <c r="F51" i="1"/>
  <c r="F45" i="1"/>
  <c r="F145" i="1"/>
  <c r="F103" i="1"/>
  <c r="F72" i="1"/>
  <c r="F30" i="1"/>
  <c r="F38" i="1"/>
  <c r="F188" i="1"/>
  <c r="F80" i="1"/>
  <c r="F143" i="1"/>
  <c r="F69" i="1"/>
  <c r="F32" i="1"/>
  <c r="F71" i="1"/>
  <c r="F55" i="1"/>
  <c r="F85" i="1"/>
  <c r="F164" i="1"/>
  <c r="F50" i="1"/>
  <c r="F144" i="1"/>
  <c r="F119" i="1"/>
  <c r="F40" i="1"/>
  <c r="F125" i="1"/>
  <c r="F27" i="1"/>
  <c r="F36" i="1"/>
  <c r="F106" i="1"/>
  <c r="F102" i="1"/>
  <c r="F82" i="1"/>
  <c r="F162" i="1"/>
  <c r="F86" i="1"/>
  <c r="F24" i="1"/>
  <c r="F46" i="1"/>
  <c r="F141" i="1"/>
  <c r="F121" i="1"/>
  <c r="F96" i="1"/>
  <c r="F184" i="1"/>
  <c r="F180" i="1"/>
  <c r="F172" i="1"/>
  <c r="F59" i="1"/>
  <c r="F120" i="1"/>
  <c r="F185" i="1"/>
  <c r="F100" i="1"/>
  <c r="F84" i="1"/>
  <c r="F97" i="1"/>
  <c r="F113" i="1"/>
  <c r="F43" i="1"/>
  <c r="F149" i="1"/>
  <c r="F165" i="1"/>
  <c r="F44" i="1"/>
  <c r="F83" i="1"/>
  <c r="F79" i="1"/>
  <c r="F35" i="1"/>
  <c r="F88" i="1"/>
  <c r="F25" i="1"/>
  <c r="F148" i="1"/>
  <c r="F65" i="1"/>
  <c r="F171" i="1"/>
  <c r="F23" i="1"/>
  <c r="F41" i="1"/>
  <c r="F93" i="1"/>
  <c r="F39" i="1"/>
  <c r="F122" i="1"/>
  <c r="F176" i="1"/>
  <c r="F161" i="1"/>
  <c r="F157" i="1"/>
  <c r="F160" i="1"/>
  <c r="F57" i="1"/>
  <c r="F92" i="1"/>
  <c r="F76" i="1"/>
  <c r="F167" i="1"/>
  <c r="F156" i="1"/>
  <c r="F140" i="1"/>
  <c r="F138" i="1"/>
  <c r="F29" i="1"/>
  <c r="F67" i="1"/>
  <c r="F114" i="1"/>
  <c r="F47" i="1"/>
  <c r="F132" i="1"/>
  <c r="F130" i="1"/>
  <c r="F107" i="1"/>
  <c r="F95" i="1"/>
  <c r="F129" i="1"/>
  <c r="F135" i="1"/>
  <c r="F75" i="1"/>
  <c r="F63" i="1"/>
  <c r="F187" i="1"/>
  <c r="F175" i="1"/>
  <c r="F173" i="1"/>
  <c r="F126" i="1"/>
  <c r="F58" i="1"/>
  <c r="F136" i="1"/>
  <c r="F166" i="1"/>
  <c r="F91" i="1"/>
  <c r="F168" i="1"/>
  <c r="F56" i="1"/>
  <c r="F26" i="1"/>
  <c r="F146" i="1"/>
  <c r="F33" i="1"/>
  <c r="F49" i="1"/>
  <c r="F42" i="1"/>
  <c r="F131" i="1"/>
  <c r="F70" i="1"/>
  <c r="F90" i="1"/>
  <c r="F155" i="1"/>
  <c r="B6" i="1"/>
  <c r="F137" i="1"/>
  <c r="F105" i="1"/>
  <c r="F60" i="1"/>
  <c r="F189" i="1"/>
  <c r="F179" i="1"/>
  <c r="M11" i="1"/>
  <c r="M14" i="1" s="1"/>
  <c r="M16" i="1" s="1"/>
  <c r="M17" i="1" s="1"/>
  <c r="V4" i="1"/>
  <c r="V5" i="1" s="1"/>
  <c r="O23" i="1" s="1"/>
  <c r="O24" i="1" s="1"/>
  <c r="C64" i="1"/>
  <c r="F64" i="1" s="1"/>
  <c r="F62" i="1"/>
  <c r="M10" i="1"/>
  <c r="X186" i="1"/>
  <c r="Z186" i="1"/>
  <c r="X174" i="1"/>
  <c r="Z174" i="1"/>
  <c r="AB174" i="1"/>
  <c r="AB170" i="1"/>
  <c r="AB182" i="1"/>
  <c r="C181" i="1"/>
  <c r="F181" i="1" s="1"/>
  <c r="Z170" i="1"/>
  <c r="F178" i="1"/>
  <c r="Z70" i="1" l="1"/>
  <c r="X70" i="1"/>
  <c r="AB70" i="1"/>
  <c r="Z98" i="1"/>
  <c r="AB98" i="1"/>
  <c r="X98" i="1"/>
  <c r="AB166" i="1"/>
  <c r="X166" i="1"/>
  <c r="Z166" i="1"/>
  <c r="Z114" i="1"/>
  <c r="AB114" i="1"/>
  <c r="X114" i="1"/>
  <c r="Z82" i="1"/>
  <c r="AB82" i="1"/>
  <c r="X82" i="1"/>
  <c r="Z102" i="1"/>
  <c r="AB102" i="1"/>
  <c r="X102" i="1"/>
  <c r="Z50" i="1"/>
  <c r="X50" i="1"/>
  <c r="AB50" i="1"/>
  <c r="X110" i="1"/>
  <c r="Z110" i="1"/>
  <c r="AB110" i="1"/>
  <c r="X86" i="1"/>
  <c r="AB86" i="1"/>
  <c r="Z86" i="1"/>
  <c r="X106" i="1"/>
  <c r="AB106" i="1"/>
  <c r="Z106" i="1"/>
  <c r="AB142" i="1"/>
  <c r="Z142" i="1"/>
  <c r="X142" i="1"/>
  <c r="Z162" i="1"/>
  <c r="AB162" i="1"/>
  <c r="X162" i="1"/>
  <c r="AB58" i="1"/>
  <c r="Z58" i="1"/>
  <c r="X58" i="1"/>
  <c r="E174" i="1"/>
  <c r="E186" i="1"/>
  <c r="E63" i="1"/>
  <c r="E92" i="1"/>
  <c r="E94" i="1"/>
  <c r="E134" i="1"/>
  <c r="E45" i="1"/>
  <c r="E78" i="1"/>
  <c r="E118" i="1"/>
  <c r="E140" i="1"/>
  <c r="E81" i="1"/>
  <c r="E51" i="1"/>
  <c r="E52" i="1"/>
  <c r="E91" i="1"/>
  <c r="E74" i="1"/>
  <c r="E26" i="1"/>
  <c r="E111" i="1"/>
  <c r="E153" i="1"/>
  <c r="E152" i="1"/>
  <c r="E157" i="1"/>
  <c r="E95" i="1"/>
  <c r="E126" i="1"/>
  <c r="E80" i="1"/>
  <c r="E71" i="1"/>
  <c r="E56" i="1"/>
  <c r="E149" i="1"/>
  <c r="E160" i="1"/>
  <c r="E156" i="1"/>
  <c r="E55" i="1"/>
  <c r="E136" i="1"/>
  <c r="E32" i="1"/>
  <c r="E171" i="1"/>
  <c r="E178" i="1"/>
  <c r="E151" i="1"/>
  <c r="E66" i="1"/>
  <c r="E29" i="1"/>
  <c r="E53" i="1"/>
  <c r="E144" i="1"/>
  <c r="E33" i="1"/>
  <c r="E116" i="1"/>
  <c r="E130" i="1"/>
  <c r="E123" i="1"/>
  <c r="E62" i="1"/>
  <c r="E86" i="1"/>
  <c r="E42" i="1"/>
  <c r="E115" i="1"/>
  <c r="E64" i="1"/>
  <c r="E138" i="1"/>
  <c r="E70" i="1"/>
  <c r="E150" i="1"/>
  <c r="E162" i="1"/>
  <c r="E84" i="1"/>
  <c r="E168" i="1"/>
  <c r="E24" i="1"/>
  <c r="E89" i="1"/>
  <c r="E117" i="1"/>
  <c r="E104" i="1"/>
  <c r="E59" i="1"/>
  <c r="E166" i="1"/>
  <c r="E85" i="1"/>
  <c r="E36" i="1"/>
  <c r="E164" i="1"/>
  <c r="E38" i="1"/>
  <c r="E79" i="1"/>
  <c r="E139" i="1"/>
  <c r="E175" i="1"/>
  <c r="E179" i="1"/>
  <c r="E183" i="1"/>
  <c r="E187" i="1"/>
  <c r="E102" i="1"/>
  <c r="E131" i="1"/>
  <c r="E110" i="1"/>
  <c r="E88" i="1"/>
  <c r="E25" i="1"/>
  <c r="E122" i="1"/>
  <c r="E133" i="1"/>
  <c r="E28" i="1"/>
  <c r="E135" i="1"/>
  <c r="E127" i="1"/>
  <c r="E132" i="1"/>
  <c r="E48" i="1"/>
  <c r="E137" i="1"/>
  <c r="E100" i="1"/>
  <c r="E49" i="1"/>
  <c r="E67" i="1"/>
  <c r="E61" i="1"/>
  <c r="E44" i="1"/>
  <c r="E43" i="1"/>
  <c r="E68" i="1"/>
  <c r="E143" i="1"/>
  <c r="E39" i="1"/>
  <c r="E167" i="1"/>
  <c r="E109" i="1"/>
  <c r="E113" i="1"/>
  <c r="E75" i="1"/>
  <c r="E27" i="1"/>
  <c r="E176" i="1"/>
  <c r="E112" i="1"/>
  <c r="E105" i="1"/>
  <c r="E146" i="1"/>
  <c r="E34" i="1"/>
  <c r="E31" i="1"/>
  <c r="E76" i="1"/>
  <c r="E90" i="1"/>
  <c r="E121" i="1"/>
  <c r="E172" i="1"/>
  <c r="E180" i="1"/>
  <c r="E184" i="1"/>
  <c r="E188" i="1"/>
  <c r="E22" i="1"/>
  <c r="AL22" i="1" s="1"/>
  <c r="E60" i="1"/>
  <c r="E101" i="1"/>
  <c r="E181" i="1"/>
  <c r="E165" i="1"/>
  <c r="E96" i="1"/>
  <c r="E170" i="1"/>
  <c r="E173" i="1"/>
  <c r="E185" i="1"/>
  <c r="E37" i="1"/>
  <c r="E147" i="1"/>
  <c r="E120" i="1"/>
  <c r="E159" i="1"/>
  <c r="E35" i="1"/>
  <c r="E169" i="1"/>
  <c r="E77" i="1"/>
  <c r="E40" i="1"/>
  <c r="E46" i="1"/>
  <c r="E73" i="1"/>
  <c r="E189" i="1"/>
  <c r="E87" i="1"/>
  <c r="E65" i="1"/>
  <c r="E142" i="1"/>
  <c r="E154" i="1"/>
  <c r="E141" i="1"/>
  <c r="E30" i="1"/>
  <c r="E148" i="1"/>
  <c r="E129" i="1"/>
  <c r="E155" i="1"/>
  <c r="E41" i="1"/>
  <c r="E82" i="1"/>
  <c r="E161" i="1"/>
  <c r="E182" i="1"/>
  <c r="E103" i="1"/>
  <c r="E69" i="1"/>
  <c r="E145" i="1"/>
  <c r="E98" i="1"/>
  <c r="E23" i="1"/>
  <c r="AL23" i="1" s="1"/>
  <c r="E119" i="1"/>
  <c r="E107" i="1"/>
  <c r="E93" i="1"/>
  <c r="E97" i="1"/>
  <c r="E108" i="1"/>
  <c r="E106" i="1"/>
  <c r="E50" i="1"/>
  <c r="E83" i="1"/>
  <c r="E47" i="1"/>
  <c r="E99" i="1"/>
  <c r="E163" i="1"/>
  <c r="E58" i="1"/>
  <c r="E177" i="1"/>
  <c r="E125" i="1"/>
  <c r="E72" i="1"/>
  <c r="E54" i="1"/>
  <c r="E57" i="1"/>
  <c r="E124" i="1"/>
  <c r="E128" i="1"/>
  <c r="E158" i="1"/>
  <c r="E114" i="1"/>
  <c r="AB146" i="1"/>
  <c r="Z146" i="1"/>
  <c r="X146" i="1"/>
  <c r="X126" i="1"/>
  <c r="Z126" i="1"/>
  <c r="AB126" i="1"/>
  <c r="Z138" i="1"/>
  <c r="X138" i="1"/>
  <c r="AB138" i="1"/>
  <c r="AB38" i="1"/>
  <c r="Z38" i="1"/>
  <c r="X38" i="1"/>
  <c r="Z54" i="1"/>
  <c r="AB54" i="1"/>
  <c r="X54" i="1"/>
  <c r="Z122" i="1"/>
  <c r="AB122" i="1"/>
  <c r="X122" i="1"/>
  <c r="Z42" i="1"/>
  <c r="X42" i="1"/>
  <c r="AB42" i="1"/>
  <c r="Z26" i="1"/>
  <c r="AB26" i="1"/>
  <c r="X26" i="1"/>
  <c r="AB46" i="1"/>
  <c r="X46" i="1"/>
  <c r="Z46" i="1"/>
  <c r="X30" i="1"/>
  <c r="Z30" i="1"/>
  <c r="AB30" i="1"/>
  <c r="Z118" i="1"/>
  <c r="AB118" i="1"/>
  <c r="X118" i="1"/>
  <c r="Z90" i="1"/>
  <c r="AB90" i="1"/>
  <c r="X90" i="1"/>
  <c r="AB130" i="1"/>
  <c r="Z130" i="1"/>
  <c r="X130" i="1"/>
  <c r="M171" i="1"/>
  <c r="L171" i="1" s="1"/>
  <c r="M38" i="1"/>
  <c r="L38" i="1" s="1"/>
  <c r="M113" i="1"/>
  <c r="L113" i="1" s="1"/>
  <c r="M44" i="1"/>
  <c r="L44" i="1" s="1"/>
  <c r="M71" i="1"/>
  <c r="L71" i="1" s="1"/>
  <c r="M32" i="1"/>
  <c r="L32" i="1" s="1"/>
  <c r="M69" i="1"/>
  <c r="L69" i="1" s="1"/>
  <c r="M68" i="1"/>
  <c r="L68" i="1" s="1"/>
  <c r="M72" i="1"/>
  <c r="L72" i="1" s="1"/>
  <c r="M55" i="1"/>
  <c r="L55" i="1" s="1"/>
  <c r="M141" i="1"/>
  <c r="L141" i="1" s="1"/>
  <c r="M159" i="1"/>
  <c r="L159" i="1" s="1"/>
  <c r="M62" i="1"/>
  <c r="L62" i="1" s="1"/>
  <c r="M157" i="1"/>
  <c r="L157" i="1" s="1"/>
  <c r="M93" i="1"/>
  <c r="L93" i="1" s="1"/>
  <c r="M161" i="1"/>
  <c r="L161" i="1" s="1"/>
  <c r="M49" i="1"/>
  <c r="L49" i="1" s="1"/>
  <c r="M92" i="1"/>
  <c r="L92" i="1" s="1"/>
  <c r="M42" i="1"/>
  <c r="L42" i="1" s="1"/>
  <c r="M162" i="1"/>
  <c r="M130" i="1"/>
  <c r="L130" i="1" s="1"/>
  <c r="M50" i="1"/>
  <c r="M108" i="1"/>
  <c r="L108" i="1" s="1"/>
  <c r="M126" i="1"/>
  <c r="L126" i="1" s="1"/>
  <c r="M45" i="1"/>
  <c r="L45" i="1" s="1"/>
  <c r="M158" i="1"/>
  <c r="M76" i="1"/>
  <c r="L76" i="1" s="1"/>
  <c r="M133" i="1"/>
  <c r="L133" i="1" s="1"/>
  <c r="M26" i="1"/>
  <c r="L26" i="1" s="1"/>
  <c r="M81" i="1"/>
  <c r="L81" i="1" s="1"/>
  <c r="M73" i="1"/>
  <c r="L73" i="1" s="1"/>
  <c r="M112" i="1"/>
  <c r="L112" i="1" s="1"/>
  <c r="M152" i="1"/>
  <c r="L152" i="1" s="1"/>
  <c r="M127" i="1"/>
  <c r="L127" i="1" s="1"/>
  <c r="M123" i="1"/>
  <c r="L123" i="1" s="1"/>
  <c r="M96" i="1"/>
  <c r="L96" i="1" s="1"/>
  <c r="M101" i="1"/>
  <c r="L101" i="1" s="1"/>
  <c r="M102" i="1"/>
  <c r="M90" i="1"/>
  <c r="M95" i="1"/>
  <c r="L95" i="1" s="1"/>
  <c r="M156" i="1"/>
  <c r="L156" i="1" s="1"/>
  <c r="M79" i="1"/>
  <c r="L79" i="1" s="1"/>
  <c r="M75" i="1"/>
  <c r="L75" i="1" s="1"/>
  <c r="M128" i="1"/>
  <c r="L128" i="1" s="1"/>
  <c r="M36" i="1"/>
  <c r="L36" i="1" s="1"/>
  <c r="M77" i="1"/>
  <c r="L77" i="1" s="1"/>
  <c r="M163" i="1"/>
  <c r="L163" i="1" s="1"/>
  <c r="M117" i="1"/>
  <c r="L117" i="1" s="1"/>
  <c r="M52" i="1"/>
  <c r="L52" i="1" s="1"/>
  <c r="M28" i="1"/>
  <c r="L28" i="1" s="1"/>
  <c r="M65" i="1"/>
  <c r="L65" i="1" s="1"/>
  <c r="M165" i="1"/>
  <c r="L165" i="1" s="1"/>
  <c r="M54" i="1"/>
  <c r="L54" i="1" s="1"/>
  <c r="M83" i="1"/>
  <c r="L83" i="1" s="1"/>
  <c r="M144" i="1"/>
  <c r="L144" i="1" s="1"/>
  <c r="M24" i="1"/>
  <c r="L24" i="1" s="1"/>
  <c r="M122" i="1"/>
  <c r="L122" i="1" s="1"/>
  <c r="M121" i="1"/>
  <c r="L121" i="1" s="1"/>
  <c r="M88" i="1"/>
  <c r="L88" i="1" s="1"/>
  <c r="M143" i="1"/>
  <c r="L143" i="1" s="1"/>
  <c r="M146" i="1"/>
  <c r="L146" i="1" s="1"/>
  <c r="M115" i="1"/>
  <c r="L115" i="1" s="1"/>
  <c r="M87" i="1"/>
  <c r="L87" i="1" s="1"/>
  <c r="M63" i="1"/>
  <c r="L63" i="1" s="1"/>
  <c r="M119" i="1"/>
  <c r="L119" i="1" s="1"/>
  <c r="M46" i="1"/>
  <c r="L46" i="1" s="1"/>
  <c r="M140" i="1"/>
  <c r="L140" i="1" s="1"/>
  <c r="M22" i="1"/>
  <c r="M98" i="1"/>
  <c r="L98" i="1" s="1"/>
  <c r="M39" i="1"/>
  <c r="L39" i="1" s="1"/>
  <c r="M166" i="1"/>
  <c r="L166" i="1" s="1"/>
  <c r="M110" i="1"/>
  <c r="L110" i="1" s="1"/>
  <c r="M132" i="1"/>
  <c r="L132" i="1" s="1"/>
  <c r="M78" i="1"/>
  <c r="M125" i="1"/>
  <c r="L125" i="1" s="1"/>
  <c r="M137" i="1"/>
  <c r="L137" i="1" s="1"/>
  <c r="M86" i="1"/>
  <c r="L86" i="1" s="1"/>
  <c r="M164" i="1"/>
  <c r="L164" i="1" s="1"/>
  <c r="M160" i="1"/>
  <c r="L160" i="1" s="1"/>
  <c r="M61" i="1"/>
  <c r="L61" i="1" s="1"/>
  <c r="M30" i="1"/>
  <c r="L30" i="1" s="1"/>
  <c r="M104" i="1"/>
  <c r="L104" i="1" s="1"/>
  <c r="M142" i="1"/>
  <c r="L142" i="1" s="1"/>
  <c r="M25" i="1"/>
  <c r="L25" i="1" s="1"/>
  <c r="M150" i="1"/>
  <c r="L150" i="1" s="1"/>
  <c r="M58" i="1"/>
  <c r="L58" i="1" s="1"/>
  <c r="M105" i="1"/>
  <c r="L105" i="1" s="1"/>
  <c r="M51" i="1"/>
  <c r="L51" i="1" s="1"/>
  <c r="M154" i="1"/>
  <c r="L154" i="1" s="1"/>
  <c r="M34" i="1"/>
  <c r="L34" i="1" s="1"/>
  <c r="M91" i="1"/>
  <c r="L91" i="1" s="1"/>
  <c r="M103" i="1"/>
  <c r="L103" i="1" s="1"/>
  <c r="M85" i="1"/>
  <c r="L85" i="1" s="1"/>
  <c r="M33" i="1"/>
  <c r="L33" i="1" s="1"/>
  <c r="M136" i="1"/>
  <c r="L136" i="1" s="1"/>
  <c r="M153" i="1"/>
  <c r="L153" i="1" s="1"/>
  <c r="M80" i="1"/>
  <c r="L80" i="1" s="1"/>
  <c r="M114" i="1"/>
  <c r="L114" i="1" s="1"/>
  <c r="M41" i="1"/>
  <c r="L41" i="1" s="1"/>
  <c r="M70" i="1"/>
  <c r="M167" i="1"/>
  <c r="L167" i="1" s="1"/>
  <c r="M23" i="1"/>
  <c r="L23" i="1" s="1"/>
  <c r="M29" i="1"/>
  <c r="L29" i="1" s="1"/>
  <c r="M97" i="1"/>
  <c r="L97" i="1" s="1"/>
  <c r="M48" i="1"/>
  <c r="L48" i="1" s="1"/>
  <c r="M155" i="1"/>
  <c r="M184" i="1"/>
  <c r="L184" i="1" s="1"/>
  <c r="M169" i="1"/>
  <c r="L169" i="1" s="1"/>
  <c r="M147" i="1"/>
  <c r="L147" i="1" s="1"/>
  <c r="M84" i="1"/>
  <c r="L84" i="1" s="1"/>
  <c r="M118" i="1"/>
  <c r="L118" i="1" s="1"/>
  <c r="M40" i="1"/>
  <c r="M106" i="1"/>
  <c r="L106" i="1" s="1"/>
  <c r="M94" i="1"/>
  <c r="L94" i="1" s="1"/>
  <c r="M189" i="1"/>
  <c r="L189" i="1" s="1"/>
  <c r="M182" i="1"/>
  <c r="L182" i="1" s="1"/>
  <c r="M138" i="1"/>
  <c r="M177" i="1"/>
  <c r="L177" i="1" s="1"/>
  <c r="M109" i="1"/>
  <c r="L109" i="1" s="1"/>
  <c r="M185" i="1"/>
  <c r="L185" i="1" s="1"/>
  <c r="M111" i="1"/>
  <c r="L111" i="1" s="1"/>
  <c r="M57" i="1"/>
  <c r="L57" i="1" s="1"/>
  <c r="M168" i="1"/>
  <c r="L168" i="1" s="1"/>
  <c r="M176" i="1"/>
  <c r="L176" i="1" s="1"/>
  <c r="M180" i="1"/>
  <c r="L180" i="1" s="1"/>
  <c r="M35" i="1"/>
  <c r="M148" i="1"/>
  <c r="L148" i="1" s="1"/>
  <c r="M129" i="1"/>
  <c r="L129" i="1" s="1"/>
  <c r="M188" i="1"/>
  <c r="L188" i="1" s="1"/>
  <c r="M89" i="1"/>
  <c r="L89" i="1" s="1"/>
  <c r="M151" i="1"/>
  <c r="L151" i="1" s="1"/>
  <c r="M173" i="1"/>
  <c r="L173" i="1" s="1"/>
  <c r="M178" i="1"/>
  <c r="L178" i="1" s="1"/>
  <c r="M53" i="1"/>
  <c r="L53" i="1" s="1"/>
  <c r="M174" i="1"/>
  <c r="M183" i="1"/>
  <c r="L183" i="1" s="1"/>
  <c r="M149" i="1"/>
  <c r="L149" i="1" s="1"/>
  <c r="M187" i="1"/>
  <c r="L187" i="1" s="1"/>
  <c r="M99" i="1"/>
  <c r="L99" i="1" s="1"/>
  <c r="M31" i="1"/>
  <c r="L31" i="1" s="1"/>
  <c r="M107" i="1"/>
  <c r="L107" i="1" s="1"/>
  <c r="M139" i="1"/>
  <c r="L139" i="1" s="1"/>
  <c r="M100" i="1"/>
  <c r="L100" i="1" s="1"/>
  <c r="M186" i="1"/>
  <c r="L186" i="1" s="1"/>
  <c r="M134" i="1"/>
  <c r="L134" i="1" s="1"/>
  <c r="M181" i="1"/>
  <c r="L181" i="1" s="1"/>
  <c r="M67" i="1"/>
  <c r="L67" i="1" s="1"/>
  <c r="M82" i="1"/>
  <c r="U82" i="1" s="1"/>
  <c r="V82" i="1" s="1"/>
  <c r="M43" i="1"/>
  <c r="M59" i="1"/>
  <c r="L59" i="1" s="1"/>
  <c r="M74" i="1"/>
  <c r="L74" i="1" s="1"/>
  <c r="M37" i="1"/>
  <c r="L37" i="1" s="1"/>
  <c r="M124" i="1"/>
  <c r="L124" i="1" s="1"/>
  <c r="M116" i="1"/>
  <c r="L116" i="1" s="1"/>
  <c r="M60" i="1"/>
  <c r="L60" i="1" s="1"/>
  <c r="M120" i="1"/>
  <c r="L120" i="1" s="1"/>
  <c r="M66" i="1"/>
  <c r="M179" i="1"/>
  <c r="L179" i="1" s="1"/>
  <c r="M145" i="1"/>
  <c r="L145" i="1" s="1"/>
  <c r="M56" i="1"/>
  <c r="L56" i="1" s="1"/>
  <c r="M64" i="1"/>
  <c r="L64" i="1" s="1"/>
  <c r="M27" i="1"/>
  <c r="L27" i="1" s="1"/>
  <c r="M172" i="1"/>
  <c r="L172" i="1" s="1"/>
  <c r="M135" i="1"/>
  <c r="L135" i="1" s="1"/>
  <c r="M170" i="1"/>
  <c r="M175" i="1"/>
  <c r="L175" i="1" s="1"/>
  <c r="M131" i="1"/>
  <c r="M47" i="1"/>
  <c r="L47" i="1" s="1"/>
  <c r="Z62" i="1"/>
  <c r="AB62" i="1"/>
  <c r="X62" i="1"/>
  <c r="P24" i="1"/>
  <c r="P25" i="1" s="1"/>
  <c r="L170" i="1"/>
  <c r="L43" i="1"/>
  <c r="O25" i="1"/>
  <c r="O26" i="1" s="1"/>
  <c r="O27" i="1" s="1"/>
  <c r="L82" i="1"/>
  <c r="L138" i="1"/>
  <c r="L66" i="1"/>
  <c r="AB178" i="1"/>
  <c r="X178" i="1"/>
  <c r="Z178" i="1"/>
  <c r="U122" i="1" l="1"/>
  <c r="V122" i="1" s="1"/>
  <c r="U74" i="1"/>
  <c r="V74" i="1" s="1"/>
  <c r="U166" i="1"/>
  <c r="V166" i="1" s="1"/>
  <c r="R24" i="1"/>
  <c r="U142" i="1"/>
  <c r="V142" i="1" s="1"/>
  <c r="U98" i="1"/>
  <c r="V98" i="1" s="1"/>
  <c r="U138" i="1"/>
  <c r="V138" i="1" s="1"/>
  <c r="U38" i="1"/>
  <c r="V38" i="1" s="1"/>
  <c r="U186" i="1"/>
  <c r="V186" i="1" s="1"/>
  <c r="U106" i="1"/>
  <c r="V106" i="1" s="1"/>
  <c r="U42" i="1"/>
  <c r="V42" i="1" s="1"/>
  <c r="U130" i="1"/>
  <c r="V130" i="1" s="1"/>
  <c r="U174" i="1"/>
  <c r="V174" i="1" s="1"/>
  <c r="U118" i="1"/>
  <c r="V118" i="1" s="1"/>
  <c r="U34" i="1"/>
  <c r="V34" i="1" s="1"/>
  <c r="Q24" i="1"/>
  <c r="S24" i="1" s="1"/>
  <c r="U30" i="1"/>
  <c r="V30" i="1" s="1"/>
  <c r="U170" i="1"/>
  <c r="V170" i="1" s="1"/>
  <c r="X20" i="1"/>
  <c r="AB20" i="1"/>
  <c r="Z20" i="1"/>
  <c r="U146" i="1"/>
  <c r="V146" i="1" s="1"/>
  <c r="U46" i="1"/>
  <c r="V46" i="1" s="1"/>
  <c r="U178" i="1"/>
  <c r="V178" i="1" s="1"/>
  <c r="L40" i="1"/>
  <c r="U54" i="1"/>
  <c r="V54" i="1" s="1"/>
  <c r="U58" i="1"/>
  <c r="V58" i="1" s="1"/>
  <c r="U182" i="1"/>
  <c r="V182" i="1" s="1"/>
  <c r="L70" i="1"/>
  <c r="U70" i="1"/>
  <c r="V70" i="1" s="1"/>
  <c r="M20" i="1"/>
  <c r="M12" i="1" s="1"/>
  <c r="L22" i="1"/>
  <c r="U22" i="1"/>
  <c r="L162" i="1"/>
  <c r="U162" i="1"/>
  <c r="V162" i="1" s="1"/>
  <c r="L90" i="1"/>
  <c r="U90" i="1"/>
  <c r="V90" i="1" s="1"/>
  <c r="U114" i="1"/>
  <c r="V114" i="1" s="1"/>
  <c r="U134" i="1"/>
  <c r="V134" i="1" s="1"/>
  <c r="L131" i="1"/>
  <c r="L35" i="1"/>
  <c r="U62" i="1"/>
  <c r="V62" i="1" s="1"/>
  <c r="L50" i="1"/>
  <c r="U50" i="1"/>
  <c r="V50" i="1" s="1"/>
  <c r="U126" i="1"/>
  <c r="V126" i="1" s="1"/>
  <c r="U94" i="1"/>
  <c r="V94" i="1" s="1"/>
  <c r="U150" i="1"/>
  <c r="V150" i="1" s="1"/>
  <c r="L174" i="1"/>
  <c r="U154" i="1"/>
  <c r="V154" i="1" s="1"/>
  <c r="L155" i="1"/>
  <c r="L78" i="1"/>
  <c r="U78" i="1"/>
  <c r="V78" i="1" s="1"/>
  <c r="U158" i="1"/>
  <c r="V158" i="1" s="1"/>
  <c r="L158" i="1"/>
  <c r="U66" i="1"/>
  <c r="V66" i="1" s="1"/>
  <c r="U102" i="1"/>
  <c r="V102" i="1" s="1"/>
  <c r="L102" i="1"/>
  <c r="U86" i="1"/>
  <c r="V86" i="1" s="1"/>
  <c r="U26" i="1"/>
  <c r="V26" i="1" s="1"/>
  <c r="U110" i="1"/>
  <c r="V110" i="1" s="1"/>
  <c r="Q25" i="1"/>
  <c r="R25" i="1"/>
  <c r="P26" i="1"/>
  <c r="O28" i="1"/>
  <c r="S25" i="1" l="1"/>
  <c r="AL25" i="1" s="1"/>
  <c r="U20" i="1"/>
  <c r="V22" i="1"/>
  <c r="V20" i="1" s="1"/>
  <c r="N12" i="1" s="1"/>
  <c r="L20" i="1"/>
  <c r="O29" i="1"/>
  <c r="AL24" i="1"/>
  <c r="R26" i="1"/>
  <c r="P27" i="1"/>
  <c r="Q26" i="1"/>
  <c r="R27" i="1" l="1"/>
  <c r="P28" i="1"/>
  <c r="Q27" i="1"/>
  <c r="O30" i="1"/>
  <c r="O31" i="1"/>
  <c r="S26" i="1"/>
  <c r="AL26" i="1" l="1"/>
  <c r="R28" i="1"/>
  <c r="P29" i="1"/>
  <c r="Q28" i="1"/>
  <c r="S27" i="1"/>
  <c r="AL27" i="1" s="1"/>
  <c r="O32" i="1"/>
  <c r="S28" i="1" l="1"/>
  <c r="AL28" i="1" s="1"/>
  <c r="O33" i="1"/>
  <c r="O34" i="1" s="1"/>
  <c r="O35" i="1" s="1"/>
  <c r="P30" i="1"/>
  <c r="Q29" i="1"/>
  <c r="R29" i="1"/>
  <c r="S29" i="1" s="1"/>
  <c r="AL29" i="1" s="1"/>
  <c r="R30" i="1" l="1"/>
  <c r="P31" i="1"/>
  <c r="Q30" i="1"/>
  <c r="O36" i="1"/>
  <c r="S30" i="1" l="1"/>
  <c r="O37" i="1"/>
  <c r="Q31" i="1"/>
  <c r="R31" i="1"/>
  <c r="P32" i="1"/>
  <c r="AL30" i="1"/>
  <c r="S31" i="1" l="1"/>
  <c r="O38" i="1"/>
  <c r="Q32" i="1"/>
  <c r="P33" i="1"/>
  <c r="R32" i="1"/>
  <c r="S32" i="1" l="1"/>
  <c r="AL32" i="1" s="1"/>
  <c r="O39" i="1"/>
  <c r="Q33" i="1"/>
  <c r="R33" i="1"/>
  <c r="S33" i="1" s="1"/>
  <c r="AL33" i="1" s="1"/>
  <c r="P34" i="1"/>
  <c r="AL31" i="1"/>
  <c r="O40" i="1" l="1"/>
  <c r="P35" i="1"/>
  <c r="Q34" i="1"/>
  <c r="R34" i="1"/>
  <c r="S34" i="1" l="1"/>
  <c r="AL34" i="1" s="1"/>
  <c r="P36" i="1"/>
  <c r="R35" i="1"/>
  <c r="Q35" i="1"/>
  <c r="O41" i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l="1"/>
  <c r="O171" i="1" s="1"/>
  <c r="O172" i="1" s="1"/>
  <c r="O173" i="1" s="1"/>
  <c r="O174" i="1" s="1"/>
  <c r="O175" i="1" s="1"/>
  <c r="O176" i="1" s="1"/>
  <c r="O177" i="1" s="1"/>
  <c r="O178" i="1" s="1"/>
  <c r="O179" i="1" s="1"/>
  <c r="S35" i="1"/>
  <c r="AL35" i="1" s="1"/>
  <c r="Q36" i="1"/>
  <c r="P37" i="1"/>
  <c r="R36" i="1"/>
  <c r="S36" i="1" l="1"/>
  <c r="AL36" i="1" s="1"/>
  <c r="O180" i="1"/>
  <c r="O181" i="1" s="1"/>
  <c r="P38" i="1"/>
  <c r="R37" i="1"/>
  <c r="Q37" i="1"/>
  <c r="S37" i="1" l="1"/>
  <c r="AL37" i="1" s="1"/>
  <c r="Q38" i="1"/>
  <c r="P39" i="1"/>
  <c r="R38" i="1"/>
  <c r="O182" i="1"/>
  <c r="O183" i="1" s="1"/>
  <c r="O184" i="1" s="1"/>
  <c r="O185" i="1" s="1"/>
  <c r="O186" i="1" s="1"/>
  <c r="O187" i="1" s="1"/>
  <c r="O188" i="1" s="1"/>
  <c r="O189" i="1" s="1"/>
  <c r="O20" i="1" s="1"/>
  <c r="S38" i="1" l="1"/>
  <c r="AL38" i="1" s="1"/>
  <c r="R39" i="1"/>
  <c r="P40" i="1"/>
  <c r="Q39" i="1"/>
  <c r="P41" i="1" l="1"/>
  <c r="Q40" i="1"/>
  <c r="R40" i="1"/>
  <c r="S39" i="1"/>
  <c r="AL39" i="1" s="1"/>
  <c r="S40" i="1" l="1"/>
  <c r="AL40" i="1" s="1"/>
  <c r="R41" i="1"/>
  <c r="P42" i="1"/>
  <c r="Q41" i="1"/>
  <c r="S41" i="1" l="1"/>
  <c r="AL41" i="1" s="1"/>
  <c r="Q42" i="1"/>
  <c r="R42" i="1"/>
  <c r="P43" i="1"/>
  <c r="Q43" i="1" l="1"/>
  <c r="P44" i="1"/>
  <c r="R43" i="1"/>
  <c r="S42" i="1"/>
  <c r="AL42" i="1" s="1"/>
  <c r="S43" i="1" l="1"/>
  <c r="AL43" i="1" s="1"/>
  <c r="Q44" i="1"/>
  <c r="P45" i="1"/>
  <c r="R44" i="1"/>
  <c r="S44" i="1" l="1"/>
  <c r="AL44" i="1" s="1"/>
  <c r="Q45" i="1"/>
  <c r="R45" i="1"/>
  <c r="P46" i="1"/>
  <c r="Q46" i="1" l="1"/>
  <c r="P47" i="1"/>
  <c r="R46" i="1"/>
  <c r="S45" i="1"/>
  <c r="AL45" i="1" s="1"/>
  <c r="S46" i="1" l="1"/>
  <c r="AL46" i="1" s="1"/>
  <c r="R47" i="1"/>
  <c r="P48" i="1"/>
  <c r="Q47" i="1"/>
  <c r="S47" i="1" l="1"/>
  <c r="AL47" i="1" s="1"/>
  <c r="Q48" i="1"/>
  <c r="P49" i="1"/>
  <c r="R48" i="1"/>
  <c r="S48" i="1" l="1"/>
  <c r="AL48" i="1" s="1"/>
  <c r="Q49" i="1"/>
  <c r="P50" i="1"/>
  <c r="R49" i="1"/>
  <c r="S49" i="1" s="1"/>
  <c r="AL49" i="1" s="1"/>
  <c r="R50" i="1" l="1"/>
  <c r="Q50" i="1"/>
  <c r="P51" i="1"/>
  <c r="P52" i="1" l="1"/>
  <c r="R51" i="1"/>
  <c r="Q51" i="1"/>
  <c r="S50" i="1"/>
  <c r="AL50" i="1" s="1"/>
  <c r="S51" i="1" l="1"/>
  <c r="AL51" i="1" s="1"/>
  <c r="P53" i="1"/>
  <c r="R52" i="1"/>
  <c r="Q52" i="1"/>
  <c r="S52" i="1" l="1"/>
  <c r="AL52" i="1" s="1"/>
  <c r="Q53" i="1"/>
  <c r="P54" i="1"/>
  <c r="R53" i="1"/>
  <c r="S53" i="1" l="1"/>
  <c r="AL53" i="1" s="1"/>
  <c r="R54" i="1"/>
  <c r="Q54" i="1"/>
  <c r="P55" i="1"/>
  <c r="Q55" i="1" l="1"/>
  <c r="R55" i="1"/>
  <c r="P56" i="1"/>
  <c r="S54" i="1"/>
  <c r="AL54" i="1" s="1"/>
  <c r="S55" i="1" l="1"/>
  <c r="AL55" i="1" s="1"/>
  <c r="R56" i="1"/>
  <c r="P57" i="1"/>
  <c r="Q56" i="1"/>
  <c r="Q57" i="1" l="1"/>
  <c r="P58" i="1"/>
  <c r="R57" i="1"/>
  <c r="S57" i="1" s="1"/>
  <c r="AL57" i="1" s="1"/>
  <c r="S56" i="1"/>
  <c r="AL56" i="1" s="1"/>
  <c r="Q58" i="1" l="1"/>
  <c r="P59" i="1"/>
  <c r="R58" i="1"/>
  <c r="S58" i="1" l="1"/>
  <c r="AL58" i="1" s="1"/>
  <c r="Q59" i="1"/>
  <c r="P60" i="1"/>
  <c r="R59" i="1"/>
  <c r="S59" i="1" s="1"/>
  <c r="AL59" i="1" s="1"/>
  <c r="R60" i="1" l="1"/>
  <c r="Q60" i="1"/>
  <c r="P61" i="1"/>
  <c r="Q61" i="1" l="1"/>
  <c r="P62" i="1"/>
  <c r="R61" i="1"/>
  <c r="S60" i="1"/>
  <c r="AL60" i="1" s="1"/>
  <c r="S61" i="1" l="1"/>
  <c r="AL61" i="1" s="1"/>
  <c r="P63" i="1"/>
  <c r="R62" i="1"/>
  <c r="Q62" i="1"/>
  <c r="S62" i="1" l="1"/>
  <c r="AL62" i="1" s="1"/>
  <c r="R63" i="1"/>
  <c r="P64" i="1"/>
  <c r="Q63" i="1"/>
  <c r="P65" i="1" l="1"/>
  <c r="R64" i="1"/>
  <c r="Q64" i="1"/>
  <c r="S63" i="1"/>
  <c r="AL63" i="1" s="1"/>
  <c r="S64" i="1" l="1"/>
  <c r="AL64" i="1" s="1"/>
  <c r="P66" i="1"/>
  <c r="Q65" i="1"/>
  <c r="R65" i="1"/>
  <c r="S65" i="1" l="1"/>
  <c r="AL65" i="1" s="1"/>
  <c r="P67" i="1"/>
  <c r="Q66" i="1"/>
  <c r="R66" i="1"/>
  <c r="S66" i="1" s="1"/>
  <c r="AL66" i="1" s="1"/>
  <c r="R67" i="1" l="1"/>
  <c r="Q67" i="1"/>
  <c r="P68" i="1"/>
  <c r="Q68" i="1" l="1"/>
  <c r="P69" i="1"/>
  <c r="R68" i="1"/>
  <c r="S67" i="1"/>
  <c r="AL67" i="1" s="1"/>
  <c r="S68" i="1" l="1"/>
  <c r="AL68" i="1" s="1"/>
  <c r="Q69" i="1"/>
  <c r="P70" i="1"/>
  <c r="R69" i="1"/>
  <c r="S69" i="1" l="1"/>
  <c r="AL69" i="1" s="1"/>
  <c r="Q70" i="1"/>
  <c r="R70" i="1"/>
  <c r="P71" i="1"/>
  <c r="S70" i="1" l="1"/>
  <c r="AL70" i="1" s="1"/>
  <c r="R71" i="1"/>
  <c r="Q71" i="1"/>
  <c r="P72" i="1"/>
  <c r="R72" i="1" l="1"/>
  <c r="P73" i="1"/>
  <c r="Q72" i="1"/>
  <c r="S71" i="1"/>
  <c r="AL71" i="1" s="1"/>
  <c r="R73" i="1" l="1"/>
  <c r="P74" i="1"/>
  <c r="Q73" i="1"/>
  <c r="S72" i="1"/>
  <c r="AL72" i="1" s="1"/>
  <c r="R74" i="1" l="1"/>
  <c r="P75" i="1"/>
  <c r="Q74" i="1"/>
  <c r="S73" i="1"/>
  <c r="AL73" i="1" s="1"/>
  <c r="R75" i="1" l="1"/>
  <c r="Q75" i="1"/>
  <c r="P76" i="1"/>
  <c r="S74" i="1"/>
  <c r="AL74" i="1" s="1"/>
  <c r="Q76" i="1" l="1"/>
  <c r="R76" i="1"/>
  <c r="S76" i="1" s="1"/>
  <c r="AL76" i="1" s="1"/>
  <c r="P77" i="1"/>
  <c r="S75" i="1"/>
  <c r="AL75" i="1" s="1"/>
  <c r="P78" i="1" l="1"/>
  <c r="Q77" i="1"/>
  <c r="R77" i="1"/>
  <c r="S77" i="1" s="1"/>
  <c r="AL77" i="1" s="1"/>
  <c r="R78" i="1" l="1"/>
  <c r="P79" i="1"/>
  <c r="Q78" i="1"/>
  <c r="P80" i="1" l="1"/>
  <c r="Q79" i="1"/>
  <c r="R79" i="1"/>
  <c r="S79" i="1" s="1"/>
  <c r="AL79" i="1" s="1"/>
  <c r="S78" i="1"/>
  <c r="AL78" i="1" s="1"/>
  <c r="R80" i="1" l="1"/>
  <c r="P81" i="1"/>
  <c r="Q80" i="1"/>
  <c r="P82" i="1" l="1"/>
  <c r="Q81" i="1"/>
  <c r="R81" i="1"/>
  <c r="S80" i="1"/>
  <c r="AL80" i="1" s="1"/>
  <c r="S81" i="1" l="1"/>
  <c r="AL81" i="1" s="1"/>
  <c r="Q82" i="1"/>
  <c r="P83" i="1"/>
  <c r="R82" i="1"/>
  <c r="S82" i="1" l="1"/>
  <c r="AL82" i="1" s="1"/>
  <c r="P84" i="1"/>
  <c r="Q83" i="1"/>
  <c r="R83" i="1"/>
  <c r="S83" i="1" s="1"/>
  <c r="AL83" i="1" s="1"/>
  <c r="Q84" i="1" l="1"/>
  <c r="P85" i="1"/>
  <c r="R84" i="1"/>
  <c r="S84" i="1" l="1"/>
  <c r="AL84" i="1" s="1"/>
  <c r="P86" i="1"/>
  <c r="Q85" i="1"/>
  <c r="R85" i="1"/>
  <c r="S85" i="1" s="1"/>
  <c r="AL85" i="1" s="1"/>
  <c r="Q86" i="1" l="1"/>
  <c r="P87" i="1"/>
  <c r="R86" i="1"/>
  <c r="S86" i="1" s="1"/>
  <c r="AL86" i="1" s="1"/>
  <c r="Q87" i="1" l="1"/>
  <c r="R87" i="1"/>
  <c r="P88" i="1"/>
  <c r="S87" i="1" l="1"/>
  <c r="AL87" i="1" s="1"/>
  <c r="R88" i="1"/>
  <c r="Q88" i="1"/>
  <c r="P89" i="1"/>
  <c r="P90" i="1" l="1"/>
  <c r="Q89" i="1"/>
  <c r="R89" i="1"/>
  <c r="S89" i="1" s="1"/>
  <c r="AL89" i="1" s="1"/>
  <c r="S88" i="1"/>
  <c r="AL88" i="1" s="1"/>
  <c r="R90" i="1" l="1"/>
  <c r="P91" i="1"/>
  <c r="Q90" i="1"/>
  <c r="P92" i="1" l="1"/>
  <c r="Q91" i="1"/>
  <c r="R91" i="1"/>
  <c r="S91" i="1" s="1"/>
  <c r="AL91" i="1" s="1"/>
  <c r="S90" i="1"/>
  <c r="AL90" i="1" s="1"/>
  <c r="Q92" i="1" l="1"/>
  <c r="P93" i="1"/>
  <c r="R92" i="1"/>
  <c r="S92" i="1" l="1"/>
  <c r="AL92" i="1" s="1"/>
  <c r="Q93" i="1"/>
  <c r="R93" i="1"/>
  <c r="P94" i="1"/>
  <c r="S93" i="1" l="1"/>
  <c r="AL93" i="1" s="1"/>
  <c r="R94" i="1"/>
  <c r="P95" i="1"/>
  <c r="Q94" i="1"/>
  <c r="P96" i="1" l="1"/>
  <c r="R95" i="1"/>
  <c r="Q95" i="1"/>
  <c r="S94" i="1"/>
  <c r="AL94" i="1" s="1"/>
  <c r="S95" i="1" l="1"/>
  <c r="AL95" i="1" s="1"/>
  <c r="R96" i="1"/>
  <c r="Q96" i="1"/>
  <c r="P97" i="1"/>
  <c r="Q97" i="1" l="1"/>
  <c r="R97" i="1"/>
  <c r="S97" i="1" s="1"/>
  <c r="AL97" i="1" s="1"/>
  <c r="P98" i="1"/>
  <c r="S96" i="1"/>
  <c r="AL96" i="1" s="1"/>
  <c r="R98" i="1" l="1"/>
  <c r="Q98" i="1"/>
  <c r="P99" i="1"/>
  <c r="P100" i="1" l="1"/>
  <c r="Q99" i="1"/>
  <c r="R99" i="1"/>
  <c r="S99" i="1" s="1"/>
  <c r="AL99" i="1" s="1"/>
  <c r="S98" i="1"/>
  <c r="AL98" i="1" s="1"/>
  <c r="Q100" i="1" l="1"/>
  <c r="P101" i="1"/>
  <c r="R100" i="1"/>
  <c r="S100" i="1" l="1"/>
  <c r="AL100" i="1" s="1"/>
  <c r="Q101" i="1"/>
  <c r="P102" i="1"/>
  <c r="R101" i="1"/>
  <c r="S101" i="1" s="1"/>
  <c r="AL101" i="1" s="1"/>
  <c r="R102" i="1" l="1"/>
  <c r="Q102" i="1"/>
  <c r="P103" i="1"/>
  <c r="Q103" i="1" l="1"/>
  <c r="R103" i="1"/>
  <c r="P104" i="1"/>
  <c r="S102" i="1"/>
  <c r="AL102" i="1" s="1"/>
  <c r="S103" i="1" l="1"/>
  <c r="AL103" i="1" s="1"/>
  <c r="R104" i="1"/>
  <c r="Q104" i="1"/>
  <c r="P105" i="1"/>
  <c r="P106" i="1" l="1"/>
  <c r="Q105" i="1"/>
  <c r="R105" i="1"/>
  <c r="S104" i="1"/>
  <c r="AL104" i="1" s="1"/>
  <c r="S105" i="1" l="1"/>
  <c r="AL105" i="1" s="1"/>
  <c r="R106" i="1"/>
  <c r="P107" i="1"/>
  <c r="Q106" i="1"/>
  <c r="Q107" i="1" l="1"/>
  <c r="R107" i="1"/>
  <c r="P108" i="1"/>
  <c r="S106" i="1"/>
  <c r="AL106" i="1" s="1"/>
  <c r="S107" i="1" l="1"/>
  <c r="AL107" i="1" s="1"/>
  <c r="Q108" i="1"/>
  <c r="P109" i="1"/>
  <c r="R108" i="1"/>
  <c r="S108" i="1" s="1"/>
  <c r="AL108" i="1" s="1"/>
  <c r="Q109" i="1" l="1"/>
  <c r="R109" i="1"/>
  <c r="P110" i="1"/>
  <c r="S109" i="1" l="1"/>
  <c r="AL109" i="1" s="1"/>
  <c r="Q110" i="1"/>
  <c r="P111" i="1"/>
  <c r="R110" i="1"/>
  <c r="S110" i="1" s="1"/>
  <c r="AL110" i="1" s="1"/>
  <c r="R111" i="1" l="1"/>
  <c r="Q111" i="1"/>
  <c r="P112" i="1"/>
  <c r="Q112" i="1" l="1"/>
  <c r="P113" i="1"/>
  <c r="R112" i="1"/>
  <c r="S112" i="1" s="1"/>
  <c r="AL112" i="1" s="1"/>
  <c r="S111" i="1"/>
  <c r="AL111" i="1" s="1"/>
  <c r="P114" i="1" l="1"/>
  <c r="Q113" i="1"/>
  <c r="R113" i="1"/>
  <c r="S113" i="1" s="1"/>
  <c r="AL113" i="1" s="1"/>
  <c r="R114" i="1" l="1"/>
  <c r="Q114" i="1"/>
  <c r="P115" i="1"/>
  <c r="P116" i="1" l="1"/>
  <c r="Q115" i="1"/>
  <c r="R115" i="1"/>
  <c r="S115" i="1" s="1"/>
  <c r="AL115" i="1" s="1"/>
  <c r="S114" i="1"/>
  <c r="AL114" i="1" s="1"/>
  <c r="Q116" i="1" l="1"/>
  <c r="P117" i="1"/>
  <c r="R116" i="1"/>
  <c r="S116" i="1" l="1"/>
  <c r="AL116" i="1" s="1"/>
  <c r="P118" i="1"/>
  <c r="Q117" i="1"/>
  <c r="R117" i="1"/>
  <c r="S117" i="1" s="1"/>
  <c r="AL117" i="1" s="1"/>
  <c r="Q118" i="1" l="1"/>
  <c r="R118" i="1"/>
  <c r="P119" i="1"/>
  <c r="S118" i="1" l="1"/>
  <c r="AL118" i="1" s="1"/>
  <c r="R119" i="1"/>
  <c r="Q119" i="1"/>
  <c r="P120" i="1"/>
  <c r="P121" i="1" l="1"/>
  <c r="Q120" i="1"/>
  <c r="R120" i="1"/>
  <c r="S120" i="1" s="1"/>
  <c r="AL120" i="1" s="1"/>
  <c r="S119" i="1"/>
  <c r="AL119" i="1" s="1"/>
  <c r="P122" i="1" l="1"/>
  <c r="R121" i="1"/>
  <c r="Q121" i="1"/>
  <c r="S121" i="1" l="1"/>
  <c r="AL121" i="1" s="1"/>
  <c r="R122" i="1"/>
  <c r="P123" i="1"/>
  <c r="Q122" i="1"/>
  <c r="Q123" i="1" l="1"/>
  <c r="R123" i="1"/>
  <c r="P124" i="1"/>
  <c r="S122" i="1"/>
  <c r="AL122" i="1" s="1"/>
  <c r="S123" i="1" l="1"/>
  <c r="AL123" i="1" s="1"/>
  <c r="R124" i="1"/>
  <c r="P125" i="1"/>
  <c r="Q124" i="1"/>
  <c r="R125" i="1" l="1"/>
  <c r="Q125" i="1"/>
  <c r="P126" i="1"/>
  <c r="S124" i="1"/>
  <c r="AL124" i="1" s="1"/>
  <c r="P127" i="1" l="1"/>
  <c r="Q126" i="1"/>
  <c r="R126" i="1"/>
  <c r="S126" i="1" s="1"/>
  <c r="AL126" i="1" s="1"/>
  <c r="S125" i="1"/>
  <c r="AL125" i="1" s="1"/>
  <c r="R127" i="1" l="1"/>
  <c r="Q127" i="1"/>
  <c r="P128" i="1"/>
  <c r="P129" i="1" l="1"/>
  <c r="R128" i="1"/>
  <c r="Q128" i="1"/>
  <c r="S127" i="1"/>
  <c r="AL127" i="1" s="1"/>
  <c r="S128" i="1" l="1"/>
  <c r="AL128" i="1" s="1"/>
  <c r="Q129" i="1"/>
  <c r="R129" i="1"/>
  <c r="P130" i="1"/>
  <c r="S129" i="1" l="1"/>
  <c r="AL129" i="1" s="1"/>
  <c r="R130" i="1"/>
  <c r="Q130" i="1"/>
  <c r="P131" i="1"/>
  <c r="P132" i="1" l="1"/>
  <c r="Q131" i="1"/>
  <c r="R131" i="1"/>
  <c r="S131" i="1" s="1"/>
  <c r="AL131" i="1" s="1"/>
  <c r="S130" i="1"/>
  <c r="AL130" i="1" s="1"/>
  <c r="P133" i="1" l="1"/>
  <c r="R132" i="1"/>
  <c r="Q132" i="1"/>
  <c r="S132" i="1" l="1"/>
  <c r="AL132" i="1" s="1"/>
  <c r="P134" i="1"/>
  <c r="Q133" i="1"/>
  <c r="R133" i="1"/>
  <c r="S133" i="1" l="1"/>
  <c r="AL133" i="1" s="1"/>
  <c r="P135" i="1"/>
  <c r="R134" i="1"/>
  <c r="Q134" i="1"/>
  <c r="S134" i="1" l="1"/>
  <c r="AL134" i="1" s="1"/>
  <c r="R135" i="1"/>
  <c r="Q135" i="1"/>
  <c r="P136" i="1"/>
  <c r="R136" i="1" l="1"/>
  <c r="P137" i="1"/>
  <c r="Q136" i="1"/>
  <c r="S135" i="1"/>
  <c r="AL135" i="1" s="1"/>
  <c r="P138" i="1" l="1"/>
  <c r="Q137" i="1"/>
  <c r="R137" i="1"/>
  <c r="S137" i="1" s="1"/>
  <c r="AL137" i="1" s="1"/>
  <c r="S136" i="1"/>
  <c r="AL136" i="1" s="1"/>
  <c r="R138" i="1" l="1"/>
  <c r="P139" i="1"/>
  <c r="Q138" i="1"/>
  <c r="P140" i="1" l="1"/>
  <c r="Q139" i="1"/>
  <c r="R139" i="1"/>
  <c r="S138" i="1"/>
  <c r="AL138" i="1" s="1"/>
  <c r="S139" i="1" l="1"/>
  <c r="AL139" i="1" s="1"/>
  <c r="Q140" i="1"/>
  <c r="P141" i="1"/>
  <c r="R140" i="1"/>
  <c r="S140" i="1" s="1"/>
  <c r="AL140" i="1" s="1"/>
  <c r="Q141" i="1" l="1"/>
  <c r="R141" i="1"/>
  <c r="S141" i="1" s="1"/>
  <c r="AL141" i="1" s="1"/>
  <c r="P142" i="1"/>
  <c r="R142" i="1" l="1"/>
  <c r="P143" i="1"/>
  <c r="Q142" i="1"/>
  <c r="Q143" i="1" l="1"/>
  <c r="R143" i="1"/>
  <c r="S143" i="1" s="1"/>
  <c r="AL143" i="1" s="1"/>
  <c r="P144" i="1"/>
  <c r="S142" i="1"/>
  <c r="AL142" i="1" s="1"/>
  <c r="R144" i="1" l="1"/>
  <c r="Q144" i="1"/>
  <c r="P145" i="1"/>
  <c r="P146" i="1" l="1"/>
  <c r="Q145" i="1"/>
  <c r="R145" i="1"/>
  <c r="S145" i="1" s="1"/>
  <c r="AL145" i="1" s="1"/>
  <c r="S144" i="1"/>
  <c r="AL144" i="1" s="1"/>
  <c r="Q146" i="1" l="1"/>
  <c r="R146" i="1"/>
  <c r="S146" i="1" s="1"/>
  <c r="AL146" i="1" s="1"/>
  <c r="P147" i="1"/>
  <c r="Q147" i="1" l="1"/>
  <c r="P148" i="1"/>
  <c r="R147" i="1"/>
  <c r="S147" i="1" s="1"/>
  <c r="AL147" i="1" s="1"/>
  <c r="P149" i="1" l="1"/>
  <c r="R148" i="1"/>
  <c r="Q148" i="1"/>
  <c r="S148" i="1" l="1"/>
  <c r="AL148" i="1" s="1"/>
  <c r="Q149" i="1"/>
  <c r="R149" i="1"/>
  <c r="S149" i="1" s="1"/>
  <c r="AL149" i="1" s="1"/>
  <c r="AL20" i="1" s="1"/>
  <c r="N11" i="1" s="1"/>
  <c r="N10" i="1" s="1"/>
  <c r="N14" i="1" s="1"/>
  <c r="P150" i="1"/>
  <c r="Q150" i="1" l="1"/>
  <c r="P151" i="1"/>
  <c r="R150" i="1"/>
  <c r="S150" i="1" s="1"/>
  <c r="N16" i="1"/>
  <c r="N17" i="1" s="1"/>
  <c r="AF9" i="1"/>
  <c r="AF11" i="1" s="1"/>
  <c r="R151" i="1" l="1"/>
  <c r="P152" i="1"/>
  <c r="Q151" i="1"/>
  <c r="R152" i="1" l="1"/>
  <c r="P153" i="1"/>
  <c r="Q152" i="1"/>
  <c r="S151" i="1"/>
  <c r="Q153" i="1" l="1"/>
  <c r="P154" i="1"/>
  <c r="R153" i="1"/>
  <c r="S153" i="1" s="1"/>
  <c r="S152" i="1"/>
  <c r="Q154" i="1" l="1"/>
  <c r="R154" i="1"/>
  <c r="S154" i="1" s="1"/>
  <c r="P155" i="1"/>
  <c r="P156" i="1" l="1"/>
  <c r="Q155" i="1"/>
  <c r="R155" i="1"/>
  <c r="S155" i="1" s="1"/>
  <c r="P157" i="1" l="1"/>
  <c r="R156" i="1"/>
  <c r="Q156" i="1"/>
  <c r="S156" i="1" l="1"/>
  <c r="Q157" i="1"/>
  <c r="R157" i="1"/>
  <c r="S157" i="1" s="1"/>
  <c r="P158" i="1"/>
  <c r="R158" i="1" l="1"/>
  <c r="P159" i="1"/>
  <c r="Q158" i="1"/>
  <c r="Q159" i="1" l="1"/>
  <c r="R159" i="1"/>
  <c r="S159" i="1" s="1"/>
  <c r="P160" i="1"/>
  <c r="S158" i="1"/>
  <c r="Q160" i="1" l="1"/>
  <c r="R160" i="1"/>
  <c r="S160" i="1" s="1"/>
  <c r="P161" i="1"/>
  <c r="Q161" i="1" l="1"/>
  <c r="P162" i="1"/>
  <c r="R161" i="1"/>
  <c r="S161" i="1" s="1"/>
  <c r="Q162" i="1" l="1"/>
  <c r="R162" i="1"/>
  <c r="S162" i="1" s="1"/>
  <c r="P163" i="1"/>
  <c r="R163" i="1" l="1"/>
  <c r="P164" i="1"/>
  <c r="Q163" i="1"/>
  <c r="R164" i="1" l="1"/>
  <c r="Q164" i="1"/>
  <c r="P165" i="1"/>
  <c r="S163" i="1"/>
  <c r="R165" i="1" l="1"/>
  <c r="P166" i="1"/>
  <c r="Q165" i="1"/>
  <c r="S164" i="1"/>
  <c r="P167" i="1" l="1"/>
  <c r="Q166" i="1"/>
  <c r="R166" i="1"/>
  <c r="S166" i="1" s="1"/>
  <c r="S165" i="1"/>
  <c r="Q167" i="1" l="1"/>
  <c r="P168" i="1"/>
  <c r="R167" i="1"/>
  <c r="S167" i="1" l="1"/>
  <c r="R168" i="1"/>
  <c r="Q168" i="1"/>
  <c r="P169" i="1"/>
  <c r="P170" i="1" l="1"/>
  <c r="R169" i="1"/>
  <c r="Q169" i="1"/>
  <c r="S168" i="1"/>
  <c r="S169" i="1" l="1"/>
  <c r="Q170" i="1"/>
  <c r="R170" i="1"/>
  <c r="S170" i="1" s="1"/>
  <c r="P171" i="1"/>
  <c r="Q171" i="1" l="1"/>
  <c r="P172" i="1"/>
  <c r="R171" i="1"/>
  <c r="S171" i="1" s="1"/>
  <c r="Q172" i="1" l="1"/>
  <c r="R172" i="1"/>
  <c r="S172" i="1" s="1"/>
  <c r="P173" i="1"/>
  <c r="Q173" i="1" l="1"/>
  <c r="R173" i="1"/>
  <c r="S173" i="1" s="1"/>
  <c r="P174" i="1"/>
  <c r="Q174" i="1" l="1"/>
  <c r="R174" i="1"/>
  <c r="S174" i="1" s="1"/>
  <c r="P175" i="1"/>
  <c r="Q175" i="1" l="1"/>
  <c r="P176" i="1"/>
  <c r="R175" i="1"/>
  <c r="S175" i="1" l="1"/>
  <c r="Q176" i="1"/>
  <c r="R176" i="1"/>
  <c r="S176" i="1" s="1"/>
  <c r="P177" i="1"/>
  <c r="Q177" i="1" l="1"/>
  <c r="R177" i="1"/>
  <c r="S177" i="1" s="1"/>
  <c r="P178" i="1"/>
  <c r="P179" i="1" l="1"/>
  <c r="Q178" i="1"/>
  <c r="R178" i="1"/>
  <c r="S178" i="1" s="1"/>
  <c r="Q179" i="1" l="1"/>
  <c r="R179" i="1"/>
  <c r="S179" i="1" s="1"/>
  <c r="P180" i="1"/>
  <c r="Q180" i="1" l="1"/>
  <c r="P181" i="1"/>
  <c r="R180" i="1"/>
  <c r="S180" i="1" s="1"/>
  <c r="R181" i="1" l="1"/>
  <c r="P182" i="1"/>
  <c r="Q181" i="1"/>
  <c r="Q182" i="1" l="1"/>
  <c r="P183" i="1"/>
  <c r="R182" i="1"/>
  <c r="S182" i="1" s="1"/>
  <c r="S181" i="1"/>
  <c r="P184" i="1" l="1"/>
  <c r="Q183" i="1"/>
  <c r="R183" i="1"/>
  <c r="S183" i="1" s="1"/>
  <c r="Q184" i="1" l="1"/>
  <c r="R184" i="1"/>
  <c r="S184" i="1" s="1"/>
  <c r="P185" i="1"/>
  <c r="R185" i="1" l="1"/>
  <c r="P186" i="1"/>
  <c r="Q185" i="1"/>
  <c r="P187" i="1" l="1"/>
  <c r="R186" i="1"/>
  <c r="Q186" i="1"/>
  <c r="S185" i="1"/>
  <c r="S186" i="1" l="1"/>
  <c r="P188" i="1"/>
  <c r="R187" i="1"/>
  <c r="Q187" i="1"/>
  <c r="S187" i="1" l="1"/>
  <c r="Q188" i="1"/>
  <c r="R188" i="1"/>
  <c r="S188" i="1" s="1"/>
  <c r="P189" i="1"/>
  <c r="Q189" i="1" l="1"/>
  <c r="Q20" i="1" s="1"/>
  <c r="R189" i="1"/>
  <c r="S189" i="1" l="1"/>
  <c r="S20" i="1" s="1"/>
  <c r="R20" i="1"/>
</calcChain>
</file>

<file path=xl/sharedStrings.xml><?xml version="1.0" encoding="utf-8"?>
<sst xmlns="http://schemas.openxmlformats.org/spreadsheetml/2006/main" count="221" uniqueCount="54">
  <si>
    <t>Rok</t>
  </si>
  <si>
    <t>Kwart.</t>
  </si>
  <si>
    <t>Koszty</t>
  </si>
  <si>
    <t>Korzyści</t>
  </si>
  <si>
    <t>Dotacja</t>
  </si>
  <si>
    <t>Wypłaty</t>
  </si>
  <si>
    <t>Spłaty</t>
  </si>
  <si>
    <t>I</t>
  </si>
  <si>
    <t>II</t>
  </si>
  <si>
    <t>III</t>
  </si>
  <si>
    <t>IV</t>
  </si>
  <si>
    <t>nr_kwart</t>
  </si>
  <si>
    <t>Stopa dyskonta</t>
  </si>
  <si>
    <t>Stopa bazowa</t>
  </si>
  <si>
    <t>Wysoki</t>
  </si>
  <si>
    <t>Dobry</t>
  </si>
  <si>
    <t>Zadowalający</t>
  </si>
  <si>
    <t>Niski</t>
  </si>
  <si>
    <t>Zły/Trudności fin.</t>
  </si>
  <si>
    <t>Stopa referencyjna</t>
  </si>
  <si>
    <t>Stopa pożyczki</t>
  </si>
  <si>
    <t>wsk.dysk_kw.</t>
  </si>
  <si>
    <t>wsk.dysk_r.</t>
  </si>
  <si>
    <t>Umorzenie</t>
  </si>
  <si>
    <t>koszty_dysk</t>
  </si>
  <si>
    <t>korzyści_dysk</t>
  </si>
  <si>
    <t>Zadłużenie</t>
  </si>
  <si>
    <t>Odsetki poż.</t>
  </si>
  <si>
    <t>Odsetki ref.</t>
  </si>
  <si>
    <t>Odsetki_różn.</t>
  </si>
  <si>
    <t>Odsetki_różn_dysk</t>
  </si>
  <si>
    <t>Dotacja dysk.</t>
  </si>
  <si>
    <t>Spłaty - umorz.</t>
  </si>
  <si>
    <t>Koszty - korzyści</t>
  </si>
  <si>
    <t xml:space="preserve">Korzyści </t>
  </si>
  <si>
    <t>Kwota</t>
  </si>
  <si>
    <t>EDB</t>
  </si>
  <si>
    <t>Inna pomoc</t>
  </si>
  <si>
    <t>Pożyczka z umorz.</t>
  </si>
  <si>
    <t>Łączna pomoc</t>
  </si>
  <si>
    <t xml:space="preserve">   Pożyczka</t>
  </si>
  <si>
    <t xml:space="preserve">   Umorzenie</t>
  </si>
  <si>
    <t>umorz_r</t>
  </si>
  <si>
    <t>umorz_r_dysk</t>
  </si>
  <si>
    <t>Pomoc de minimis z 3 lat [€]</t>
  </si>
  <si>
    <t>Łączna pomoc de minimis [€]</t>
  </si>
  <si>
    <t>Rating</t>
  </si>
  <si>
    <t>Marża</t>
  </si>
  <si>
    <t>Pomoc NFOŚiGW</t>
  </si>
  <si>
    <t>Koszty kwalifikowalne</t>
  </si>
  <si>
    <t>EDB pomocy NFOŚiGW [€]</t>
  </si>
  <si>
    <t>Kurs €  [zł]</t>
  </si>
  <si>
    <t>Data kursu [RRRR-MM-DD]</t>
  </si>
  <si>
    <t>Data [RRRR-MM-DD]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</si>
</sst>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4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5" fillId="3" borderId="1" xfId="0" applyNumberFormat="1" applyFont="1" applyFill="1" applyBorder="1"/>
    <xf numFmtId="0" fontId="6" fillId="0" borderId="0" xfId="0" applyFont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right" vertical="center"/>
    </xf>
    <xf numFmtId="4" fontId="0" fillId="4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5" borderId="0" xfId="0" applyFill="1"/>
    <xf numFmtId="14" fontId="0" fillId="5" borderId="1" xfId="0" applyNumberFormat="1" applyFill="1" applyBorder="1"/>
    <xf numFmtId="0" fontId="0" fillId="5" borderId="1" xfId="0" applyFill="1" applyBorder="1"/>
    <xf numFmtId="10" fontId="0" fillId="5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4" fontId="0" fillId="5" borderId="0" xfId="0" applyNumberFormat="1" applyFill="1"/>
    <xf numFmtId="4" fontId="0" fillId="5" borderId="1" xfId="0" applyNumberFormat="1" applyFill="1" applyBorder="1"/>
    <xf numFmtId="4" fontId="0" fillId="5" borderId="1" xfId="0" applyNumberFormat="1" applyFill="1" applyBorder="1" applyAlignment="1">
      <alignment horizontal="right" vertical="center"/>
    </xf>
    <xf numFmtId="4" fontId="5" fillId="5" borderId="1" xfId="0" applyNumberFormat="1" applyFont="1" applyFill="1" applyBorder="1"/>
    <xf numFmtId="9" fontId="0" fillId="5" borderId="0" xfId="0" applyNumberFormat="1" applyFill="1"/>
    <xf numFmtId="9" fontId="0" fillId="5" borderId="0" xfId="1" applyFont="1" applyFill="1"/>
    <xf numFmtId="0" fontId="0" fillId="5" borderId="0" xfId="0" applyFill="1" applyAlignment="1">
      <alignment horizontal="left"/>
    </xf>
    <xf numFmtId="164" fontId="0" fillId="5" borderId="0" xfId="0" applyNumberFormat="1" applyFill="1"/>
    <xf numFmtId="10" fontId="5" fillId="3" borderId="3" xfId="1" applyNumberFormat="1" applyFont="1" applyFill="1" applyBorder="1"/>
    <xf numFmtId="10" fontId="5" fillId="3" borderId="4" xfId="1" applyNumberFormat="1" applyFont="1" applyFill="1" applyBorder="1"/>
    <xf numFmtId="14" fontId="0" fillId="0" borderId="1" xfId="0" applyNumberFormat="1" applyBorder="1" applyProtection="1">
      <protection locked="0"/>
    </xf>
    <xf numFmtId="10" fontId="0" fillId="0" borderId="1" xfId="1" applyNumberFormat="1" applyFont="1" applyBorder="1" applyProtection="1">
      <protection locked="0"/>
    </xf>
    <xf numFmtId="9" fontId="0" fillId="0" borderId="1" xfId="1" applyFont="1" applyBorder="1" applyProtection="1">
      <protection locked="0"/>
    </xf>
    <xf numFmtId="4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Protection="1">
      <protection locked="0"/>
    </xf>
    <xf numFmtId="4" fontId="0" fillId="0" borderId="2" xfId="0" applyNumberFormat="1" applyBorder="1" applyProtection="1">
      <protection locked="0"/>
    </xf>
    <xf numFmtId="0" fontId="4" fillId="0" borderId="0" xfId="0" applyFont="1"/>
    <xf numFmtId="0" fontId="0" fillId="0" borderId="0" xfId="0" applyProtection="1">
      <protection locked="0"/>
    </xf>
    <xf numFmtId="4" fontId="0" fillId="0" borderId="1" xfId="0" applyNumberFormat="1" applyBorder="1" applyAlignment="1">
      <alignment horizontal="right" vertical="center"/>
    </xf>
    <xf numFmtId="4" fontId="0" fillId="6" borderId="1" xfId="0" applyNumberFormat="1" applyFill="1" applyBorder="1" applyAlignment="1">
      <alignment horizontal="right" vertical="center"/>
    </xf>
    <xf numFmtId="10" fontId="7" fillId="6" borderId="1" xfId="1" applyNumberFormat="1" applyFont="1" applyFill="1" applyBorder="1" applyProtection="1"/>
    <xf numFmtId="10" fontId="0" fillId="6" borderId="1" xfId="0" applyNumberFormat="1" applyFill="1" applyBorder="1"/>
    <xf numFmtId="4" fontId="0" fillId="6" borderId="1" xfId="0" applyNumberFormat="1" applyFill="1" applyBorder="1"/>
    <xf numFmtId="4" fontId="0" fillId="6" borderId="2" xfId="0" applyNumberFormat="1" applyFill="1" applyBorder="1"/>
    <xf numFmtId="4" fontId="0" fillId="6" borderId="4" xfId="0" applyNumberFormat="1" applyFill="1" applyBorder="1"/>
    <xf numFmtId="0" fontId="4" fillId="2" borderId="1" xfId="0" applyFont="1" applyFill="1" applyBorder="1"/>
    <xf numFmtId="2" fontId="0" fillId="0" borderId="1" xfId="0" applyNumberFormat="1" applyBorder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5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9" fontId="0" fillId="2" borderId="3" xfId="1" applyFont="1" applyFill="1" applyBorder="1" applyAlignment="1">
      <alignment horizontal="left"/>
    </xf>
    <xf numFmtId="9" fontId="0" fillId="2" borderId="5" xfId="1" applyFont="1" applyFill="1" applyBorder="1" applyAlignment="1">
      <alignment horizontal="left"/>
    </xf>
    <xf numFmtId="9" fontId="0" fillId="2" borderId="6" xfId="1" applyFont="1" applyFill="1" applyBorder="1" applyAlignment="1">
      <alignment horizontal="left"/>
    </xf>
    <xf numFmtId="9" fontId="0" fillId="2" borderId="7" xfId="1" applyFont="1" applyFill="1" applyBorder="1" applyAlignment="1">
      <alignment horizontal="left"/>
    </xf>
    <xf numFmtId="4" fontId="6" fillId="0" borderId="2" xfId="0" applyNumberFormat="1" applyFont="1" applyBorder="1" applyAlignment="1" applyProtection="1">
      <alignment horizontal="right" vertical="center" wrapText="1"/>
      <protection locked="0"/>
    </xf>
    <xf numFmtId="4" fontId="6" fillId="0" borderId="8" xfId="0" applyNumberFormat="1" applyFont="1" applyBorder="1" applyAlignment="1" applyProtection="1">
      <alignment horizontal="right" vertical="center" wrapText="1"/>
      <protection locked="0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FF5050"/>
        </patternFill>
      </fill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6" fmlaLink="$G$10" fmlaRange="$AM$8:$AM$12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uokik.gov.pl/stopa_referencyjna_i_archiwum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025" name="Drop Down 1" descr="pole wyboru z następującymi poziomami ratingu do wyboru: 1. wysoki, 2. dobry, 3. zadowalający, 4. niski, 5. zły/trudności finansowe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869950</xdr:colOff>
      <xdr:row>0</xdr:row>
      <xdr:rowOff>397936</xdr:rowOff>
    </xdr:from>
    <xdr:to>
      <xdr:col>31</xdr:col>
      <xdr:colOff>1007534</xdr:colOff>
      <xdr:row>2</xdr:row>
      <xdr:rowOff>61385</xdr:rowOff>
    </xdr:to>
    <xdr:sp macro="" textlink="">
      <xdr:nvSpPr>
        <xdr:cNvPr id="3" name="pole tekstow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51200" y="397936"/>
          <a:ext cx="6868584" cy="2666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Proszę wpisać aktualną wartość stopy bazowej ze strony:  </a:t>
          </a:r>
          <a:r>
            <a:rPr lang="pl-PL" sz="1100" u="sng">
              <a:solidFill>
                <a:schemeClr val="accent1">
                  <a:lumMod val="75000"/>
                </a:schemeClr>
              </a:solidFill>
            </a:rPr>
            <a:t>https://uokik.gov.pl/stopa_referencyjna_i_archiwum.php</a:t>
          </a:r>
        </a:p>
        <a:p>
          <a:endParaRPr lang="pl-PL" sz="1100"/>
        </a:p>
      </xdr:txBody>
    </xdr:sp>
    <xdr:clientData/>
  </xdr:twoCellAnchor>
  <xdr:twoCellAnchor>
    <xdr:from>
      <xdr:col>6</xdr:col>
      <xdr:colOff>1053306</xdr:colOff>
      <xdr:row>1</xdr:row>
      <xdr:rowOff>93136</xdr:rowOff>
    </xdr:from>
    <xdr:to>
      <xdr:col>10</xdr:col>
      <xdr:colOff>869950</xdr:colOff>
      <xdr:row>7</xdr:row>
      <xdr:rowOff>92207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3" idx="1"/>
        </xdr:cNvCxnSpPr>
      </xdr:nvCxnSpPr>
      <xdr:spPr>
        <a:xfrm flipH="1">
          <a:off x="2374106" y="531286"/>
          <a:ext cx="877094" cy="51342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</xdr:row>
      <xdr:rowOff>0</xdr:rowOff>
    </xdr:from>
    <xdr:to>
      <xdr:col>7</xdr:col>
      <xdr:colOff>0</xdr:colOff>
      <xdr:row>9</xdr:row>
      <xdr:rowOff>3962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0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2146300" y="1130300"/>
          <a:ext cx="1" cy="17303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1</xdr:colOff>
      <xdr:row>7</xdr:row>
      <xdr:rowOff>173038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 flipV="1">
          <a:off x="2146300" y="952500"/>
          <a:ext cx="1" cy="17303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241300</xdr:colOff>
      <xdr:row>0</xdr:row>
      <xdr:rowOff>203200</xdr:rowOff>
    </xdr:from>
    <xdr:to>
      <xdr:col>10</xdr:col>
      <xdr:colOff>501650</xdr:colOff>
      <xdr:row>1</xdr:row>
      <xdr:rowOff>25400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9441240-9DEF-2ED9-E1BD-71741113373D}"/>
            </a:ext>
          </a:extLst>
        </xdr:cNvPr>
        <xdr:cNvSpPr txBox="1"/>
      </xdr:nvSpPr>
      <xdr:spPr>
        <a:xfrm>
          <a:off x="1073150" y="203200"/>
          <a:ext cx="1809750" cy="2603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kern="1200"/>
            <a:t>Proszę wpisać aktualną datę</a:t>
          </a:r>
        </a:p>
      </xdr:txBody>
    </xdr:sp>
    <xdr:clientData/>
  </xdr:twoCellAnchor>
  <xdr:twoCellAnchor>
    <xdr:from>
      <xdr:col>10</xdr:col>
      <xdr:colOff>6350</xdr:colOff>
      <xdr:row>1</xdr:row>
      <xdr:rowOff>23286</xdr:rowOff>
    </xdr:from>
    <xdr:to>
      <xdr:col>10</xdr:col>
      <xdr:colOff>387350</xdr:colOff>
      <xdr:row>6</xdr:row>
      <xdr:rowOff>50800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806F3341-4641-FD31-3EA9-0269F5E796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2387600" y="461436"/>
          <a:ext cx="381000" cy="376764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660399</xdr:colOff>
      <xdr:row>17</xdr:row>
      <xdr:rowOff>133351</xdr:rowOff>
    </xdr:from>
    <xdr:to>
      <xdr:col>32</xdr:col>
      <xdr:colOff>295274</xdr:colOff>
      <xdr:row>20</xdr:row>
      <xdr:rowOff>114300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8C8AC0A-C406-7BCB-DAA3-834F43192BE7}"/>
            </a:ext>
          </a:extLst>
        </xdr:cNvPr>
        <xdr:cNvSpPr txBox="1"/>
      </xdr:nvSpPr>
      <xdr:spPr>
        <a:xfrm>
          <a:off x="6670674" y="2762251"/>
          <a:ext cx="3806825" cy="4667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kern="1200"/>
            <a:t>W przypadku pomocy regionalnej udział środków publicznych nie może przekaczać 75% kosztów kwalifikowalnych</a:t>
          </a:r>
        </a:p>
      </xdr:txBody>
    </xdr:sp>
    <xdr:clientData/>
  </xdr:twoCellAnchor>
  <xdr:twoCellAnchor>
    <xdr:from>
      <xdr:col>12</xdr:col>
      <xdr:colOff>847725</xdr:colOff>
      <xdr:row>17</xdr:row>
      <xdr:rowOff>19050</xdr:rowOff>
    </xdr:from>
    <xdr:to>
      <xdr:col>13</xdr:col>
      <xdr:colOff>660399</xdr:colOff>
      <xdr:row>19</xdr:row>
      <xdr:rowOff>42863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FEF7803F-2AFA-D759-DF51-038E7628C5C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stCxn id="2" idx="1"/>
        </xdr:cNvCxnSpPr>
      </xdr:nvCxnSpPr>
      <xdr:spPr>
        <a:xfrm flipH="1" flipV="1">
          <a:off x="5772150" y="2647950"/>
          <a:ext cx="898524" cy="347663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9"/>
  <sheetViews>
    <sheetView showGridLines="0" tabSelected="1" zoomScaleNormal="100" workbookViewId="0">
      <pane ySplit="21" topLeftCell="A66" activePane="bottomLeft" state="frozenSplit"/>
      <selection pane="bottomLeft" activeCell="T83" sqref="T83"/>
    </sheetView>
  </sheetViews>
  <sheetFormatPr defaultRowHeight="12.75" x14ac:dyDescent="0.2"/>
  <cols>
    <col min="1" max="1" width="12.42578125" customWidth="1"/>
    <col min="2" max="2" width="7.28515625" customWidth="1"/>
    <col min="3" max="3" width="10.140625" style="13" hidden="1" customWidth="1"/>
    <col min="4" max="4" width="9.42578125" style="13" hidden="1" customWidth="1"/>
    <col min="5" max="5" width="12.5703125" style="13" hidden="1" customWidth="1"/>
    <col min="6" max="6" width="11.7109375" style="13" hidden="1" customWidth="1"/>
    <col min="7" max="7" width="15.85546875" customWidth="1"/>
    <col min="8" max="8" width="15.42578125" style="13" hidden="1" customWidth="1"/>
    <col min="9" max="9" width="15" hidden="1" customWidth="1"/>
    <col min="10" max="10" width="15.7109375" style="13" hidden="1" customWidth="1"/>
    <col min="11" max="11" width="17.42578125" customWidth="1"/>
    <col min="12" max="12" width="20.85546875" customWidth="1"/>
    <col min="13" max="13" width="16.28515625" customWidth="1"/>
    <col min="14" max="14" width="13.5703125" customWidth="1"/>
    <col min="15" max="17" width="13.140625" style="13" hidden="1" customWidth="1"/>
    <col min="18" max="18" width="17.5703125" style="13" hidden="1" customWidth="1"/>
    <col min="19" max="19" width="15.85546875" hidden="1" customWidth="1"/>
    <col min="20" max="20" width="5.28515625" customWidth="1"/>
    <col min="21" max="21" width="15" style="13" hidden="1" customWidth="1"/>
    <col min="22" max="22" width="14.5703125" style="13" hidden="1" customWidth="1"/>
    <col min="23" max="23" width="15.140625" hidden="1" customWidth="1"/>
    <col min="24" max="24" width="15" style="13" hidden="1" customWidth="1"/>
    <col min="25" max="25" width="11.5703125" hidden="1" customWidth="1"/>
    <col min="26" max="26" width="9.5703125" hidden="1" customWidth="1"/>
    <col min="27" max="27" width="8" hidden="1" customWidth="1"/>
    <col min="28" max="28" width="15.28515625" hidden="1" customWidth="1"/>
    <col min="32" max="32" width="16.28515625" customWidth="1"/>
    <col min="38" max="38" width="0" hidden="1" customWidth="1"/>
    <col min="39" max="39" width="14.42578125" hidden="1" customWidth="1"/>
    <col min="40" max="40" width="11.5703125" hidden="1" customWidth="1"/>
  </cols>
  <sheetData>
    <row r="1" spans="1:40" ht="34.5" customHeight="1" x14ac:dyDescent="0.2"/>
    <row r="3" spans="1:40" ht="14.25" customHeight="1" x14ac:dyDescent="0.2"/>
    <row r="4" spans="1:40" s="13" customFormat="1" hidden="1" x14ac:dyDescent="0.2">
      <c r="A4" s="25"/>
      <c r="B4" s="25">
        <f>YEAR(G7)</f>
        <v>1900</v>
      </c>
      <c r="L4" s="15"/>
      <c r="M4" s="11">
        <f>+Y20</f>
        <v>0</v>
      </c>
      <c r="U4" s="23">
        <f>+G14</f>
        <v>0</v>
      </c>
      <c r="V4" s="19">
        <f>+G14*G20</f>
        <v>0</v>
      </c>
      <c r="AC4" s="8"/>
      <c r="AD4" s="8"/>
      <c r="AE4" s="8"/>
      <c r="AF4" s="34"/>
    </row>
    <row r="5" spans="1:40" s="13" customFormat="1" hidden="1" x14ac:dyDescent="0.2">
      <c r="A5" s="25"/>
      <c r="B5" s="25">
        <f>ROUNDUP((MONTH(G7))/3,0)</f>
        <v>1</v>
      </c>
      <c r="L5" s="4" t="s">
        <v>34</v>
      </c>
      <c r="M5" s="15"/>
      <c r="U5" s="23">
        <f>1-U4</f>
        <v>1</v>
      </c>
      <c r="V5" s="19">
        <f>+G20-V4</f>
        <v>0</v>
      </c>
      <c r="AC5" s="8"/>
      <c r="AD5" s="8"/>
      <c r="AE5" s="8"/>
      <c r="AF5" s="34"/>
    </row>
    <row r="6" spans="1:40" s="13" customFormat="1" hidden="1" x14ac:dyDescent="0.2">
      <c r="A6" s="25"/>
      <c r="B6" s="25">
        <f>+(B4-2014)*4+B5</f>
        <v>-455</v>
      </c>
      <c r="L6" s="4" t="s">
        <v>33</v>
      </c>
      <c r="M6" s="11">
        <f>+AA20</f>
        <v>0</v>
      </c>
      <c r="AC6" s="8"/>
      <c r="AD6" s="8"/>
      <c r="AE6" s="8"/>
      <c r="AF6" s="34"/>
    </row>
    <row r="7" spans="1:40" x14ac:dyDescent="0.2">
      <c r="A7" s="50" t="s">
        <v>53</v>
      </c>
      <c r="B7" s="50"/>
      <c r="C7" s="14"/>
      <c r="D7" s="14"/>
      <c r="E7" s="15"/>
      <c r="F7" s="15"/>
      <c r="G7" s="29"/>
      <c r="L7" s="45" t="s">
        <v>49</v>
      </c>
      <c r="M7" s="46"/>
      <c r="AC7" s="52" t="s">
        <v>51</v>
      </c>
      <c r="AD7" s="54"/>
      <c r="AE7" s="53"/>
      <c r="AF7" s="33"/>
    </row>
    <row r="8" spans="1:40" x14ac:dyDescent="0.2">
      <c r="A8" s="50" t="s">
        <v>13</v>
      </c>
      <c r="B8" s="50"/>
      <c r="C8" s="15"/>
      <c r="D8" s="15"/>
      <c r="E8" s="15"/>
      <c r="F8" s="15"/>
      <c r="G8" s="30"/>
      <c r="H8" s="19"/>
      <c r="AC8" s="52" t="s">
        <v>52</v>
      </c>
      <c r="AD8" s="54"/>
      <c r="AE8" s="53"/>
      <c r="AF8" s="29"/>
      <c r="AL8">
        <v>1</v>
      </c>
      <c r="AM8" s="13" t="s">
        <v>14</v>
      </c>
      <c r="AN8" s="26">
        <v>6.0000000000000001E-3</v>
      </c>
    </row>
    <row r="9" spans="1:40" x14ac:dyDescent="0.2">
      <c r="A9" s="50" t="s">
        <v>12</v>
      </c>
      <c r="B9" s="50"/>
      <c r="C9" s="16"/>
      <c r="D9" s="15"/>
      <c r="E9" s="15"/>
      <c r="F9" s="15"/>
      <c r="G9" s="40">
        <f>+G8+1%</f>
        <v>0.01</v>
      </c>
      <c r="M9" s="12" t="s">
        <v>35</v>
      </c>
      <c r="N9" s="12" t="s">
        <v>36</v>
      </c>
      <c r="U9" s="24"/>
      <c r="AC9" s="55" t="s">
        <v>50</v>
      </c>
      <c r="AD9" s="54"/>
      <c r="AE9" s="53"/>
      <c r="AF9" s="42" t="e">
        <f>+N14/AF7</f>
        <v>#DIV/0!</v>
      </c>
      <c r="AL9">
        <v>2</v>
      </c>
      <c r="AM9" s="13" t="s">
        <v>15</v>
      </c>
      <c r="AN9" s="26">
        <v>7.4999999999999997E-3</v>
      </c>
    </row>
    <row r="10" spans="1:40" ht="15" customHeight="1" thickBot="1" x14ac:dyDescent="0.25">
      <c r="A10" s="50" t="s">
        <v>46</v>
      </c>
      <c r="B10" s="50"/>
      <c r="C10" s="15"/>
      <c r="D10" s="15"/>
      <c r="E10" s="15"/>
      <c r="F10" s="15"/>
      <c r="G10" s="37">
        <v>3</v>
      </c>
      <c r="I10" s="7"/>
      <c r="L10" s="4" t="s">
        <v>38</v>
      </c>
      <c r="M10" s="42">
        <f>+G20</f>
        <v>0</v>
      </c>
      <c r="N10" s="42">
        <f>+N11+N12</f>
        <v>0</v>
      </c>
      <c r="U10" s="24"/>
      <c r="AC10" s="56" t="s">
        <v>44</v>
      </c>
      <c r="AD10" s="57"/>
      <c r="AE10" s="58"/>
      <c r="AF10" s="35"/>
      <c r="AL10">
        <v>3</v>
      </c>
      <c r="AM10" s="13" t="s">
        <v>16</v>
      </c>
      <c r="AN10" s="26">
        <v>0.01</v>
      </c>
    </row>
    <row r="11" spans="1:40" ht="14.25" customHeight="1" thickBot="1" x14ac:dyDescent="0.25">
      <c r="A11" s="51" t="s">
        <v>47</v>
      </c>
      <c r="B11" s="50"/>
      <c r="C11" s="15"/>
      <c r="D11" s="15"/>
      <c r="E11" s="15"/>
      <c r="F11" s="15"/>
      <c r="G11" s="41">
        <f>VLOOKUP($G$10,ratt,3)</f>
        <v>0.01</v>
      </c>
      <c r="I11" s="36"/>
      <c r="L11" s="4" t="s">
        <v>40</v>
      </c>
      <c r="M11" s="42">
        <f>+G20</f>
        <v>0</v>
      </c>
      <c r="N11" s="42">
        <f>IF(ROUND(AL20,2)&lt;0,0,ROUND(AL20,2))</f>
        <v>0</v>
      </c>
      <c r="AC11" s="56" t="s">
        <v>45</v>
      </c>
      <c r="AD11" s="57"/>
      <c r="AE11" s="59"/>
      <c r="AF11" s="44" t="e">
        <f>+AF9+AF10</f>
        <v>#DIV/0!</v>
      </c>
      <c r="AL11">
        <v>4</v>
      </c>
      <c r="AM11" s="13" t="s">
        <v>17</v>
      </c>
      <c r="AN11" s="26">
        <v>2.1999999999999999E-2</v>
      </c>
    </row>
    <row r="12" spans="1:40" x14ac:dyDescent="0.2">
      <c r="A12" s="50" t="s">
        <v>19</v>
      </c>
      <c r="B12" s="50"/>
      <c r="C12" s="15"/>
      <c r="D12" s="15"/>
      <c r="E12" s="15"/>
      <c r="F12" s="15"/>
      <c r="G12" s="41">
        <f>+G8+G11</f>
        <v>0.01</v>
      </c>
      <c r="L12" s="4" t="s">
        <v>41</v>
      </c>
      <c r="M12" s="42">
        <f>+M20</f>
        <v>0</v>
      </c>
      <c r="N12" s="42">
        <f>ROUND(V20,2)</f>
        <v>0</v>
      </c>
      <c r="U12" s="19"/>
      <c r="W12" s="1"/>
      <c r="AL12">
        <v>5</v>
      </c>
      <c r="AM12" s="13" t="s">
        <v>18</v>
      </c>
      <c r="AN12" s="26">
        <v>0.04</v>
      </c>
    </row>
    <row r="13" spans="1:40" x14ac:dyDescent="0.2">
      <c r="A13" s="8" t="s">
        <v>20</v>
      </c>
      <c r="B13" s="8"/>
      <c r="C13" s="15"/>
      <c r="D13" s="15"/>
      <c r="E13" s="15"/>
      <c r="F13" s="15"/>
      <c r="G13" s="30"/>
      <c r="I13" s="7"/>
      <c r="L13" s="4" t="s">
        <v>4</v>
      </c>
      <c r="M13" s="35"/>
      <c r="N13" s="43">
        <f>M13</f>
        <v>0</v>
      </c>
    </row>
    <row r="14" spans="1:40" x14ac:dyDescent="0.2">
      <c r="A14" s="52" t="s">
        <v>23</v>
      </c>
      <c r="B14" s="53"/>
      <c r="G14" s="31">
        <v>0</v>
      </c>
      <c r="L14" s="4" t="s">
        <v>48</v>
      </c>
      <c r="M14" s="42">
        <f>+M11+M13</f>
        <v>0</v>
      </c>
      <c r="N14" s="42">
        <f>+N10+N13</f>
        <v>0</v>
      </c>
      <c r="O14" s="32"/>
      <c r="P14" s="32"/>
      <c r="Q14" s="32"/>
      <c r="R14" s="32"/>
    </row>
    <row r="15" spans="1:40" x14ac:dyDescent="0.2">
      <c r="B15" s="2"/>
      <c r="L15" s="4" t="s">
        <v>37</v>
      </c>
      <c r="M15" s="32"/>
      <c r="N15" s="32"/>
      <c r="O15" s="11"/>
      <c r="P15" s="11"/>
      <c r="Q15" s="11"/>
      <c r="R15" s="11"/>
    </row>
    <row r="16" spans="1:40" ht="13.5" thickBot="1" x14ac:dyDescent="0.25">
      <c r="B16" s="2"/>
      <c r="L16" s="4" t="s">
        <v>39</v>
      </c>
      <c r="M16" s="42">
        <f>+M14+M15</f>
        <v>0</v>
      </c>
      <c r="N16" s="42">
        <f>+N14+N15</f>
        <v>0</v>
      </c>
    </row>
    <row r="17" spans="1:38" ht="13.5" thickBot="1" x14ac:dyDescent="0.25">
      <c r="B17" s="2"/>
      <c r="M17" s="27" t="e">
        <f>+M16/M7</f>
        <v>#DIV/0!</v>
      </c>
      <c r="N17" s="28" t="e">
        <f>+N16/M7</f>
        <v>#DIV/0!</v>
      </c>
    </row>
    <row r="18" spans="1:38" x14ac:dyDescent="0.2">
      <c r="B18" s="2"/>
    </row>
    <row r="19" spans="1:38" x14ac:dyDescent="0.2">
      <c r="B19" s="2"/>
      <c r="G19" s="7"/>
    </row>
    <row r="20" spans="1:38" x14ac:dyDescent="0.2">
      <c r="G20" s="6">
        <f>SUM(G22:G189)</f>
        <v>0</v>
      </c>
      <c r="K20" s="6">
        <f t="shared" ref="K20:M20" si="0">SUM(K22:K189)</f>
        <v>0</v>
      </c>
      <c r="L20" s="6">
        <f t="shared" si="0"/>
        <v>0</v>
      </c>
      <c r="M20" s="6">
        <f t="shared" si="0"/>
        <v>0</v>
      </c>
      <c r="O20" s="22">
        <f>SUM(O22:O189)</f>
        <v>0</v>
      </c>
      <c r="P20" s="20"/>
      <c r="Q20" s="22">
        <f t="shared" ref="Q20:S20" si="1">SUM(Q22:Q189)</f>
        <v>0</v>
      </c>
      <c r="R20" s="22">
        <f t="shared" si="1"/>
        <v>0</v>
      </c>
      <c r="S20" s="22">
        <f t="shared" si="1"/>
        <v>0</v>
      </c>
      <c r="U20" s="22">
        <f t="shared" ref="U20:AB20" si="2">SUM(U22:U189)</f>
        <v>0</v>
      </c>
      <c r="V20" s="22">
        <f t="shared" si="2"/>
        <v>0</v>
      </c>
      <c r="W20" s="6">
        <f t="shared" si="2"/>
        <v>0</v>
      </c>
      <c r="X20" s="22">
        <f t="shared" si="2"/>
        <v>0</v>
      </c>
      <c r="Y20" s="6">
        <f t="shared" si="2"/>
        <v>0</v>
      </c>
      <c r="Z20" s="22">
        <f t="shared" si="2"/>
        <v>0</v>
      </c>
      <c r="AA20" s="6">
        <f t="shared" si="2"/>
        <v>0</v>
      </c>
      <c r="AB20" s="22">
        <f t="shared" si="2"/>
        <v>0</v>
      </c>
      <c r="AL20" s="22">
        <f>SUM(AL22:AL149)</f>
        <v>0</v>
      </c>
    </row>
    <row r="21" spans="1:38" s="3" customFormat="1" x14ac:dyDescent="0.2">
      <c r="A21" s="5" t="s">
        <v>0</v>
      </c>
      <c r="B21" s="5" t="s">
        <v>1</v>
      </c>
      <c r="C21" s="17"/>
      <c r="D21" s="17" t="s">
        <v>11</v>
      </c>
      <c r="E21" s="17" t="s">
        <v>21</v>
      </c>
      <c r="F21" s="17" t="s">
        <v>22</v>
      </c>
      <c r="G21" s="5" t="s">
        <v>5</v>
      </c>
      <c r="K21" s="5" t="s">
        <v>6</v>
      </c>
      <c r="L21" s="5" t="s">
        <v>32</v>
      </c>
      <c r="M21" s="5" t="s">
        <v>23</v>
      </c>
      <c r="O21" s="17" t="s">
        <v>32</v>
      </c>
      <c r="P21" s="17" t="s">
        <v>26</v>
      </c>
      <c r="Q21" s="17" t="s">
        <v>27</v>
      </c>
      <c r="R21" s="17" t="s">
        <v>28</v>
      </c>
      <c r="S21" s="17" t="s">
        <v>29</v>
      </c>
      <c r="U21" s="17" t="s">
        <v>42</v>
      </c>
      <c r="V21" s="17" t="s">
        <v>43</v>
      </c>
      <c r="W21" s="5" t="s">
        <v>4</v>
      </c>
      <c r="X21" s="17" t="s">
        <v>31</v>
      </c>
      <c r="Y21" s="5" t="s">
        <v>2</v>
      </c>
      <c r="Z21" s="17" t="s">
        <v>24</v>
      </c>
      <c r="AA21" s="5" t="s">
        <v>3</v>
      </c>
      <c r="AB21" s="17" t="s">
        <v>25</v>
      </c>
      <c r="AL21" s="17" t="s">
        <v>30</v>
      </c>
    </row>
    <row r="22" spans="1:38" hidden="1" x14ac:dyDescent="0.2">
      <c r="A22" s="47">
        <v>2014</v>
      </c>
      <c r="B22" s="9" t="s">
        <v>7</v>
      </c>
      <c r="C22" s="18">
        <f>+A22</f>
        <v>2014</v>
      </c>
      <c r="D22" s="18">
        <v>1</v>
      </c>
      <c r="E22" s="18">
        <f t="shared" ref="E22:E53" si="3">IF(D22&lt;$B$6,1,(1/(1+$G$9/4)^(D22-$B$6+1)))</f>
        <v>0.31947564046273014</v>
      </c>
      <c r="F22" s="18">
        <f t="shared" ref="F22:F53" si="4">IF(C22&lt;($B$4+1),1,(1/(1+$G$9)^(C22-$B$4)))</f>
        <v>0.32163506416362825</v>
      </c>
      <c r="G22" s="32"/>
      <c r="K22" s="32"/>
      <c r="L22" s="10">
        <f t="shared" ref="L22:L53" si="5">+K22-M22</f>
        <v>0</v>
      </c>
      <c r="M22" s="38">
        <f>IF(SUM(K22:K$22)&lt;V$5,IF(SUM(K$22:K22)&lt;V$5,0,(SUM(K$22:K22)-V$5)),K22)</f>
        <v>0</v>
      </c>
      <c r="O22" s="21">
        <f>+K22</f>
        <v>0</v>
      </c>
      <c r="P22" s="21">
        <f>+G22</f>
        <v>0</v>
      </c>
      <c r="Q22" s="21">
        <f t="shared" ref="Q22:Q53" si="6">+P22*($G$13/4)</f>
        <v>0</v>
      </c>
      <c r="R22" s="21">
        <f t="shared" ref="R22:R53" si="7">+P22*($G$12/4)</f>
        <v>0</v>
      </c>
      <c r="S22" s="21">
        <f>+R22-Q22</f>
        <v>0</v>
      </c>
      <c r="U22" s="49">
        <f>SUM(M22:M25)</f>
        <v>0</v>
      </c>
      <c r="V22" s="21">
        <f>+U22*F22</f>
        <v>0</v>
      </c>
      <c r="W22" s="48"/>
      <c r="X22" s="21">
        <f>+W22*F22</f>
        <v>0</v>
      </c>
      <c r="Y22" s="48"/>
      <c r="Z22" s="21">
        <f>+Y22*F22</f>
        <v>0</v>
      </c>
      <c r="AA22" s="48"/>
      <c r="AB22" s="21">
        <f>+AA22*F22</f>
        <v>0</v>
      </c>
      <c r="AL22" s="21">
        <f t="shared" ref="AL22:AL53" si="8">+S22*E22</f>
        <v>0</v>
      </c>
    </row>
    <row r="23" spans="1:38" hidden="1" x14ac:dyDescent="0.2">
      <c r="A23" s="47"/>
      <c r="B23" s="9" t="s">
        <v>8</v>
      </c>
      <c r="C23" s="18">
        <f>+C22</f>
        <v>2014</v>
      </c>
      <c r="D23" s="18">
        <v>2</v>
      </c>
      <c r="E23" s="18">
        <f t="shared" si="3"/>
        <v>0.31867894310496775</v>
      </c>
      <c r="F23" s="18">
        <f t="shared" si="4"/>
        <v>0.32163506416362825</v>
      </c>
      <c r="G23" s="32"/>
      <c r="K23" s="32"/>
      <c r="L23" s="10">
        <f t="shared" si="5"/>
        <v>0</v>
      </c>
      <c r="M23" s="38">
        <f>IF(SUM(K$22:K22)&lt;V$5,IF(SUM(K$22:K23)&lt;V$5,0,(SUM(K$22:K23)-V$5)),K23)</f>
        <v>0</v>
      </c>
      <c r="O23" s="21">
        <f>IF(SUM(O$22:O22)=G$20,0,IF(SUM(K$22:K23)&lt;$V$5,K23,G$20-SUM(K$22:K22)))</f>
        <v>0</v>
      </c>
      <c r="P23" s="21">
        <f t="shared" ref="P23:P54" si="9">+P22+G23-O22</f>
        <v>0</v>
      </c>
      <c r="Q23" s="21">
        <f t="shared" si="6"/>
        <v>0</v>
      </c>
      <c r="R23" s="21">
        <f t="shared" si="7"/>
        <v>0</v>
      </c>
      <c r="S23" s="21">
        <f t="shared" ref="S23:S86" si="10">+R23-Q23</f>
        <v>0</v>
      </c>
      <c r="U23" s="49"/>
      <c r="V23" s="21"/>
      <c r="W23" s="48"/>
      <c r="X23" s="21"/>
      <c r="Y23" s="48"/>
      <c r="Z23" s="18"/>
      <c r="AA23" s="48"/>
      <c r="AB23" s="18"/>
      <c r="AL23" s="21">
        <f t="shared" si="8"/>
        <v>0</v>
      </c>
    </row>
    <row r="24" spans="1:38" hidden="1" x14ac:dyDescent="0.2">
      <c r="A24" s="47"/>
      <c r="B24" s="9" t="s">
        <v>9</v>
      </c>
      <c r="C24" s="18">
        <f>+C22</f>
        <v>2014</v>
      </c>
      <c r="D24" s="18">
        <v>3</v>
      </c>
      <c r="E24" s="18">
        <f t="shared" si="3"/>
        <v>0.31788423252365866</v>
      </c>
      <c r="F24" s="18">
        <f t="shared" si="4"/>
        <v>0.32163506416362825</v>
      </c>
      <c r="G24" s="32"/>
      <c r="K24" s="32"/>
      <c r="L24" s="10">
        <f t="shared" si="5"/>
        <v>0</v>
      </c>
      <c r="M24" s="38">
        <f>IF(SUM(K$22:K23)&lt;V$5,IF(SUM(K$22:K24)&lt;V$5,0,(SUM(K$22:K24)-V$5)),K24)</f>
        <v>0</v>
      </c>
      <c r="O24" s="21">
        <f>IF(SUM(O$22:O23)=G$20,0,IF(SUM(K$22:K24)&lt;$V$5,K24,G$20-SUM(K$22:K23)))</f>
        <v>0</v>
      </c>
      <c r="P24" s="21">
        <f t="shared" si="9"/>
        <v>0</v>
      </c>
      <c r="Q24" s="21">
        <f t="shared" si="6"/>
        <v>0</v>
      </c>
      <c r="R24" s="21">
        <f t="shared" si="7"/>
        <v>0</v>
      </c>
      <c r="S24" s="21">
        <f t="shared" si="10"/>
        <v>0</v>
      </c>
      <c r="U24" s="49"/>
      <c r="V24" s="21"/>
      <c r="W24" s="48"/>
      <c r="X24" s="21"/>
      <c r="Y24" s="48"/>
      <c r="Z24" s="18"/>
      <c r="AA24" s="48"/>
      <c r="AB24" s="18"/>
      <c r="AL24" s="21">
        <f t="shared" si="8"/>
        <v>0</v>
      </c>
    </row>
    <row r="25" spans="1:38" hidden="1" x14ac:dyDescent="0.2">
      <c r="A25" s="47"/>
      <c r="B25" s="9" t="s">
        <v>10</v>
      </c>
      <c r="C25" s="18">
        <f>+C22</f>
        <v>2014</v>
      </c>
      <c r="D25" s="18">
        <v>4</v>
      </c>
      <c r="E25" s="18">
        <f t="shared" si="3"/>
        <v>0.317091503764248</v>
      </c>
      <c r="F25" s="18">
        <f t="shared" si="4"/>
        <v>0.32163506416362825</v>
      </c>
      <c r="G25" s="32"/>
      <c r="K25" s="32"/>
      <c r="L25" s="10">
        <f t="shared" si="5"/>
        <v>0</v>
      </c>
      <c r="M25" s="38">
        <f>IF(SUM(K$22:K24)&lt;V$5,IF(SUM(K$22:K25)&lt;V$5,0,(SUM(K$22:K25)-V$5)),K25)</f>
        <v>0</v>
      </c>
      <c r="O25" s="21">
        <f>IF(SUM(O$22:O24)=G$20,0,IF(SUM(K$22:K25)&lt;$V$5,K25,G$20-SUM(K$22:K24)))</f>
        <v>0</v>
      </c>
      <c r="P25" s="21">
        <f t="shared" si="9"/>
        <v>0</v>
      </c>
      <c r="Q25" s="21">
        <f t="shared" si="6"/>
        <v>0</v>
      </c>
      <c r="R25" s="21">
        <f t="shared" si="7"/>
        <v>0</v>
      </c>
      <c r="S25" s="21">
        <f t="shared" si="10"/>
        <v>0</v>
      </c>
      <c r="U25" s="49"/>
      <c r="V25" s="21"/>
      <c r="W25" s="48"/>
      <c r="X25" s="21"/>
      <c r="Y25" s="48"/>
      <c r="Z25" s="18"/>
      <c r="AA25" s="48"/>
      <c r="AB25" s="18"/>
      <c r="AL25" s="21">
        <f t="shared" si="8"/>
        <v>0</v>
      </c>
    </row>
    <row r="26" spans="1:38" hidden="1" x14ac:dyDescent="0.2">
      <c r="A26" s="47">
        <v>2015</v>
      </c>
      <c r="B26" s="9" t="s">
        <v>7</v>
      </c>
      <c r="C26" s="18">
        <f>+A26</f>
        <v>2015</v>
      </c>
      <c r="D26" s="18">
        <v>5</v>
      </c>
      <c r="E26" s="18">
        <f t="shared" si="3"/>
        <v>0.31630075188453666</v>
      </c>
      <c r="F26" s="18">
        <f t="shared" si="4"/>
        <v>0.31845055857784976</v>
      </c>
      <c r="G26" s="32"/>
      <c r="K26" s="32"/>
      <c r="L26" s="10">
        <f t="shared" si="5"/>
        <v>0</v>
      </c>
      <c r="M26" s="38">
        <f>IF(SUM(K$22:K25)&lt;V$5,IF(SUM(K$22:K26)&lt;V$5,0,(SUM(K$22:K26)-V$5)),K26)</f>
        <v>0</v>
      </c>
      <c r="O26" s="21">
        <f>IF(SUM(O$22:O25)=G$20,0,IF(SUM(K$22:K26)&lt;$V$5,K26,G$20-SUM(K$22:K25)))</f>
        <v>0</v>
      </c>
      <c r="P26" s="21">
        <f t="shared" si="9"/>
        <v>0</v>
      </c>
      <c r="Q26" s="21">
        <f t="shared" si="6"/>
        <v>0</v>
      </c>
      <c r="R26" s="21">
        <f t="shared" si="7"/>
        <v>0</v>
      </c>
      <c r="S26" s="21">
        <f t="shared" si="10"/>
        <v>0</v>
      </c>
      <c r="U26" s="49">
        <f>SUM(M26:M29)</f>
        <v>0</v>
      </c>
      <c r="V26" s="21">
        <f>+U26*F26</f>
        <v>0</v>
      </c>
      <c r="W26" s="48"/>
      <c r="X26" s="21">
        <f>+W26*F26</f>
        <v>0</v>
      </c>
      <c r="Y26" s="48"/>
      <c r="Z26" s="21">
        <f>+Y26*F26</f>
        <v>0</v>
      </c>
      <c r="AA26" s="48"/>
      <c r="AB26" s="21">
        <f>+AA26*F26</f>
        <v>0</v>
      </c>
      <c r="AL26" s="21">
        <f t="shared" si="8"/>
        <v>0</v>
      </c>
    </row>
    <row r="27" spans="1:38" hidden="1" x14ac:dyDescent="0.2">
      <c r="A27" s="47"/>
      <c r="B27" s="9" t="s">
        <v>8</v>
      </c>
      <c r="C27" s="18">
        <f>+C26</f>
        <v>2015</v>
      </c>
      <c r="D27" s="18">
        <v>6</v>
      </c>
      <c r="E27" s="18">
        <f t="shared" si="3"/>
        <v>0.31551197195465008</v>
      </c>
      <c r="F27" s="18">
        <f t="shared" si="4"/>
        <v>0.31845055857784976</v>
      </c>
      <c r="G27" s="32"/>
      <c r="K27" s="32"/>
      <c r="L27" s="10">
        <f t="shared" si="5"/>
        <v>0</v>
      </c>
      <c r="M27" s="38">
        <f>IF(SUM(K$22:K26)&lt;V$5,IF(SUM(K$22:K27)&lt;V$5,0,(SUM(K$22:K27)-V$5)),K27)</f>
        <v>0</v>
      </c>
      <c r="O27" s="21">
        <f>IF(SUM(O$22:O26)=G$20,0,IF(SUM(K$22:K27)&lt;$V$5,K27,G$20-SUM(K$22:K26)))</f>
        <v>0</v>
      </c>
      <c r="P27" s="21">
        <f t="shared" si="9"/>
        <v>0</v>
      </c>
      <c r="Q27" s="21">
        <f t="shared" si="6"/>
        <v>0</v>
      </c>
      <c r="R27" s="21">
        <f t="shared" si="7"/>
        <v>0</v>
      </c>
      <c r="S27" s="21">
        <f t="shared" si="10"/>
        <v>0</v>
      </c>
      <c r="U27" s="49"/>
      <c r="V27" s="21"/>
      <c r="W27" s="48"/>
      <c r="X27" s="21"/>
      <c r="Y27" s="48"/>
      <c r="Z27" s="18"/>
      <c r="AA27" s="48"/>
      <c r="AB27" s="18"/>
      <c r="AL27" s="21">
        <f t="shared" si="8"/>
        <v>0</v>
      </c>
    </row>
    <row r="28" spans="1:38" hidden="1" x14ac:dyDescent="0.2">
      <c r="A28" s="47"/>
      <c r="B28" s="9" t="s">
        <v>9</v>
      </c>
      <c r="C28" s="18">
        <f>+C26</f>
        <v>2015</v>
      </c>
      <c r="D28" s="18">
        <v>7</v>
      </c>
      <c r="E28" s="18">
        <f t="shared" si="3"/>
        <v>0.3147251590570076</v>
      </c>
      <c r="F28" s="18">
        <f t="shared" si="4"/>
        <v>0.31845055857784976</v>
      </c>
      <c r="G28" s="32"/>
      <c r="K28" s="32"/>
      <c r="L28" s="10">
        <f t="shared" si="5"/>
        <v>0</v>
      </c>
      <c r="M28" s="38">
        <f>IF(SUM(K$22:K27)&lt;V$5,IF(SUM(K$22:K28)&lt;V$5,0,(SUM(K$22:K28)-V$5)),K28)</f>
        <v>0</v>
      </c>
      <c r="O28" s="21">
        <f>IF(SUM(O$22:O27)=G$20,0,IF(SUM(K$22:K28)&lt;$V$5,K28,G$20-SUM(K$22:K27)))</f>
        <v>0</v>
      </c>
      <c r="P28" s="21">
        <f t="shared" si="9"/>
        <v>0</v>
      </c>
      <c r="Q28" s="21">
        <f t="shared" si="6"/>
        <v>0</v>
      </c>
      <c r="R28" s="21">
        <f t="shared" si="7"/>
        <v>0</v>
      </c>
      <c r="S28" s="21">
        <f t="shared" si="10"/>
        <v>0</v>
      </c>
      <c r="U28" s="49"/>
      <c r="V28" s="21"/>
      <c r="W28" s="48"/>
      <c r="X28" s="21"/>
      <c r="Y28" s="48"/>
      <c r="Z28" s="18"/>
      <c r="AA28" s="48"/>
      <c r="AB28" s="18"/>
      <c r="AL28" s="21">
        <f t="shared" si="8"/>
        <v>0</v>
      </c>
    </row>
    <row r="29" spans="1:38" hidden="1" x14ac:dyDescent="0.2">
      <c r="A29" s="47"/>
      <c r="B29" s="9" t="s">
        <v>10</v>
      </c>
      <c r="C29" s="18">
        <f>+C26</f>
        <v>2015</v>
      </c>
      <c r="D29" s="18">
        <v>8</v>
      </c>
      <c r="E29" s="18">
        <f t="shared" si="3"/>
        <v>0.31394030828629182</v>
      </c>
      <c r="F29" s="18">
        <f t="shared" si="4"/>
        <v>0.31845055857784976</v>
      </c>
      <c r="G29" s="32"/>
      <c r="K29" s="32"/>
      <c r="L29" s="10">
        <f t="shared" si="5"/>
        <v>0</v>
      </c>
      <c r="M29" s="38">
        <f>IF(SUM(K$22:K28)&lt;V$5,IF(SUM(K$22:K29)&lt;V$5,0,(SUM(K$22:K29)-V$5)),K29)</f>
        <v>0</v>
      </c>
      <c r="O29" s="21">
        <f>IF(SUM(O$22:O28)=G$20,0,IF(SUM(K$22:K29)&lt;$V$5,K29,G$20-SUM(K$22:K28)))</f>
        <v>0</v>
      </c>
      <c r="P29" s="21">
        <f t="shared" si="9"/>
        <v>0</v>
      </c>
      <c r="Q29" s="21">
        <f t="shared" si="6"/>
        <v>0</v>
      </c>
      <c r="R29" s="21">
        <f t="shared" si="7"/>
        <v>0</v>
      </c>
      <c r="S29" s="21">
        <f t="shared" si="10"/>
        <v>0</v>
      </c>
      <c r="U29" s="49"/>
      <c r="V29" s="21"/>
      <c r="W29" s="48"/>
      <c r="X29" s="21"/>
      <c r="Y29" s="48"/>
      <c r="Z29" s="18"/>
      <c r="AA29" s="48"/>
      <c r="AB29" s="18"/>
      <c r="AL29" s="21">
        <f t="shared" si="8"/>
        <v>0</v>
      </c>
    </row>
    <row r="30" spans="1:38" hidden="1" x14ac:dyDescent="0.2">
      <c r="A30" s="47">
        <v>2016</v>
      </c>
      <c r="B30" s="9" t="s">
        <v>7</v>
      </c>
      <c r="C30" s="18">
        <f>+A30</f>
        <v>2016</v>
      </c>
      <c r="D30" s="18">
        <v>9</v>
      </c>
      <c r="E30" s="18">
        <f t="shared" si="3"/>
        <v>0.31315741474941838</v>
      </c>
      <c r="F30" s="18">
        <f t="shared" si="4"/>
        <v>0.31529758275034631</v>
      </c>
      <c r="G30" s="32"/>
      <c r="K30" s="32"/>
      <c r="L30" s="10">
        <f t="shared" si="5"/>
        <v>0</v>
      </c>
      <c r="M30" s="38">
        <f>IF(SUM(K$22:K29)&lt;V$5,IF(SUM(K$22:K30)&lt;V$5,0,(SUM(K$22:K30)-V$5)),K30)</f>
        <v>0</v>
      </c>
      <c r="O30" s="21">
        <f>IF(SUM(O$22:O29)=G$20,0,IF(SUM(K$22:K30)&lt;$V$5,K30,G$20-SUM(K$22:K29)))</f>
        <v>0</v>
      </c>
      <c r="P30" s="21">
        <f t="shared" si="9"/>
        <v>0</v>
      </c>
      <c r="Q30" s="21">
        <f t="shared" si="6"/>
        <v>0</v>
      </c>
      <c r="R30" s="21">
        <f t="shared" si="7"/>
        <v>0</v>
      </c>
      <c r="S30" s="21">
        <f t="shared" si="10"/>
        <v>0</v>
      </c>
      <c r="U30" s="49">
        <f>SUM(M30:M33)</f>
        <v>0</v>
      </c>
      <c r="V30" s="21">
        <f>+U30*F30</f>
        <v>0</v>
      </c>
      <c r="W30" s="48"/>
      <c r="X30" s="21">
        <f>+W30*F30</f>
        <v>0</v>
      </c>
      <c r="Y30" s="48"/>
      <c r="Z30" s="21">
        <f>+Y30*F30</f>
        <v>0</v>
      </c>
      <c r="AA30" s="48"/>
      <c r="AB30" s="21">
        <f>+AA30*F30</f>
        <v>0</v>
      </c>
      <c r="AL30" s="21">
        <f t="shared" si="8"/>
        <v>0</v>
      </c>
    </row>
    <row r="31" spans="1:38" hidden="1" x14ac:dyDescent="0.2">
      <c r="A31" s="47"/>
      <c r="B31" s="9" t="s">
        <v>8</v>
      </c>
      <c r="C31" s="18">
        <f>+C30</f>
        <v>2016</v>
      </c>
      <c r="D31" s="18">
        <v>10</v>
      </c>
      <c r="E31" s="18">
        <f t="shared" si="3"/>
        <v>0.31237647356550452</v>
      </c>
      <c r="F31" s="18">
        <f t="shared" si="4"/>
        <v>0.31529758275034631</v>
      </c>
      <c r="G31" s="32"/>
      <c r="K31" s="32"/>
      <c r="L31" s="10">
        <f t="shared" si="5"/>
        <v>0</v>
      </c>
      <c r="M31" s="38">
        <f>IF(SUM(K$22:K30)&lt;V$5,IF(SUM(K$22:K31)&lt;V$5,0,(SUM(K$22:K31)-V$5)),K31)</f>
        <v>0</v>
      </c>
      <c r="O31" s="21">
        <f>IF(SUM(O$22:O30)=G$20,0,IF(SUM(K$22:K31)&lt;$V$5,K31,G$20-SUM(K$22:K30)))</f>
        <v>0</v>
      </c>
      <c r="P31" s="21">
        <f t="shared" si="9"/>
        <v>0</v>
      </c>
      <c r="Q31" s="21">
        <f t="shared" si="6"/>
        <v>0</v>
      </c>
      <c r="R31" s="21">
        <f t="shared" si="7"/>
        <v>0</v>
      </c>
      <c r="S31" s="21">
        <f t="shared" si="10"/>
        <v>0</v>
      </c>
      <c r="U31" s="49"/>
      <c r="V31" s="21"/>
      <c r="W31" s="48"/>
      <c r="X31" s="21"/>
      <c r="Y31" s="48"/>
      <c r="Z31" s="18"/>
      <c r="AA31" s="48"/>
      <c r="AB31" s="18"/>
      <c r="AL31" s="21">
        <f t="shared" si="8"/>
        <v>0</v>
      </c>
    </row>
    <row r="32" spans="1:38" hidden="1" x14ac:dyDescent="0.2">
      <c r="A32" s="47"/>
      <c r="B32" s="9" t="s">
        <v>9</v>
      </c>
      <c r="C32" s="18">
        <f>+C30</f>
        <v>2016</v>
      </c>
      <c r="D32" s="18">
        <v>11</v>
      </c>
      <c r="E32" s="18">
        <f t="shared" si="3"/>
        <v>0.31159747986584002</v>
      </c>
      <c r="F32" s="18">
        <f t="shared" si="4"/>
        <v>0.31529758275034631</v>
      </c>
      <c r="G32" s="32"/>
      <c r="K32" s="32"/>
      <c r="L32" s="10">
        <f t="shared" si="5"/>
        <v>0</v>
      </c>
      <c r="M32" s="38">
        <f>IF(SUM(K$22:K31)&lt;V$5,IF(SUM(K$22:K32)&lt;V$5,0,(SUM(K$22:K32)-V$5)),K32)</f>
        <v>0</v>
      </c>
      <c r="O32" s="21">
        <f>IF(SUM(O$22:O31)=G$20,0,IF(SUM(K$22:K32)&lt;$V$5,K32,G$20-SUM(K$22:K31)))</f>
        <v>0</v>
      </c>
      <c r="P32" s="21">
        <f t="shared" si="9"/>
        <v>0</v>
      </c>
      <c r="Q32" s="21">
        <f t="shared" si="6"/>
        <v>0</v>
      </c>
      <c r="R32" s="21">
        <f t="shared" si="7"/>
        <v>0</v>
      </c>
      <c r="S32" s="21">
        <f t="shared" si="10"/>
        <v>0</v>
      </c>
      <c r="U32" s="49"/>
      <c r="V32" s="21"/>
      <c r="W32" s="48"/>
      <c r="X32" s="21"/>
      <c r="Y32" s="48"/>
      <c r="Z32" s="18"/>
      <c r="AA32" s="48"/>
      <c r="AB32" s="18"/>
      <c r="AL32" s="21">
        <f t="shared" si="8"/>
        <v>0</v>
      </c>
    </row>
    <row r="33" spans="1:38" hidden="1" x14ac:dyDescent="0.2">
      <c r="A33" s="47"/>
      <c r="B33" s="9" t="s">
        <v>10</v>
      </c>
      <c r="C33" s="18">
        <f>+C30</f>
        <v>2016</v>
      </c>
      <c r="D33" s="18">
        <v>12</v>
      </c>
      <c r="E33" s="18">
        <f t="shared" si="3"/>
        <v>0.31082042879385535</v>
      </c>
      <c r="F33" s="18">
        <f t="shared" si="4"/>
        <v>0.31529758275034631</v>
      </c>
      <c r="G33" s="32"/>
      <c r="K33" s="32"/>
      <c r="L33" s="10">
        <f t="shared" si="5"/>
        <v>0</v>
      </c>
      <c r="M33" s="38">
        <f>IF(SUM(K$22:K32)&lt;V$5,IF(SUM(K$22:K33)&lt;V$5,0,(SUM(K$22:K33)-V$5)),K33)</f>
        <v>0</v>
      </c>
      <c r="O33" s="21">
        <f>IF(SUM(O$22:O32)=G$20,0,IF(SUM(K$22:K33)&lt;$V$5,K33,G$20-SUM(K$22:K32)))</f>
        <v>0</v>
      </c>
      <c r="P33" s="21">
        <f t="shared" si="9"/>
        <v>0</v>
      </c>
      <c r="Q33" s="21">
        <f t="shared" si="6"/>
        <v>0</v>
      </c>
      <c r="R33" s="21">
        <f t="shared" si="7"/>
        <v>0</v>
      </c>
      <c r="S33" s="21">
        <f t="shared" si="10"/>
        <v>0</v>
      </c>
      <c r="U33" s="49"/>
      <c r="V33" s="21"/>
      <c r="W33" s="48"/>
      <c r="X33" s="21"/>
      <c r="Y33" s="48"/>
      <c r="Z33" s="18"/>
      <c r="AA33" s="48"/>
      <c r="AB33" s="18"/>
      <c r="AL33" s="21">
        <f t="shared" si="8"/>
        <v>0</v>
      </c>
    </row>
    <row r="34" spans="1:38" hidden="1" x14ac:dyDescent="0.2">
      <c r="A34" s="47">
        <v>2017</v>
      </c>
      <c r="B34" s="9" t="s">
        <v>7</v>
      </c>
      <c r="C34" s="18">
        <f>+A34</f>
        <v>2017</v>
      </c>
      <c r="D34" s="18">
        <v>13</v>
      </c>
      <c r="E34" s="18">
        <f t="shared" si="3"/>
        <v>0.31004531550509262</v>
      </c>
      <c r="F34" s="18">
        <f t="shared" si="4"/>
        <v>0.31217582450529341</v>
      </c>
      <c r="G34" s="32"/>
      <c r="K34" s="32"/>
      <c r="L34" s="39">
        <f t="shared" si="5"/>
        <v>0</v>
      </c>
      <c r="M34" s="39">
        <f>IF(SUM(K$22:K33)&lt;V$5,IF(SUM(K$22:K34)&lt;V$5,0,(SUM(K$22:K34)-V$5)),K34)</f>
        <v>0</v>
      </c>
      <c r="O34" s="21">
        <f>IF(SUM(O$22:O33)=G$20,0,IF(SUM(K$22:K34)&lt;$V$5,K34,G$20-SUM(K$22:K33)))</f>
        <v>0</v>
      </c>
      <c r="P34" s="21">
        <f t="shared" si="9"/>
        <v>0</v>
      </c>
      <c r="Q34" s="21">
        <f t="shared" si="6"/>
        <v>0</v>
      </c>
      <c r="R34" s="21">
        <f t="shared" si="7"/>
        <v>0</v>
      </c>
      <c r="S34" s="21">
        <f t="shared" si="10"/>
        <v>0</v>
      </c>
      <c r="U34" s="49">
        <f>SUM(M34:M37)</f>
        <v>0</v>
      </c>
      <c r="V34" s="21">
        <f>+U34*F34</f>
        <v>0</v>
      </c>
      <c r="W34" s="48"/>
      <c r="X34" s="21">
        <f>+W34*F34</f>
        <v>0</v>
      </c>
      <c r="Y34" s="48"/>
      <c r="Z34" s="21">
        <f>+Y34*F34</f>
        <v>0</v>
      </c>
      <c r="AA34" s="48"/>
      <c r="AB34" s="21">
        <f>+AA34*F34</f>
        <v>0</v>
      </c>
      <c r="AL34" s="21">
        <f t="shared" si="8"/>
        <v>0</v>
      </c>
    </row>
    <row r="35" spans="1:38" hidden="1" x14ac:dyDescent="0.2">
      <c r="A35" s="47"/>
      <c r="B35" s="9" t="s">
        <v>8</v>
      </c>
      <c r="C35" s="18">
        <f>+C34</f>
        <v>2017</v>
      </c>
      <c r="D35" s="18">
        <v>14</v>
      </c>
      <c r="E35" s="18">
        <f t="shared" si="3"/>
        <v>0.30927213516717478</v>
      </c>
      <c r="F35" s="18">
        <f t="shared" si="4"/>
        <v>0.31217582450529341</v>
      </c>
      <c r="G35" s="32"/>
      <c r="K35" s="32"/>
      <c r="L35" s="39">
        <f t="shared" si="5"/>
        <v>0</v>
      </c>
      <c r="M35" s="39">
        <f>IF(SUM(K$22:K34)&lt;V$5,IF(SUM(K$22:K35)&lt;V$5,0,(SUM(K$22:K35)-V$5)),K35)</f>
        <v>0</v>
      </c>
      <c r="O35" s="21">
        <f>IF(SUM(O$22:O34)=G$20,0,IF(SUM(K$22:K35)&lt;$V$5,K35,G$20-SUM(K$22:K34)))</f>
        <v>0</v>
      </c>
      <c r="P35" s="21">
        <f t="shared" si="9"/>
        <v>0</v>
      </c>
      <c r="Q35" s="21">
        <f t="shared" si="6"/>
        <v>0</v>
      </c>
      <c r="R35" s="21">
        <f t="shared" si="7"/>
        <v>0</v>
      </c>
      <c r="S35" s="21">
        <f t="shared" si="10"/>
        <v>0</v>
      </c>
      <c r="U35" s="49"/>
      <c r="V35" s="21"/>
      <c r="W35" s="48"/>
      <c r="X35" s="21"/>
      <c r="Y35" s="48"/>
      <c r="Z35" s="18"/>
      <c r="AA35" s="48"/>
      <c r="AB35" s="18"/>
      <c r="AL35" s="21">
        <f t="shared" si="8"/>
        <v>0</v>
      </c>
    </row>
    <row r="36" spans="1:38" hidden="1" x14ac:dyDescent="0.2">
      <c r="A36" s="47"/>
      <c r="B36" s="9" t="s">
        <v>9</v>
      </c>
      <c r="C36" s="18">
        <f>+C34</f>
        <v>2017</v>
      </c>
      <c r="D36" s="18">
        <v>15</v>
      </c>
      <c r="E36" s="18">
        <f t="shared" si="3"/>
        <v>0.30850088295977529</v>
      </c>
      <c r="F36" s="18">
        <f t="shared" si="4"/>
        <v>0.31217582450529341</v>
      </c>
      <c r="G36" s="32"/>
      <c r="K36" s="32"/>
      <c r="L36" s="39">
        <f t="shared" si="5"/>
        <v>0</v>
      </c>
      <c r="M36" s="39">
        <f>IF(SUM(K$22:K35)&lt;V$5,IF(SUM(K$22:K36)&lt;V$5,0,(SUM(K$22:K36)-V$5)),K36)</f>
        <v>0</v>
      </c>
      <c r="O36" s="21">
        <f>IF(SUM(O$22:O35)=G$20,0,IF(SUM(K$22:K36)&lt;$V$5,K36,G$20-SUM(K$22:K35)))</f>
        <v>0</v>
      </c>
      <c r="P36" s="21">
        <f t="shared" si="9"/>
        <v>0</v>
      </c>
      <c r="Q36" s="21">
        <f t="shared" si="6"/>
        <v>0</v>
      </c>
      <c r="R36" s="21">
        <f t="shared" si="7"/>
        <v>0</v>
      </c>
      <c r="S36" s="21">
        <f t="shared" si="10"/>
        <v>0</v>
      </c>
      <c r="U36" s="49"/>
      <c r="V36" s="21"/>
      <c r="W36" s="48"/>
      <c r="X36" s="21"/>
      <c r="Y36" s="48"/>
      <c r="Z36" s="18"/>
      <c r="AA36" s="48"/>
      <c r="AB36" s="18"/>
      <c r="AL36" s="21">
        <f t="shared" si="8"/>
        <v>0</v>
      </c>
    </row>
    <row r="37" spans="1:38" hidden="1" x14ac:dyDescent="0.2">
      <c r="A37" s="47"/>
      <c r="B37" s="9" t="s">
        <v>10</v>
      </c>
      <c r="C37" s="18">
        <f>+C34</f>
        <v>2017</v>
      </c>
      <c r="D37" s="18">
        <v>16</v>
      </c>
      <c r="E37" s="18">
        <f t="shared" si="3"/>
        <v>0.30773155407458885</v>
      </c>
      <c r="F37" s="18">
        <f t="shared" si="4"/>
        <v>0.31217582450529341</v>
      </c>
      <c r="G37" s="32"/>
      <c r="K37" s="32"/>
      <c r="L37" s="39">
        <f t="shared" si="5"/>
        <v>0</v>
      </c>
      <c r="M37" s="39">
        <f>IF(SUM(K$22:K36)&lt;V$5,IF(SUM(K$22:K37)&lt;V$5,0,(SUM(K$22:K37)-V$5)),K37)</f>
        <v>0</v>
      </c>
      <c r="O37" s="21">
        <f>IF(SUM(O$22:O36)=G$20,0,IF(SUM(K$22:K37)&lt;$V$5,K37,G$20-SUM(K$22:K36)))</f>
        <v>0</v>
      </c>
      <c r="P37" s="21">
        <f t="shared" si="9"/>
        <v>0</v>
      </c>
      <c r="Q37" s="21">
        <f t="shared" si="6"/>
        <v>0</v>
      </c>
      <c r="R37" s="21">
        <f t="shared" si="7"/>
        <v>0</v>
      </c>
      <c r="S37" s="21">
        <f t="shared" si="10"/>
        <v>0</v>
      </c>
      <c r="U37" s="49"/>
      <c r="V37" s="21"/>
      <c r="W37" s="48"/>
      <c r="X37" s="21"/>
      <c r="Y37" s="48"/>
      <c r="Z37" s="18"/>
      <c r="AA37" s="48"/>
      <c r="AB37" s="18"/>
      <c r="AL37" s="21">
        <f t="shared" si="8"/>
        <v>0</v>
      </c>
    </row>
    <row r="38" spans="1:38" hidden="1" x14ac:dyDescent="0.2">
      <c r="A38" s="47">
        <v>2018</v>
      </c>
      <c r="B38" s="9" t="s">
        <v>7</v>
      </c>
      <c r="C38" s="18">
        <f>+A38</f>
        <v>2018</v>
      </c>
      <c r="D38" s="18">
        <v>17</v>
      </c>
      <c r="E38" s="18">
        <f t="shared" si="3"/>
        <v>0.30696414371530056</v>
      </c>
      <c r="F38" s="18">
        <f t="shared" si="4"/>
        <v>0.30908497475771612</v>
      </c>
      <c r="G38" s="32"/>
      <c r="K38" s="32"/>
      <c r="L38" s="39">
        <f t="shared" si="5"/>
        <v>0</v>
      </c>
      <c r="M38" s="39">
        <f>IF(SUM(K$22:K37)&lt;V$5,IF(SUM(K$22:K38)&lt;V$5,0,(SUM(K$22:K38)-V$5)),K38)</f>
        <v>0</v>
      </c>
      <c r="O38" s="21">
        <f>IF(SUM(O$22:O37)=G$20,0,IF(SUM(K$22:K38)&lt;$V$5,K38,G$20-SUM(K$22:K37)))</f>
        <v>0</v>
      </c>
      <c r="P38" s="21">
        <f t="shared" si="9"/>
        <v>0</v>
      </c>
      <c r="Q38" s="21">
        <f t="shared" si="6"/>
        <v>0</v>
      </c>
      <c r="R38" s="21">
        <f t="shared" si="7"/>
        <v>0</v>
      </c>
      <c r="S38" s="21">
        <f t="shared" si="10"/>
        <v>0</v>
      </c>
      <c r="U38" s="49">
        <f>SUM(M38:M41)</f>
        <v>0</v>
      </c>
      <c r="V38" s="21">
        <f>+U38*F38</f>
        <v>0</v>
      </c>
      <c r="W38" s="48"/>
      <c r="X38" s="21">
        <f>+W38*F38</f>
        <v>0</v>
      </c>
      <c r="Y38" s="48"/>
      <c r="Z38" s="21">
        <f>+Y38*F38</f>
        <v>0</v>
      </c>
      <c r="AA38" s="48"/>
      <c r="AB38" s="21">
        <f>+AA38*F38</f>
        <v>0</v>
      </c>
      <c r="AL38" s="21">
        <f t="shared" si="8"/>
        <v>0</v>
      </c>
    </row>
    <row r="39" spans="1:38" hidden="1" x14ac:dyDescent="0.2">
      <c r="A39" s="47"/>
      <c r="B39" s="9" t="s">
        <v>8</v>
      </c>
      <c r="C39" s="18">
        <f>+C38</f>
        <v>2018</v>
      </c>
      <c r="D39" s="18">
        <v>18</v>
      </c>
      <c r="E39" s="18">
        <f t="shared" si="3"/>
        <v>0.30619864709755668</v>
      </c>
      <c r="F39" s="18">
        <f t="shared" si="4"/>
        <v>0.30908497475771612</v>
      </c>
      <c r="G39" s="32"/>
      <c r="K39" s="32"/>
      <c r="L39" s="39">
        <f t="shared" si="5"/>
        <v>0</v>
      </c>
      <c r="M39" s="39">
        <f>IF(SUM(K$22:K38)&lt;V$5,IF(SUM(K$22:K39)&lt;V$5,0,(SUM(K$22:K39)-V$5)),K39)</f>
        <v>0</v>
      </c>
      <c r="O39" s="21">
        <f>IF(SUM(O$22:O38)=G$20,0,IF(SUM(K$22:K39)&lt;$V$5,K39,G$20-SUM(K$22:K38)))</f>
        <v>0</v>
      </c>
      <c r="P39" s="21">
        <f t="shared" si="9"/>
        <v>0</v>
      </c>
      <c r="Q39" s="21">
        <f t="shared" si="6"/>
        <v>0</v>
      </c>
      <c r="R39" s="21">
        <f t="shared" si="7"/>
        <v>0</v>
      </c>
      <c r="S39" s="21">
        <f t="shared" si="10"/>
        <v>0</v>
      </c>
      <c r="U39" s="49"/>
      <c r="V39" s="21"/>
      <c r="W39" s="48"/>
      <c r="X39" s="21"/>
      <c r="Y39" s="48"/>
      <c r="Z39" s="18"/>
      <c r="AA39" s="48"/>
      <c r="AB39" s="18"/>
      <c r="AL39" s="21">
        <f t="shared" si="8"/>
        <v>0</v>
      </c>
    </row>
    <row r="40" spans="1:38" hidden="1" x14ac:dyDescent="0.2">
      <c r="A40" s="47"/>
      <c r="B40" s="9" t="s">
        <v>9</v>
      </c>
      <c r="C40" s="18">
        <f>+C38</f>
        <v>2018</v>
      </c>
      <c r="D40" s="18">
        <v>19</v>
      </c>
      <c r="E40" s="18">
        <f t="shared" si="3"/>
        <v>0.3054350594489344</v>
      </c>
      <c r="F40" s="18">
        <f t="shared" si="4"/>
        <v>0.30908497475771612</v>
      </c>
      <c r="G40" s="32"/>
      <c r="K40" s="32"/>
      <c r="L40" s="39">
        <f t="shared" si="5"/>
        <v>0</v>
      </c>
      <c r="M40" s="39">
        <f>IF(SUM(K$22:K39)&lt;V$5,IF(SUM(K$22:K40)&lt;V$5,0,(SUM(K$22:K40)-V$5)),K40)</f>
        <v>0</v>
      </c>
      <c r="O40" s="21">
        <f>IF(SUM(O$22:O39)=G$20,0,IF(SUM(K$22:K40)&lt;$V$5,K40,G$20-SUM(K$22:K39)))</f>
        <v>0</v>
      </c>
      <c r="P40" s="21">
        <f t="shared" si="9"/>
        <v>0</v>
      </c>
      <c r="Q40" s="21">
        <f t="shared" si="6"/>
        <v>0</v>
      </c>
      <c r="R40" s="21">
        <f t="shared" si="7"/>
        <v>0</v>
      </c>
      <c r="S40" s="21">
        <f t="shared" si="10"/>
        <v>0</v>
      </c>
      <c r="U40" s="49"/>
      <c r="V40" s="21"/>
      <c r="W40" s="48"/>
      <c r="X40" s="21"/>
      <c r="Y40" s="48"/>
      <c r="Z40" s="18"/>
      <c r="AA40" s="48"/>
      <c r="AB40" s="18"/>
      <c r="AL40" s="21">
        <f t="shared" si="8"/>
        <v>0</v>
      </c>
    </row>
    <row r="41" spans="1:38" hidden="1" x14ac:dyDescent="0.2">
      <c r="A41" s="47"/>
      <c r="B41" s="9" t="s">
        <v>10</v>
      </c>
      <c r="C41" s="18">
        <f>+C38</f>
        <v>2018</v>
      </c>
      <c r="D41" s="18">
        <v>20</v>
      </c>
      <c r="E41" s="18">
        <f t="shared" si="3"/>
        <v>0.30467337600891214</v>
      </c>
      <c r="F41" s="18">
        <f t="shared" si="4"/>
        <v>0.30908497475771612</v>
      </c>
      <c r="G41" s="32"/>
      <c r="K41" s="32"/>
      <c r="L41" s="39">
        <f t="shared" si="5"/>
        <v>0</v>
      </c>
      <c r="M41" s="39">
        <f>IF(SUM(K$22:K40)&lt;V$5,IF(SUM(K$22:K41)&lt;V$5,0,(SUM(K$22:K41)-V$5)),K41)</f>
        <v>0</v>
      </c>
      <c r="O41" s="21">
        <f>IF(SUM(O$22:O40)=G$20,0,IF(SUM(K$22:K41)&lt;$V$5,K41,G$20-SUM(K$22:K40)))</f>
        <v>0</v>
      </c>
      <c r="P41" s="21">
        <f t="shared" si="9"/>
        <v>0</v>
      </c>
      <c r="Q41" s="21">
        <f t="shared" si="6"/>
        <v>0</v>
      </c>
      <c r="R41" s="21">
        <f t="shared" si="7"/>
        <v>0</v>
      </c>
      <c r="S41" s="21">
        <f t="shared" si="10"/>
        <v>0</v>
      </c>
      <c r="U41" s="49"/>
      <c r="V41" s="21"/>
      <c r="W41" s="48"/>
      <c r="X41" s="21"/>
      <c r="Y41" s="48"/>
      <c r="Z41" s="18"/>
      <c r="AA41" s="48"/>
      <c r="AB41" s="18"/>
      <c r="AL41" s="21">
        <f t="shared" si="8"/>
        <v>0</v>
      </c>
    </row>
    <row r="42" spans="1:38" hidden="1" x14ac:dyDescent="0.2">
      <c r="A42" s="47">
        <v>2019</v>
      </c>
      <c r="B42" s="9" t="s">
        <v>7</v>
      </c>
      <c r="C42" s="18">
        <f>+A42</f>
        <v>2019</v>
      </c>
      <c r="D42" s="18">
        <v>21</v>
      </c>
      <c r="E42" s="18">
        <f t="shared" si="3"/>
        <v>0.30391359202883994</v>
      </c>
      <c r="F42" s="18">
        <f t="shared" si="4"/>
        <v>0.30602472748288734</v>
      </c>
      <c r="G42" s="32"/>
      <c r="K42" s="32"/>
      <c r="L42" s="39">
        <f t="shared" si="5"/>
        <v>0</v>
      </c>
      <c r="M42" s="39">
        <f>IF(SUM(K$22:K41)&lt;V$5,IF(SUM(K$22:K42)&lt;V$5,0,(SUM(K$22:K42)-V$5)),K42)</f>
        <v>0</v>
      </c>
      <c r="O42" s="21">
        <f>IF(SUM(O$22:O41)=G$20,0,IF(SUM(K$22:K42)&lt;$V$5,K42,G$20-SUM(K$22:K41)))</f>
        <v>0</v>
      </c>
      <c r="P42" s="21">
        <f t="shared" si="9"/>
        <v>0</v>
      </c>
      <c r="Q42" s="21">
        <f t="shared" si="6"/>
        <v>0</v>
      </c>
      <c r="R42" s="21">
        <f t="shared" si="7"/>
        <v>0</v>
      </c>
      <c r="S42" s="21">
        <f t="shared" si="10"/>
        <v>0</v>
      </c>
      <c r="U42" s="49">
        <f>SUM(M42:M45)</f>
        <v>0</v>
      </c>
      <c r="V42" s="21">
        <f>+U42*F42</f>
        <v>0</v>
      </c>
      <c r="W42" s="48"/>
      <c r="X42" s="21">
        <f>+W42*F42</f>
        <v>0</v>
      </c>
      <c r="Y42" s="48"/>
      <c r="Z42" s="21">
        <f>+Y42*F42</f>
        <v>0</v>
      </c>
      <c r="AA42" s="48"/>
      <c r="AB42" s="21">
        <f>+AA42*F42</f>
        <v>0</v>
      </c>
      <c r="AL42" s="21">
        <f t="shared" si="8"/>
        <v>0</v>
      </c>
    </row>
    <row r="43" spans="1:38" hidden="1" x14ac:dyDescent="0.2">
      <c r="A43" s="47"/>
      <c r="B43" s="9" t="s">
        <v>8</v>
      </c>
      <c r="C43" s="18">
        <f>+C42</f>
        <v>2019</v>
      </c>
      <c r="D43" s="18">
        <v>22</v>
      </c>
      <c r="E43" s="18">
        <f t="shared" si="3"/>
        <v>0.30315570277191023</v>
      </c>
      <c r="F43" s="18">
        <f t="shared" si="4"/>
        <v>0.30602472748288734</v>
      </c>
      <c r="G43" s="32"/>
      <c r="K43" s="32"/>
      <c r="L43" s="39">
        <f t="shared" si="5"/>
        <v>0</v>
      </c>
      <c r="M43" s="39">
        <f>IF(SUM(K$22:K42)&lt;V$5,IF(SUM(K$22:K43)&lt;V$5,0,(SUM(K$22:K43)-V$5)),K43)</f>
        <v>0</v>
      </c>
      <c r="O43" s="21">
        <f>IF(SUM(O$22:O42)=G$20,0,IF(SUM(K$22:K43)&lt;$V$5,K43,G$20-SUM(K$22:K42)))</f>
        <v>0</v>
      </c>
      <c r="P43" s="21">
        <f t="shared" si="9"/>
        <v>0</v>
      </c>
      <c r="Q43" s="21">
        <f t="shared" si="6"/>
        <v>0</v>
      </c>
      <c r="R43" s="21">
        <f t="shared" si="7"/>
        <v>0</v>
      </c>
      <c r="S43" s="21">
        <f t="shared" si="10"/>
        <v>0</v>
      </c>
      <c r="U43" s="49"/>
      <c r="V43" s="21"/>
      <c r="W43" s="48"/>
      <c r="X43" s="21"/>
      <c r="Y43" s="48"/>
      <c r="Z43" s="18"/>
      <c r="AA43" s="48"/>
      <c r="AB43" s="18"/>
      <c r="AL43" s="21">
        <f t="shared" si="8"/>
        <v>0</v>
      </c>
    </row>
    <row r="44" spans="1:38" hidden="1" x14ac:dyDescent="0.2">
      <c r="A44" s="47"/>
      <c r="B44" s="9" t="s">
        <v>9</v>
      </c>
      <c r="C44" s="18">
        <f>+C42</f>
        <v>2019</v>
      </c>
      <c r="D44" s="18">
        <v>23</v>
      </c>
      <c r="E44" s="18">
        <f t="shared" si="3"/>
        <v>0.3023997035131275</v>
      </c>
      <c r="F44" s="18">
        <f t="shared" si="4"/>
        <v>0.30602472748288734</v>
      </c>
      <c r="G44" s="32"/>
      <c r="K44" s="32"/>
      <c r="L44" s="39">
        <f t="shared" si="5"/>
        <v>0</v>
      </c>
      <c r="M44" s="39">
        <f>IF(SUM(K$22:K43)&lt;V$5,IF(SUM(K$22:K44)&lt;V$5,0,(SUM(K$22:K44)-V$5)),K44)</f>
        <v>0</v>
      </c>
      <c r="O44" s="21">
        <f>IF(SUM(O$22:O43)=G$20,0,IF(SUM(K$22:K44)&lt;$V$5,K44,G$20-SUM(K$22:K43)))</f>
        <v>0</v>
      </c>
      <c r="P44" s="21">
        <f t="shared" si="9"/>
        <v>0</v>
      </c>
      <c r="Q44" s="21">
        <f t="shared" si="6"/>
        <v>0</v>
      </c>
      <c r="R44" s="21">
        <f t="shared" si="7"/>
        <v>0</v>
      </c>
      <c r="S44" s="21">
        <f t="shared" si="10"/>
        <v>0</v>
      </c>
      <c r="U44" s="49"/>
      <c r="V44" s="21"/>
      <c r="W44" s="48"/>
      <c r="X44" s="21"/>
      <c r="Y44" s="48"/>
      <c r="Z44" s="18"/>
      <c r="AA44" s="48"/>
      <c r="AB44" s="18"/>
      <c r="AL44" s="21">
        <f t="shared" si="8"/>
        <v>0</v>
      </c>
    </row>
    <row r="45" spans="1:38" hidden="1" x14ac:dyDescent="0.2">
      <c r="A45" s="47"/>
      <c r="B45" s="9" t="s">
        <v>10</v>
      </c>
      <c r="C45" s="18">
        <f>+C42</f>
        <v>2019</v>
      </c>
      <c r="D45" s="18">
        <v>24</v>
      </c>
      <c r="E45" s="18">
        <f t="shared" si="3"/>
        <v>0.30164558953927928</v>
      </c>
      <c r="F45" s="18">
        <f t="shared" si="4"/>
        <v>0.30602472748288734</v>
      </c>
      <c r="G45" s="32"/>
      <c r="K45" s="32"/>
      <c r="L45" s="39">
        <f t="shared" si="5"/>
        <v>0</v>
      </c>
      <c r="M45" s="39">
        <f>IF(SUM(K$22:K44)&lt;V$5,IF(SUM(K$22:K45)&lt;V$5,0,(SUM(K$22:K45)-V$5)),K45)</f>
        <v>0</v>
      </c>
      <c r="O45" s="21">
        <f>IF(SUM(O$22:O44)=G$20,0,IF(SUM(K$22:K45)&lt;$V$5,K45,G$20-SUM(K$22:K44)))</f>
        <v>0</v>
      </c>
      <c r="P45" s="21">
        <f t="shared" si="9"/>
        <v>0</v>
      </c>
      <c r="Q45" s="21">
        <f t="shared" si="6"/>
        <v>0</v>
      </c>
      <c r="R45" s="21">
        <f t="shared" si="7"/>
        <v>0</v>
      </c>
      <c r="S45" s="21">
        <f t="shared" si="10"/>
        <v>0</v>
      </c>
      <c r="U45" s="49"/>
      <c r="V45" s="21"/>
      <c r="W45" s="48"/>
      <c r="X45" s="21"/>
      <c r="Y45" s="48"/>
      <c r="Z45" s="18"/>
      <c r="AA45" s="48"/>
      <c r="AB45" s="18"/>
      <c r="AL45" s="21">
        <f t="shared" si="8"/>
        <v>0</v>
      </c>
    </row>
    <row r="46" spans="1:38" hidden="1" x14ac:dyDescent="0.2">
      <c r="A46" s="47">
        <v>2020</v>
      </c>
      <c r="B46" s="9" t="s">
        <v>7</v>
      </c>
      <c r="C46" s="18">
        <f>+A46</f>
        <v>2020</v>
      </c>
      <c r="D46" s="18">
        <v>25</v>
      </c>
      <c r="E46" s="18">
        <f t="shared" si="3"/>
        <v>0.300893356148907</v>
      </c>
      <c r="F46" s="18">
        <f t="shared" si="4"/>
        <v>0.302994779686027</v>
      </c>
      <c r="G46" s="32"/>
      <c r="K46" s="32"/>
      <c r="L46" s="39">
        <f t="shared" si="5"/>
        <v>0</v>
      </c>
      <c r="M46" s="39">
        <f>IF(SUM(K$22:K45)&lt;V$5,IF(SUM(K$22:K46)&lt;V$5,0,(SUM(K$22:K46)-V$5)),K46)</f>
        <v>0</v>
      </c>
      <c r="O46" s="21">
        <f>IF(SUM(O$22:O45)=G$20,0,IF(SUM(K$22:K46)&lt;$V$5,K46,G$20-SUM(K$22:K45)))</f>
        <v>0</v>
      </c>
      <c r="P46" s="21">
        <f t="shared" si="9"/>
        <v>0</v>
      </c>
      <c r="Q46" s="21">
        <f t="shared" si="6"/>
        <v>0</v>
      </c>
      <c r="R46" s="21">
        <f t="shared" si="7"/>
        <v>0</v>
      </c>
      <c r="S46" s="21">
        <f t="shared" si="10"/>
        <v>0</v>
      </c>
      <c r="U46" s="49">
        <f>SUM(M46:M49)</f>
        <v>0</v>
      </c>
      <c r="V46" s="21">
        <f>+U46*F46</f>
        <v>0</v>
      </c>
      <c r="W46" s="48"/>
      <c r="X46" s="21">
        <f>+W46*F46</f>
        <v>0</v>
      </c>
      <c r="Y46" s="48"/>
      <c r="Z46" s="21">
        <f>+Y46*F46</f>
        <v>0</v>
      </c>
      <c r="AA46" s="48"/>
      <c r="AB46" s="21">
        <f>+AA46*F46</f>
        <v>0</v>
      </c>
      <c r="AL46" s="21">
        <f t="shared" si="8"/>
        <v>0</v>
      </c>
    </row>
    <row r="47" spans="1:38" hidden="1" x14ac:dyDescent="0.2">
      <c r="A47" s="47"/>
      <c r="B47" s="9" t="s">
        <v>8</v>
      </c>
      <c r="C47" s="18">
        <f>+C46</f>
        <v>2020</v>
      </c>
      <c r="D47" s="18">
        <v>26</v>
      </c>
      <c r="E47" s="18">
        <f t="shared" si="3"/>
        <v>0.30014299865227639</v>
      </c>
      <c r="F47" s="18">
        <f t="shared" si="4"/>
        <v>0.302994779686027</v>
      </c>
      <c r="G47" s="32"/>
      <c r="K47" s="32"/>
      <c r="L47" s="39">
        <f t="shared" si="5"/>
        <v>0</v>
      </c>
      <c r="M47" s="39">
        <f>IF(SUM(K$22:K46)&lt;V$5,IF(SUM(K$22:K47)&lt;V$5,0,(SUM(K$22:K47)-V$5)),K47)</f>
        <v>0</v>
      </c>
      <c r="O47" s="21">
        <f>IF(SUM(O$22:O46)=G$20,0,IF(SUM(K$22:K47)&lt;$V$5,K47,G$20-SUM(K$22:K46)))</f>
        <v>0</v>
      </c>
      <c r="P47" s="21">
        <f t="shared" si="9"/>
        <v>0</v>
      </c>
      <c r="Q47" s="21">
        <f t="shared" si="6"/>
        <v>0</v>
      </c>
      <c r="R47" s="21">
        <f t="shared" si="7"/>
        <v>0</v>
      </c>
      <c r="S47" s="21">
        <f t="shared" si="10"/>
        <v>0</v>
      </c>
      <c r="U47" s="49"/>
      <c r="V47" s="21"/>
      <c r="W47" s="48"/>
      <c r="X47" s="21"/>
      <c r="Y47" s="48"/>
      <c r="Z47" s="18"/>
      <c r="AA47" s="48"/>
      <c r="AB47" s="18"/>
      <c r="AL47" s="21">
        <f t="shared" si="8"/>
        <v>0</v>
      </c>
    </row>
    <row r="48" spans="1:38" hidden="1" x14ac:dyDescent="0.2">
      <c r="A48" s="47"/>
      <c r="B48" s="9" t="s">
        <v>9</v>
      </c>
      <c r="C48" s="18">
        <f>+C46</f>
        <v>2020</v>
      </c>
      <c r="D48" s="18">
        <v>27</v>
      </c>
      <c r="E48" s="18">
        <f t="shared" si="3"/>
        <v>0.29939451237134801</v>
      </c>
      <c r="F48" s="18">
        <f t="shared" si="4"/>
        <v>0.302994779686027</v>
      </c>
      <c r="G48" s="32"/>
      <c r="K48" s="32"/>
      <c r="L48" s="39">
        <f t="shared" si="5"/>
        <v>0</v>
      </c>
      <c r="M48" s="39">
        <f>IF(SUM(K$22:K47)&lt;V$5,IF(SUM(K$22:K48)&lt;V$5,0,(SUM(K$22:K48)-V$5)),K48)</f>
        <v>0</v>
      </c>
      <c r="O48" s="21">
        <f>IF(SUM(O$22:O47)=G$20,0,IF(SUM(K$22:K48)&lt;$V$5,K48,G$20-SUM(K$22:K47)))</f>
        <v>0</v>
      </c>
      <c r="P48" s="21">
        <f t="shared" si="9"/>
        <v>0</v>
      </c>
      <c r="Q48" s="21">
        <f t="shared" si="6"/>
        <v>0</v>
      </c>
      <c r="R48" s="21">
        <f t="shared" si="7"/>
        <v>0</v>
      </c>
      <c r="S48" s="21">
        <f t="shared" si="10"/>
        <v>0</v>
      </c>
      <c r="U48" s="49"/>
      <c r="V48" s="21"/>
      <c r="W48" s="48"/>
      <c r="X48" s="21"/>
      <c r="Y48" s="48"/>
      <c r="Z48" s="18"/>
      <c r="AA48" s="48"/>
      <c r="AB48" s="18"/>
      <c r="AL48" s="21">
        <f t="shared" si="8"/>
        <v>0</v>
      </c>
    </row>
    <row r="49" spans="1:38" hidden="1" x14ac:dyDescent="0.2">
      <c r="A49" s="47"/>
      <c r="B49" s="9" t="s">
        <v>10</v>
      </c>
      <c r="C49" s="18">
        <f>+C46</f>
        <v>2020</v>
      </c>
      <c r="D49" s="18">
        <v>28</v>
      </c>
      <c r="E49" s="18">
        <f t="shared" si="3"/>
        <v>0.29864789263974861</v>
      </c>
      <c r="F49" s="18">
        <f t="shared" si="4"/>
        <v>0.302994779686027</v>
      </c>
      <c r="G49" s="32"/>
      <c r="K49" s="32"/>
      <c r="L49" s="39">
        <f t="shared" si="5"/>
        <v>0</v>
      </c>
      <c r="M49" s="39">
        <f>IF(SUM(K$22:K48)&lt;V$5,IF(SUM(K$22:K49)&lt;V$5,0,(SUM(K$22:K49)-V$5)),K49)</f>
        <v>0</v>
      </c>
      <c r="O49" s="21">
        <f>IF(SUM(O$22:O48)=G$20,0,IF(SUM(K$22:K49)&lt;$V$5,K49,G$20-SUM(K$22:K48)))</f>
        <v>0</v>
      </c>
      <c r="P49" s="21">
        <f t="shared" si="9"/>
        <v>0</v>
      </c>
      <c r="Q49" s="21">
        <f t="shared" si="6"/>
        <v>0</v>
      </c>
      <c r="R49" s="21">
        <f t="shared" si="7"/>
        <v>0</v>
      </c>
      <c r="S49" s="21">
        <f t="shared" si="10"/>
        <v>0</v>
      </c>
      <c r="U49" s="49"/>
      <c r="V49" s="21"/>
      <c r="W49" s="48"/>
      <c r="X49" s="21"/>
      <c r="Y49" s="48"/>
      <c r="Z49" s="18"/>
      <c r="AA49" s="48"/>
      <c r="AB49" s="18"/>
      <c r="AL49" s="21">
        <f t="shared" si="8"/>
        <v>0</v>
      </c>
    </row>
    <row r="50" spans="1:38" hidden="1" x14ac:dyDescent="0.2">
      <c r="A50" s="47">
        <v>2021</v>
      </c>
      <c r="B50" s="9" t="s">
        <v>7</v>
      </c>
      <c r="C50" s="18">
        <f>+A50</f>
        <v>2021</v>
      </c>
      <c r="D50" s="18">
        <v>29</v>
      </c>
      <c r="E50" s="18">
        <f t="shared" si="3"/>
        <v>0.29790313480274172</v>
      </c>
      <c r="F50" s="18">
        <f t="shared" si="4"/>
        <v>0.29999483137230398</v>
      </c>
      <c r="G50" s="32"/>
      <c r="K50" s="32"/>
      <c r="L50" s="39">
        <f t="shared" si="5"/>
        <v>0</v>
      </c>
      <c r="M50" s="39">
        <f>IF(SUM(K$22:K49)&lt;V$5,IF(SUM(K$22:K50)&lt;V$5,0,(SUM(K$22:K50)-V$5)),K50)</f>
        <v>0</v>
      </c>
      <c r="O50" s="21">
        <f>IF(SUM(O$22:O49)=G$20,0,IF(SUM(K$22:K50)&lt;$V$5,K50,G$20-SUM(K$22:K49)))</f>
        <v>0</v>
      </c>
      <c r="P50" s="21">
        <f t="shared" si="9"/>
        <v>0</v>
      </c>
      <c r="Q50" s="21">
        <f t="shared" si="6"/>
        <v>0</v>
      </c>
      <c r="R50" s="21">
        <f t="shared" si="7"/>
        <v>0</v>
      </c>
      <c r="S50" s="21">
        <f t="shared" si="10"/>
        <v>0</v>
      </c>
      <c r="U50" s="49">
        <f>SUM(M50:M53)</f>
        <v>0</v>
      </c>
      <c r="V50" s="21">
        <f>+U50*F50</f>
        <v>0</v>
      </c>
      <c r="W50" s="48"/>
      <c r="X50" s="21">
        <f>+W50*F50</f>
        <v>0</v>
      </c>
      <c r="Y50" s="48"/>
      <c r="Z50" s="21">
        <f>+Y50*F50</f>
        <v>0</v>
      </c>
      <c r="AA50" s="48"/>
      <c r="AB50" s="21">
        <f>+AA50*F50</f>
        <v>0</v>
      </c>
      <c r="AL50" s="21">
        <f t="shared" si="8"/>
        <v>0</v>
      </c>
    </row>
    <row r="51" spans="1:38" hidden="1" x14ac:dyDescent="0.2">
      <c r="A51" s="47"/>
      <c r="B51" s="9" t="s">
        <v>8</v>
      </c>
      <c r="C51" s="18">
        <f>+C50</f>
        <v>2021</v>
      </c>
      <c r="D51" s="18">
        <v>30</v>
      </c>
      <c r="E51" s="18">
        <f t="shared" si="3"/>
        <v>0.29716023421719884</v>
      </c>
      <c r="F51" s="18">
        <f t="shared" si="4"/>
        <v>0.29999483137230398</v>
      </c>
      <c r="G51" s="32"/>
      <c r="K51" s="32"/>
      <c r="L51" s="39">
        <f t="shared" si="5"/>
        <v>0</v>
      </c>
      <c r="M51" s="39">
        <f>IF(SUM(K$22:K50)&lt;V$5,IF(SUM(K$22:K51)&lt;V$5,0,(SUM(K$22:K51)-V$5)),K51)</f>
        <v>0</v>
      </c>
      <c r="O51" s="21">
        <f>IF(SUM(O$22:O50)=G$20,0,IF(SUM(K$22:K51)&lt;$V$5,K51,G$20-SUM(K$22:K50)))</f>
        <v>0</v>
      </c>
      <c r="P51" s="21">
        <f t="shared" si="9"/>
        <v>0</v>
      </c>
      <c r="Q51" s="21">
        <f t="shared" si="6"/>
        <v>0</v>
      </c>
      <c r="R51" s="21">
        <f t="shared" si="7"/>
        <v>0</v>
      </c>
      <c r="S51" s="21">
        <f t="shared" si="10"/>
        <v>0</v>
      </c>
      <c r="U51" s="49"/>
      <c r="V51" s="21"/>
      <c r="W51" s="48"/>
      <c r="X51" s="21"/>
      <c r="Y51" s="48"/>
      <c r="Z51" s="18"/>
      <c r="AA51" s="48"/>
      <c r="AB51" s="18"/>
      <c r="AL51" s="21">
        <f t="shared" si="8"/>
        <v>0</v>
      </c>
    </row>
    <row r="52" spans="1:38" hidden="1" x14ac:dyDescent="0.2">
      <c r="A52" s="47"/>
      <c r="B52" s="9" t="s">
        <v>9</v>
      </c>
      <c r="C52" s="18">
        <f>+C50</f>
        <v>2021</v>
      </c>
      <c r="D52" s="18">
        <v>31</v>
      </c>
      <c r="E52" s="18">
        <f t="shared" si="3"/>
        <v>0.29641918625156988</v>
      </c>
      <c r="F52" s="18">
        <f t="shared" si="4"/>
        <v>0.29999483137230398</v>
      </c>
      <c r="G52" s="32"/>
      <c r="K52" s="32"/>
      <c r="L52" s="39">
        <f t="shared" si="5"/>
        <v>0</v>
      </c>
      <c r="M52" s="39">
        <f>IF(SUM(K$22:K51)&lt;V$5,IF(SUM(K$22:K52)&lt;V$5,0,(SUM(K$22:K52)-V$5)),K52)</f>
        <v>0</v>
      </c>
      <c r="O52" s="21">
        <f>IF(SUM(O$22:O51)=G$20,0,IF(SUM(K$22:K52)&lt;$V$5,K52,G$20-SUM(K$22:K51)))</f>
        <v>0</v>
      </c>
      <c r="P52" s="21">
        <f t="shared" si="9"/>
        <v>0</v>
      </c>
      <c r="Q52" s="21">
        <f t="shared" si="6"/>
        <v>0</v>
      </c>
      <c r="R52" s="21">
        <f t="shared" si="7"/>
        <v>0</v>
      </c>
      <c r="S52" s="21">
        <f t="shared" si="10"/>
        <v>0</v>
      </c>
      <c r="U52" s="49"/>
      <c r="V52" s="21"/>
      <c r="W52" s="48"/>
      <c r="X52" s="21"/>
      <c r="Y52" s="48"/>
      <c r="Z52" s="18"/>
      <c r="AA52" s="48"/>
      <c r="AB52" s="18"/>
      <c r="AL52" s="21">
        <f t="shared" si="8"/>
        <v>0</v>
      </c>
    </row>
    <row r="53" spans="1:38" hidden="1" x14ac:dyDescent="0.2">
      <c r="A53" s="47"/>
      <c r="B53" s="9" t="s">
        <v>10</v>
      </c>
      <c r="C53" s="18">
        <f>+C50</f>
        <v>2021</v>
      </c>
      <c r="D53" s="18">
        <v>32</v>
      </c>
      <c r="E53" s="18">
        <f t="shared" si="3"/>
        <v>0.29567998628585523</v>
      </c>
      <c r="F53" s="18">
        <f t="shared" si="4"/>
        <v>0.29999483137230398</v>
      </c>
      <c r="G53" s="32"/>
      <c r="K53" s="32"/>
      <c r="L53" s="39">
        <f t="shared" si="5"/>
        <v>0</v>
      </c>
      <c r="M53" s="39">
        <f>IF(SUM(K$22:K52)&lt;V$5,IF(SUM(K$22:K53)&lt;V$5,0,(SUM(K$22:K53)-V$5)),K53)</f>
        <v>0</v>
      </c>
      <c r="O53" s="21">
        <f>IF(SUM(O$22:O52)=G$20,0,IF(SUM(K$22:K53)&lt;$V$5,K53,G$20-SUM(K$22:K52)))</f>
        <v>0</v>
      </c>
      <c r="P53" s="21">
        <f t="shared" si="9"/>
        <v>0</v>
      </c>
      <c r="Q53" s="21">
        <f t="shared" si="6"/>
        <v>0</v>
      </c>
      <c r="R53" s="21">
        <f t="shared" si="7"/>
        <v>0</v>
      </c>
      <c r="S53" s="21">
        <f t="shared" si="10"/>
        <v>0</v>
      </c>
      <c r="U53" s="49"/>
      <c r="V53" s="21"/>
      <c r="W53" s="48"/>
      <c r="X53" s="21"/>
      <c r="Y53" s="48"/>
      <c r="Z53" s="18"/>
      <c r="AA53" s="48"/>
      <c r="AB53" s="18"/>
      <c r="AL53" s="21">
        <f t="shared" si="8"/>
        <v>0</v>
      </c>
    </row>
    <row r="54" spans="1:38" hidden="1" x14ac:dyDescent="0.2">
      <c r="A54" s="47">
        <v>2022</v>
      </c>
      <c r="B54" s="9" t="s">
        <v>7</v>
      </c>
      <c r="C54" s="18">
        <f>+A54</f>
        <v>2022</v>
      </c>
      <c r="D54" s="18">
        <v>33</v>
      </c>
      <c r="E54" s="18">
        <f t="shared" ref="E54:E85" si="11">IF(D54&lt;$B$6,1,(1/(1+$G$9/4)^(D54-$B$6+1)))</f>
        <v>0.29494262971157631</v>
      </c>
      <c r="F54" s="18">
        <f t="shared" ref="F54:F85" si="12">IF(C54&lt;($B$4+1),1,(1/(1+$G$9)^(C54-$B$4)))</f>
        <v>0.29702458551713262</v>
      </c>
      <c r="G54" s="32"/>
      <c r="K54" s="32"/>
      <c r="L54" s="39">
        <f t="shared" ref="L54:L85" si="13">+K54-M54</f>
        <v>0</v>
      </c>
      <c r="M54" s="39">
        <f>IF(SUM(K$22:K53)&lt;V$5,IF(SUM(K$22:K54)&lt;V$5,0,(SUM(K$22:K54)-V$5)),K54)</f>
        <v>0</v>
      </c>
      <c r="O54" s="21">
        <f>IF(SUM(O$22:O53)=G$20,0,IF(SUM(K$22:K54)&lt;$V$5,K54,G$20-SUM(K$22:K53)))</f>
        <v>0</v>
      </c>
      <c r="P54" s="21">
        <f t="shared" si="9"/>
        <v>0</v>
      </c>
      <c r="Q54" s="21">
        <f t="shared" ref="Q54:Q85" si="14">+P54*($G$13/4)</f>
        <v>0</v>
      </c>
      <c r="R54" s="21">
        <f t="shared" ref="R54:R85" si="15">+P54*($G$12/4)</f>
        <v>0</v>
      </c>
      <c r="S54" s="21">
        <f t="shared" si="10"/>
        <v>0</v>
      </c>
      <c r="U54" s="49">
        <f>SUM(M54:M57)</f>
        <v>0</v>
      </c>
      <c r="V54" s="21">
        <f>+U54*F54</f>
        <v>0</v>
      </c>
      <c r="W54" s="48"/>
      <c r="X54" s="21">
        <f>+W54*F54</f>
        <v>0</v>
      </c>
      <c r="Y54" s="48"/>
      <c r="Z54" s="21">
        <f>+Y54*F54</f>
        <v>0</v>
      </c>
      <c r="AA54" s="48"/>
      <c r="AB54" s="21">
        <f>+AA54*F54</f>
        <v>0</v>
      </c>
      <c r="AL54" s="21">
        <f t="shared" ref="AL54:AL85" si="16">+S54*E54</f>
        <v>0</v>
      </c>
    </row>
    <row r="55" spans="1:38" hidden="1" x14ac:dyDescent="0.2">
      <c r="A55" s="47"/>
      <c r="B55" s="9" t="s">
        <v>8</v>
      </c>
      <c r="C55" s="18">
        <f>+C54</f>
        <v>2022</v>
      </c>
      <c r="D55" s="18">
        <v>34</v>
      </c>
      <c r="E55" s="18">
        <f t="shared" si="11"/>
        <v>0.29420711193174698</v>
      </c>
      <c r="F55" s="18">
        <f t="shared" si="12"/>
        <v>0.29702458551713262</v>
      </c>
      <c r="G55" s="32"/>
      <c r="K55" s="32"/>
      <c r="L55" s="39">
        <f t="shared" si="13"/>
        <v>0</v>
      </c>
      <c r="M55" s="39">
        <f>IF(SUM(K$22:K54)&lt;V$5,IF(SUM(K$22:K55)&lt;V$5,0,(SUM(K$22:K55)-V$5)),K55)</f>
        <v>0</v>
      </c>
      <c r="O55" s="21">
        <f>IF(SUM(O$22:O54)=G$20,0,IF(SUM(K$22:K55)&lt;$V$5,K55,G$20-SUM(K$22:K54)))</f>
        <v>0</v>
      </c>
      <c r="P55" s="21">
        <f t="shared" ref="P55:P86" si="17">+P54+G55-O54</f>
        <v>0</v>
      </c>
      <c r="Q55" s="21">
        <f t="shared" si="14"/>
        <v>0</v>
      </c>
      <c r="R55" s="21">
        <f t="shared" si="15"/>
        <v>0</v>
      </c>
      <c r="S55" s="21">
        <f t="shared" si="10"/>
        <v>0</v>
      </c>
      <c r="U55" s="49"/>
      <c r="V55" s="21"/>
      <c r="W55" s="48"/>
      <c r="X55" s="21"/>
      <c r="Y55" s="48"/>
      <c r="Z55" s="18"/>
      <c r="AA55" s="48"/>
      <c r="AB55" s="18"/>
      <c r="AL55" s="21">
        <f t="shared" si="16"/>
        <v>0</v>
      </c>
    </row>
    <row r="56" spans="1:38" hidden="1" x14ac:dyDescent="0.2">
      <c r="A56" s="47"/>
      <c r="B56" s="9" t="s">
        <v>9</v>
      </c>
      <c r="C56" s="18">
        <f>+C54</f>
        <v>2022</v>
      </c>
      <c r="D56" s="18">
        <v>35</v>
      </c>
      <c r="E56" s="18">
        <f t="shared" si="11"/>
        <v>0.29347342836084489</v>
      </c>
      <c r="F56" s="18">
        <f t="shared" si="12"/>
        <v>0.29702458551713262</v>
      </c>
      <c r="G56" s="32"/>
      <c r="K56" s="32"/>
      <c r="L56" s="39">
        <f t="shared" si="13"/>
        <v>0</v>
      </c>
      <c r="M56" s="39">
        <f>IF(SUM(K$22:K55)&lt;V$5,IF(SUM(K$22:K56)&lt;V$5,0,(SUM(K$22:K56)-V$5)),K56)</f>
        <v>0</v>
      </c>
      <c r="O56" s="21">
        <f>IF(SUM(O$22:O55)=G$20,0,IF(SUM(K$22:K56)&lt;$V$5,K56,G$20-SUM(K$22:K55)))</f>
        <v>0</v>
      </c>
      <c r="P56" s="21">
        <f t="shared" si="17"/>
        <v>0</v>
      </c>
      <c r="Q56" s="21">
        <f t="shared" si="14"/>
        <v>0</v>
      </c>
      <c r="R56" s="21">
        <f t="shared" si="15"/>
        <v>0</v>
      </c>
      <c r="S56" s="21">
        <f t="shared" si="10"/>
        <v>0</v>
      </c>
      <c r="U56" s="49"/>
      <c r="V56" s="21"/>
      <c r="W56" s="48"/>
      <c r="X56" s="21"/>
      <c r="Y56" s="48"/>
      <c r="Z56" s="18"/>
      <c r="AA56" s="48"/>
      <c r="AB56" s="18"/>
      <c r="AL56" s="21">
        <f t="shared" si="16"/>
        <v>0</v>
      </c>
    </row>
    <row r="57" spans="1:38" hidden="1" x14ac:dyDescent="0.2">
      <c r="A57" s="47"/>
      <c r="B57" s="9" t="s">
        <v>10</v>
      </c>
      <c r="C57" s="18">
        <f>+C54</f>
        <v>2022</v>
      </c>
      <c r="D57" s="18">
        <v>36</v>
      </c>
      <c r="E57" s="18">
        <f t="shared" si="11"/>
        <v>0.29274157442478299</v>
      </c>
      <c r="F57" s="18">
        <f t="shared" si="12"/>
        <v>0.29702458551713262</v>
      </c>
      <c r="G57" s="32"/>
      <c r="K57" s="32"/>
      <c r="L57" s="39">
        <f t="shared" si="13"/>
        <v>0</v>
      </c>
      <c r="M57" s="39">
        <f>IF(SUM(K$22:K56)&lt;V$5,IF(SUM(K$22:K57)&lt;V$5,0,(SUM(K$22:K57)-V$5)),K57)</f>
        <v>0</v>
      </c>
      <c r="O57" s="21">
        <f>IF(SUM(O$22:O56)=G$20,0,IF(SUM(K$22:K57)&lt;$V$5,K57,G$20-SUM(K$22:K56)))</f>
        <v>0</v>
      </c>
      <c r="P57" s="21">
        <f t="shared" si="17"/>
        <v>0</v>
      </c>
      <c r="Q57" s="21">
        <f t="shared" si="14"/>
        <v>0</v>
      </c>
      <c r="R57" s="21">
        <f t="shared" si="15"/>
        <v>0</v>
      </c>
      <c r="S57" s="21">
        <f t="shared" si="10"/>
        <v>0</v>
      </c>
      <c r="U57" s="49"/>
      <c r="V57" s="21"/>
      <c r="W57" s="48"/>
      <c r="X57" s="21"/>
      <c r="Y57" s="48"/>
      <c r="Z57" s="18"/>
      <c r="AA57" s="48"/>
      <c r="AB57" s="18"/>
      <c r="AL57" s="21">
        <f t="shared" si="16"/>
        <v>0</v>
      </c>
    </row>
    <row r="58" spans="1:38" hidden="1" x14ac:dyDescent="0.2">
      <c r="A58" s="47">
        <v>2023</v>
      </c>
      <c r="B58" s="9" t="s">
        <v>7</v>
      </c>
      <c r="C58" s="18">
        <f>+A58</f>
        <v>2023</v>
      </c>
      <c r="D58" s="18">
        <v>37</v>
      </c>
      <c r="E58" s="18">
        <f t="shared" si="11"/>
        <v>0.29201154556088071</v>
      </c>
      <c r="F58" s="18">
        <f t="shared" si="12"/>
        <v>0.29408374803676507</v>
      </c>
      <c r="G58" s="32"/>
      <c r="K58" s="32"/>
      <c r="L58" s="39">
        <f t="shared" si="13"/>
        <v>0</v>
      </c>
      <c r="M58" s="39">
        <f>IF(SUM(K$22:K57)&lt;V$5,IF(SUM(K$22:K58)&lt;V$5,0,(SUM(K$22:K58)-V$5)),K58)</f>
        <v>0</v>
      </c>
      <c r="O58" s="21">
        <f>IF(SUM(O$22:O57)=G$20,0,IF(SUM(K$22:K58)&lt;$V$5,K58,G$20-SUM(K$22:K57)))</f>
        <v>0</v>
      </c>
      <c r="P58" s="21">
        <f t="shared" si="17"/>
        <v>0</v>
      </c>
      <c r="Q58" s="21">
        <f t="shared" si="14"/>
        <v>0</v>
      </c>
      <c r="R58" s="21">
        <f t="shared" si="15"/>
        <v>0</v>
      </c>
      <c r="S58" s="21">
        <f t="shared" si="10"/>
        <v>0</v>
      </c>
      <c r="U58" s="49">
        <f>SUM(M58:M61)</f>
        <v>0</v>
      </c>
      <c r="V58" s="21">
        <f>+U58*F58</f>
        <v>0</v>
      </c>
      <c r="W58" s="48"/>
      <c r="X58" s="21">
        <f>+W58*F58</f>
        <v>0</v>
      </c>
      <c r="Y58" s="48"/>
      <c r="Z58" s="21">
        <f>+Y58*F58</f>
        <v>0</v>
      </c>
      <c r="AA58" s="48"/>
      <c r="AB58" s="21">
        <f>+AA58*F58</f>
        <v>0</v>
      </c>
      <c r="AL58" s="21">
        <f t="shared" si="16"/>
        <v>0</v>
      </c>
    </row>
    <row r="59" spans="1:38" hidden="1" x14ac:dyDescent="0.2">
      <c r="A59" s="47"/>
      <c r="B59" s="9" t="s">
        <v>8</v>
      </c>
      <c r="C59" s="18">
        <f>+C58</f>
        <v>2023</v>
      </c>
      <c r="D59" s="18">
        <v>38</v>
      </c>
      <c r="E59" s="18">
        <f t="shared" si="11"/>
        <v>0.29128333721783622</v>
      </c>
      <c r="F59" s="18">
        <f t="shared" si="12"/>
        <v>0.29408374803676507</v>
      </c>
      <c r="G59" s="32"/>
      <c r="K59" s="32"/>
      <c r="L59" s="39">
        <f t="shared" si="13"/>
        <v>0</v>
      </c>
      <c r="M59" s="39">
        <f>IF(SUM(K$22:K58)&lt;V$5,IF(SUM(K$22:K59)&lt;V$5,0,(SUM(K$22:K59)-V$5)),K59)</f>
        <v>0</v>
      </c>
      <c r="O59" s="21">
        <f>IF(SUM(O$22:O58)=G$20,0,IF(SUM(K$22:K59)&lt;$V$5,K59,G$20-SUM(K$22:K58)))</f>
        <v>0</v>
      </c>
      <c r="P59" s="21">
        <f t="shared" si="17"/>
        <v>0</v>
      </c>
      <c r="Q59" s="21">
        <f t="shared" si="14"/>
        <v>0</v>
      </c>
      <c r="R59" s="21">
        <f t="shared" si="15"/>
        <v>0</v>
      </c>
      <c r="S59" s="21">
        <f t="shared" si="10"/>
        <v>0</v>
      </c>
      <c r="U59" s="49"/>
      <c r="V59" s="21"/>
      <c r="W59" s="48"/>
      <c r="X59" s="21"/>
      <c r="Y59" s="48"/>
      <c r="Z59" s="18"/>
      <c r="AA59" s="48"/>
      <c r="AB59" s="18"/>
      <c r="AL59" s="21">
        <f t="shared" si="16"/>
        <v>0</v>
      </c>
    </row>
    <row r="60" spans="1:38" hidden="1" x14ac:dyDescent="0.2">
      <c r="A60" s="47"/>
      <c r="B60" s="9" t="s">
        <v>9</v>
      </c>
      <c r="C60" s="18">
        <f>+C58</f>
        <v>2023</v>
      </c>
      <c r="D60" s="18">
        <v>39</v>
      </c>
      <c r="E60" s="18">
        <f t="shared" si="11"/>
        <v>0.290556944855697</v>
      </c>
      <c r="F60" s="18">
        <f t="shared" si="12"/>
        <v>0.29408374803676507</v>
      </c>
      <c r="G60" s="32"/>
      <c r="K60" s="32"/>
      <c r="L60" s="39">
        <f t="shared" si="13"/>
        <v>0</v>
      </c>
      <c r="M60" s="39">
        <f>IF(SUM(K$22:K59)&lt;V$5,IF(SUM(K$22:K60)&lt;V$5,0,(SUM(K$22:K60)-V$5)),K60)</f>
        <v>0</v>
      </c>
      <c r="O60" s="21">
        <f>IF(SUM(O$22:O59)=G$20,0,IF(SUM(K$22:K60)&lt;$V$5,K60,G$20-SUM(K$22:K59)))</f>
        <v>0</v>
      </c>
      <c r="P60" s="21">
        <f t="shared" si="17"/>
        <v>0</v>
      </c>
      <c r="Q60" s="21">
        <f t="shared" si="14"/>
        <v>0</v>
      </c>
      <c r="R60" s="21">
        <f t="shared" si="15"/>
        <v>0</v>
      </c>
      <c r="S60" s="21">
        <f t="shared" si="10"/>
        <v>0</v>
      </c>
      <c r="U60" s="49"/>
      <c r="V60" s="21"/>
      <c r="W60" s="48"/>
      <c r="X60" s="21"/>
      <c r="Y60" s="48"/>
      <c r="Z60" s="18"/>
      <c r="AA60" s="48"/>
      <c r="AB60" s="18"/>
      <c r="AL60" s="21">
        <f t="shared" si="16"/>
        <v>0</v>
      </c>
    </row>
    <row r="61" spans="1:38" hidden="1" x14ac:dyDescent="0.2">
      <c r="A61" s="47"/>
      <c r="B61" s="9" t="s">
        <v>10</v>
      </c>
      <c r="C61" s="18">
        <f>+C58</f>
        <v>2023</v>
      </c>
      <c r="D61" s="18">
        <v>40</v>
      </c>
      <c r="E61" s="18">
        <f t="shared" si="11"/>
        <v>0.28983236394583234</v>
      </c>
      <c r="F61" s="18">
        <f t="shared" si="12"/>
        <v>0.29408374803676507</v>
      </c>
      <c r="G61" s="32"/>
      <c r="K61" s="32"/>
      <c r="L61" s="39">
        <f t="shared" si="13"/>
        <v>0</v>
      </c>
      <c r="M61" s="39">
        <f>IF(SUM(K$22:K60)&lt;V$5,IF(SUM(K$22:K61)&lt;V$5,0,(SUM(K$22:K61)-V$5)),K61)</f>
        <v>0</v>
      </c>
      <c r="O61" s="21">
        <f>IF(SUM(O$22:O60)=G$20,0,IF(SUM(K$22:K61)&lt;$V$5,K61,G$20-SUM(K$22:K60)))</f>
        <v>0</v>
      </c>
      <c r="P61" s="21">
        <f t="shared" si="17"/>
        <v>0</v>
      </c>
      <c r="Q61" s="21">
        <f t="shared" si="14"/>
        <v>0</v>
      </c>
      <c r="R61" s="21">
        <f t="shared" si="15"/>
        <v>0</v>
      </c>
      <c r="S61" s="21">
        <f t="shared" si="10"/>
        <v>0</v>
      </c>
      <c r="U61" s="49"/>
      <c r="V61" s="21"/>
      <c r="W61" s="48"/>
      <c r="X61" s="21"/>
      <c r="Y61" s="48"/>
      <c r="Z61" s="18"/>
      <c r="AA61" s="48"/>
      <c r="AB61" s="18"/>
      <c r="AL61" s="21">
        <f t="shared" si="16"/>
        <v>0</v>
      </c>
    </row>
    <row r="62" spans="1:38" hidden="1" x14ac:dyDescent="0.2">
      <c r="A62" s="47">
        <v>2024</v>
      </c>
      <c r="B62" s="9" t="s">
        <v>7</v>
      </c>
      <c r="C62" s="18">
        <f>+A62</f>
        <v>2024</v>
      </c>
      <c r="D62" s="18">
        <v>41</v>
      </c>
      <c r="E62" s="18">
        <f t="shared" si="11"/>
        <v>0.28910958997090513</v>
      </c>
      <c r="F62" s="18">
        <f t="shared" si="12"/>
        <v>0.29117202775917334</v>
      </c>
      <c r="G62" s="32"/>
      <c r="K62" s="32"/>
      <c r="L62" s="39">
        <f t="shared" si="13"/>
        <v>0</v>
      </c>
      <c r="M62" s="39">
        <f>IF(SUM(K$22:K61)&lt;V$5,IF(SUM(K$22:K62)&lt;V$5,0,(SUM(K$22:K62)-V$5)),K62)</f>
        <v>0</v>
      </c>
      <c r="O62" s="21">
        <f>IF(SUM(O$22:O61)=G$20,0,IF(SUM(K$22:K62)&lt;$V$5,K62,G$20-SUM(K$22:K61)))</f>
        <v>0</v>
      </c>
      <c r="P62" s="21">
        <f t="shared" si="17"/>
        <v>0</v>
      </c>
      <c r="Q62" s="21">
        <f t="shared" si="14"/>
        <v>0</v>
      </c>
      <c r="R62" s="21">
        <f t="shared" si="15"/>
        <v>0</v>
      </c>
      <c r="S62" s="21">
        <f t="shared" si="10"/>
        <v>0</v>
      </c>
      <c r="U62" s="49">
        <f>SUM(M62:M65)</f>
        <v>0</v>
      </c>
      <c r="V62" s="21">
        <f>+U62*F62</f>
        <v>0</v>
      </c>
      <c r="W62" s="60"/>
      <c r="X62" s="21">
        <f>+W62*F62</f>
        <v>0</v>
      </c>
      <c r="Y62" s="48"/>
      <c r="Z62" s="21">
        <f>+Y62*F62</f>
        <v>0</v>
      </c>
      <c r="AA62" s="48"/>
      <c r="AB62" s="21">
        <f>+AA62*F62</f>
        <v>0</v>
      </c>
      <c r="AL62" s="21">
        <f t="shared" si="16"/>
        <v>0</v>
      </c>
    </row>
    <row r="63" spans="1:38" hidden="1" x14ac:dyDescent="0.2">
      <c r="A63" s="47"/>
      <c r="B63" s="9" t="s">
        <v>8</v>
      </c>
      <c r="C63" s="18">
        <f>+C62</f>
        <v>2024</v>
      </c>
      <c r="D63" s="18">
        <v>42</v>
      </c>
      <c r="E63" s="18">
        <f t="shared" si="11"/>
        <v>0.28838861842484298</v>
      </c>
      <c r="F63" s="18">
        <f t="shared" si="12"/>
        <v>0.29117202775917334</v>
      </c>
      <c r="G63" s="32"/>
      <c r="K63" s="32"/>
      <c r="L63" s="39">
        <f t="shared" si="13"/>
        <v>0</v>
      </c>
      <c r="M63" s="39">
        <f>IF(SUM(K$22:K62)&lt;V$5,IF(SUM(K$22:K63)&lt;V$5,0,(SUM(K$22:K63)-V$5)),K63)</f>
        <v>0</v>
      </c>
      <c r="O63" s="21">
        <f>IF(SUM(O$22:O62)=G$20,0,IF(SUM(K$22:K63)&lt;$V$5,K63,G$20-SUM(K$22:K62)))</f>
        <v>0</v>
      </c>
      <c r="P63" s="21">
        <f t="shared" si="17"/>
        <v>0</v>
      </c>
      <c r="Q63" s="21">
        <f t="shared" si="14"/>
        <v>0</v>
      </c>
      <c r="R63" s="21">
        <f t="shared" si="15"/>
        <v>0</v>
      </c>
      <c r="S63" s="21">
        <f t="shared" si="10"/>
        <v>0</v>
      </c>
      <c r="U63" s="49"/>
      <c r="V63" s="21"/>
      <c r="W63" s="61"/>
      <c r="X63" s="21"/>
      <c r="Y63" s="48"/>
      <c r="Z63" s="18"/>
      <c r="AA63" s="48"/>
      <c r="AB63" s="18"/>
      <c r="AL63" s="21">
        <f t="shared" si="16"/>
        <v>0</v>
      </c>
    </row>
    <row r="64" spans="1:38" hidden="1" x14ac:dyDescent="0.2">
      <c r="A64" s="47"/>
      <c r="B64" s="9" t="s">
        <v>9</v>
      </c>
      <c r="C64" s="18">
        <f>+C62</f>
        <v>2024</v>
      </c>
      <c r="D64" s="18">
        <v>43</v>
      </c>
      <c r="E64" s="18">
        <f t="shared" si="11"/>
        <v>0.28766944481281104</v>
      </c>
      <c r="F64" s="18">
        <f t="shared" si="12"/>
        <v>0.29117202775917334</v>
      </c>
      <c r="G64" s="32"/>
      <c r="K64" s="32"/>
      <c r="L64" s="39">
        <f t="shared" si="13"/>
        <v>0</v>
      </c>
      <c r="M64" s="39">
        <f>IF(SUM(K$22:K63)&lt;V$5,IF(SUM(K$22:K64)&lt;V$5,0,(SUM(K$22:K64)-V$5)),K64)</f>
        <v>0</v>
      </c>
      <c r="O64" s="21">
        <f>IF(SUM(O$22:O63)=G$20,0,IF(SUM(K$22:K64)&lt;$V$5,K64,G$20-SUM(K$22:K63)))</f>
        <v>0</v>
      </c>
      <c r="P64" s="21">
        <f t="shared" si="17"/>
        <v>0</v>
      </c>
      <c r="Q64" s="21">
        <f t="shared" si="14"/>
        <v>0</v>
      </c>
      <c r="R64" s="21">
        <f t="shared" si="15"/>
        <v>0</v>
      </c>
      <c r="S64" s="21">
        <f t="shared" si="10"/>
        <v>0</v>
      </c>
      <c r="U64" s="49"/>
      <c r="V64" s="21"/>
      <c r="W64" s="61"/>
      <c r="X64" s="21"/>
      <c r="Y64" s="48"/>
      <c r="Z64" s="18"/>
      <c r="AA64" s="48"/>
      <c r="AB64" s="18"/>
      <c r="AL64" s="21">
        <f t="shared" si="16"/>
        <v>0</v>
      </c>
    </row>
    <row r="65" spans="1:38" hidden="1" x14ac:dyDescent="0.2">
      <c r="A65" s="47"/>
      <c r="B65" s="9" t="s">
        <v>10</v>
      </c>
      <c r="C65" s="18">
        <f>+C62</f>
        <v>2024</v>
      </c>
      <c r="D65" s="18">
        <v>44</v>
      </c>
      <c r="E65" s="18">
        <f t="shared" si="11"/>
        <v>0.28695206465118306</v>
      </c>
      <c r="F65" s="18">
        <f t="shared" si="12"/>
        <v>0.29117202775917334</v>
      </c>
      <c r="G65" s="32"/>
      <c r="K65" s="32"/>
      <c r="L65" s="39">
        <f t="shared" si="13"/>
        <v>0</v>
      </c>
      <c r="M65" s="39">
        <f>IF(SUM(K$22:K64)&lt;V$5,IF(SUM(K$22:K65)&lt;V$5,0,(SUM(K$22:K65)-V$5)),K65)</f>
        <v>0</v>
      </c>
      <c r="O65" s="21">
        <f>IF(SUM(O$22:O64)=G$20,0,IF(SUM(K$22:K65)&lt;$V$5,K65,G$20-SUM(K$22:K64)))</f>
        <v>0</v>
      </c>
      <c r="P65" s="21">
        <f t="shared" si="17"/>
        <v>0</v>
      </c>
      <c r="Q65" s="21">
        <f t="shared" si="14"/>
        <v>0</v>
      </c>
      <c r="R65" s="21">
        <f t="shared" si="15"/>
        <v>0</v>
      </c>
      <c r="S65" s="21">
        <f t="shared" si="10"/>
        <v>0</v>
      </c>
      <c r="U65" s="49"/>
      <c r="V65" s="21"/>
      <c r="W65" s="62"/>
      <c r="X65" s="21"/>
      <c r="Y65" s="48"/>
      <c r="Z65" s="18"/>
      <c r="AA65" s="48"/>
      <c r="AB65" s="18"/>
      <c r="AL65" s="21">
        <f t="shared" si="16"/>
        <v>0</v>
      </c>
    </row>
    <row r="66" spans="1:38" x14ac:dyDescent="0.2">
      <c r="A66" s="47">
        <v>2025</v>
      </c>
      <c r="B66" s="9" t="s">
        <v>7</v>
      </c>
      <c r="C66" s="18">
        <f>+A66</f>
        <v>2025</v>
      </c>
      <c r="D66" s="18">
        <v>45</v>
      </c>
      <c r="E66" s="18">
        <f t="shared" si="11"/>
        <v>0.2862364734675143</v>
      </c>
      <c r="F66" s="18">
        <f t="shared" si="12"/>
        <v>0.28828913639522108</v>
      </c>
      <c r="G66" s="32"/>
      <c r="K66" s="32"/>
      <c r="L66" s="39">
        <f t="shared" si="13"/>
        <v>0</v>
      </c>
      <c r="M66" s="39">
        <f>IF(SUM(K$22:K65)&lt;V$5,IF(SUM(K$22:K66)&lt;V$5,0,(SUM(K$22:K66)-V$5)),K66)</f>
        <v>0</v>
      </c>
      <c r="O66" s="21">
        <f>IF(SUM(O$22:O65)=G$20,0,IF(SUM(K$22:K66)&lt;$V$5,K66,G$20-SUM(K$22:K65)))</f>
        <v>0</v>
      </c>
      <c r="P66" s="21">
        <f t="shared" si="17"/>
        <v>0</v>
      </c>
      <c r="Q66" s="21">
        <f t="shared" si="14"/>
        <v>0</v>
      </c>
      <c r="R66" s="21">
        <f t="shared" si="15"/>
        <v>0</v>
      </c>
      <c r="S66" s="21">
        <f t="shared" si="10"/>
        <v>0</v>
      </c>
      <c r="U66" s="49">
        <f>SUM(M66:M69)</f>
        <v>0</v>
      </c>
      <c r="V66" s="21">
        <f>+U66*F66</f>
        <v>0</v>
      </c>
      <c r="W66" s="48"/>
      <c r="X66" s="21">
        <f>+W66*F66</f>
        <v>0</v>
      </c>
      <c r="Y66" s="48"/>
      <c r="Z66" s="21">
        <f>+Y66*F66</f>
        <v>0</v>
      </c>
      <c r="AA66" s="48"/>
      <c r="AB66" s="21">
        <f>+AA66*F66</f>
        <v>0</v>
      </c>
      <c r="AL66" s="21">
        <f t="shared" si="16"/>
        <v>0</v>
      </c>
    </row>
    <row r="67" spans="1:38" x14ac:dyDescent="0.2">
      <c r="A67" s="47"/>
      <c r="B67" s="9" t="s">
        <v>8</v>
      </c>
      <c r="C67" s="18">
        <f>+C66</f>
        <v>2025</v>
      </c>
      <c r="D67" s="18">
        <v>46</v>
      </c>
      <c r="E67" s="18">
        <f t="shared" si="11"/>
        <v>0.28552266680051308</v>
      </c>
      <c r="F67" s="18">
        <f t="shared" si="12"/>
        <v>0.28828913639522108</v>
      </c>
      <c r="G67" s="32"/>
      <c r="K67" s="32"/>
      <c r="L67" s="39">
        <f t="shared" si="13"/>
        <v>0</v>
      </c>
      <c r="M67" s="39">
        <f>IF(SUM(K$22:K66)&lt;V$5,IF(SUM(K$22:K67)&lt;V$5,0,(SUM(K$22:K67)-V$5)),K67)</f>
        <v>0</v>
      </c>
      <c r="O67" s="21">
        <f>IF(SUM(O$22:O66)=G$20,0,IF(SUM(K$22:K67)&lt;$V$5,K67,G$20-SUM(K$22:K66)))</f>
        <v>0</v>
      </c>
      <c r="P67" s="21">
        <f t="shared" si="17"/>
        <v>0</v>
      </c>
      <c r="Q67" s="21">
        <f t="shared" si="14"/>
        <v>0</v>
      </c>
      <c r="R67" s="21">
        <f t="shared" si="15"/>
        <v>0</v>
      </c>
      <c r="S67" s="21">
        <f t="shared" si="10"/>
        <v>0</v>
      </c>
      <c r="U67" s="49"/>
      <c r="V67" s="21"/>
      <c r="W67" s="48"/>
      <c r="X67" s="21"/>
      <c r="Y67" s="48"/>
      <c r="Z67" s="18"/>
      <c r="AA67" s="48"/>
      <c r="AB67" s="18"/>
      <c r="AL67" s="21">
        <f t="shared" si="16"/>
        <v>0</v>
      </c>
    </row>
    <row r="68" spans="1:38" x14ac:dyDescent="0.2">
      <c r="A68" s="47"/>
      <c r="B68" s="9" t="s">
        <v>9</v>
      </c>
      <c r="C68" s="18">
        <f>+C66</f>
        <v>2025</v>
      </c>
      <c r="D68" s="18">
        <v>47</v>
      </c>
      <c r="E68" s="18">
        <f t="shared" si="11"/>
        <v>0.28481064020001307</v>
      </c>
      <c r="F68" s="18">
        <f t="shared" si="12"/>
        <v>0.28828913639522108</v>
      </c>
      <c r="G68" s="32"/>
      <c r="K68" s="32"/>
      <c r="L68" s="39">
        <f t="shared" si="13"/>
        <v>0</v>
      </c>
      <c r="M68" s="39">
        <f>IF(SUM(K$22:K67)&lt;V$5,IF(SUM(K$22:K68)&lt;V$5,0,(SUM(K$22:K68)-V$5)),K68)</f>
        <v>0</v>
      </c>
      <c r="O68" s="21">
        <f>IF(SUM(O$22:O67)=G$20,0,IF(SUM(K$22:K68)&lt;$V$5,K68,G$20-SUM(K$22:K67)))</f>
        <v>0</v>
      </c>
      <c r="P68" s="21">
        <f t="shared" si="17"/>
        <v>0</v>
      </c>
      <c r="Q68" s="21">
        <f t="shared" si="14"/>
        <v>0</v>
      </c>
      <c r="R68" s="21">
        <f t="shared" si="15"/>
        <v>0</v>
      </c>
      <c r="S68" s="21">
        <f t="shared" si="10"/>
        <v>0</v>
      </c>
      <c r="U68" s="49"/>
      <c r="V68" s="21"/>
      <c r="W68" s="48"/>
      <c r="X68" s="21"/>
      <c r="Y68" s="48"/>
      <c r="Z68" s="18"/>
      <c r="AA68" s="48"/>
      <c r="AB68" s="18"/>
      <c r="AL68" s="21">
        <f t="shared" si="16"/>
        <v>0</v>
      </c>
    </row>
    <row r="69" spans="1:38" x14ac:dyDescent="0.2">
      <c r="A69" s="47"/>
      <c r="B69" s="9" t="s">
        <v>10</v>
      </c>
      <c r="C69" s="18">
        <f>+C66</f>
        <v>2025</v>
      </c>
      <c r="D69" s="18">
        <v>48</v>
      </c>
      <c r="E69" s="18">
        <f t="shared" si="11"/>
        <v>0.28410038922694575</v>
      </c>
      <c r="F69" s="18">
        <f t="shared" si="12"/>
        <v>0.28828913639522108</v>
      </c>
      <c r="G69" s="32"/>
      <c r="K69" s="32"/>
      <c r="L69" s="39">
        <f t="shared" si="13"/>
        <v>0</v>
      </c>
      <c r="M69" s="39">
        <f>IF(SUM(K$22:K68)&lt;V$5,IF(SUM(K$22:K69)&lt;V$5,0,(SUM(K$22:K69)-V$5)),K69)</f>
        <v>0</v>
      </c>
      <c r="O69" s="21">
        <f>IF(SUM(O$22:O68)=G$20,0,IF(SUM(K$22:K69)&lt;$V$5,K69,G$20-SUM(K$22:K68)))</f>
        <v>0</v>
      </c>
      <c r="P69" s="21">
        <f t="shared" si="17"/>
        <v>0</v>
      </c>
      <c r="Q69" s="21">
        <f t="shared" si="14"/>
        <v>0</v>
      </c>
      <c r="R69" s="21">
        <f t="shared" si="15"/>
        <v>0</v>
      </c>
      <c r="S69" s="21">
        <f t="shared" si="10"/>
        <v>0</v>
      </c>
      <c r="U69" s="49"/>
      <c r="V69" s="21"/>
      <c r="W69" s="48"/>
      <c r="X69" s="21"/>
      <c r="Y69" s="48"/>
      <c r="Z69" s="18"/>
      <c r="AA69" s="48"/>
      <c r="AB69" s="18"/>
      <c r="AL69" s="21">
        <f t="shared" si="16"/>
        <v>0</v>
      </c>
    </row>
    <row r="70" spans="1:38" x14ac:dyDescent="0.2">
      <c r="A70" s="47">
        <v>2026</v>
      </c>
      <c r="B70" s="9" t="s">
        <v>7</v>
      </c>
      <c r="C70" s="18">
        <f>+A70</f>
        <v>2026</v>
      </c>
      <c r="D70" s="18">
        <v>49</v>
      </c>
      <c r="E70" s="18">
        <f t="shared" si="11"/>
        <v>0.28339190945331244</v>
      </c>
      <c r="F70" s="18">
        <f t="shared" si="12"/>
        <v>0.28543478851011983</v>
      </c>
      <c r="G70" s="32"/>
      <c r="K70" s="32"/>
      <c r="L70" s="39">
        <f t="shared" si="13"/>
        <v>0</v>
      </c>
      <c r="M70" s="39">
        <f>IF(SUM(K$22:K69)&lt;V$5,IF(SUM(K$22:K70)&lt;V$5,0,(SUM(K$22:K70)-V$5)),K70)</f>
        <v>0</v>
      </c>
      <c r="O70" s="21">
        <f>IF(SUM(O$22:O69)=G$20,0,IF(SUM(K$22:K70)&lt;$V$5,K70,G$20-SUM(K$22:K69)))</f>
        <v>0</v>
      </c>
      <c r="P70" s="21">
        <f t="shared" si="17"/>
        <v>0</v>
      </c>
      <c r="Q70" s="21">
        <f t="shared" si="14"/>
        <v>0</v>
      </c>
      <c r="R70" s="21">
        <f t="shared" si="15"/>
        <v>0</v>
      </c>
      <c r="S70" s="21">
        <f t="shared" si="10"/>
        <v>0</v>
      </c>
      <c r="U70" s="49">
        <f>SUM(M70:M73)</f>
        <v>0</v>
      </c>
      <c r="V70" s="21">
        <f>+U70*F70</f>
        <v>0</v>
      </c>
      <c r="W70" s="48"/>
      <c r="X70" s="21">
        <f>+W70*F70</f>
        <v>0</v>
      </c>
      <c r="Y70" s="48"/>
      <c r="Z70" s="21">
        <f>+Y70*F70</f>
        <v>0</v>
      </c>
      <c r="AA70" s="48"/>
      <c r="AB70" s="21">
        <f>+AA70*F70</f>
        <v>0</v>
      </c>
      <c r="AL70" s="21">
        <f t="shared" si="16"/>
        <v>0</v>
      </c>
    </row>
    <row r="71" spans="1:38" x14ac:dyDescent="0.2">
      <c r="A71" s="47"/>
      <c r="B71" s="9" t="s">
        <v>8</v>
      </c>
      <c r="C71" s="18">
        <f>+C70</f>
        <v>2026</v>
      </c>
      <c r="D71" s="18">
        <v>50</v>
      </c>
      <c r="E71" s="18">
        <f t="shared" si="11"/>
        <v>0.28268519646215701</v>
      </c>
      <c r="F71" s="18">
        <f t="shared" si="12"/>
        <v>0.28543478851011983</v>
      </c>
      <c r="G71" s="32"/>
      <c r="K71" s="32"/>
      <c r="L71" s="39">
        <f t="shared" si="13"/>
        <v>0</v>
      </c>
      <c r="M71" s="39">
        <f>IF(SUM(K$22:K70)&lt;V$5,IF(SUM(K$22:K71)&lt;V$5,0,(SUM(K$22:K71)-V$5)),K71)</f>
        <v>0</v>
      </c>
      <c r="O71" s="21">
        <f>IF(SUM(O$22:O70)=G$20,0,IF(SUM(K$22:K71)&lt;$V$5,K71,G$20-SUM(K$22:K70)))</f>
        <v>0</v>
      </c>
      <c r="P71" s="21">
        <f t="shared" si="17"/>
        <v>0</v>
      </c>
      <c r="Q71" s="21">
        <f t="shared" si="14"/>
        <v>0</v>
      </c>
      <c r="R71" s="21">
        <f t="shared" si="15"/>
        <v>0</v>
      </c>
      <c r="S71" s="21">
        <f t="shared" si="10"/>
        <v>0</v>
      </c>
      <c r="U71" s="49"/>
      <c r="V71" s="21"/>
      <c r="W71" s="48"/>
      <c r="X71" s="21"/>
      <c r="Y71" s="48"/>
      <c r="Z71" s="18"/>
      <c r="AA71" s="48"/>
      <c r="AB71" s="18"/>
      <c r="AL71" s="21">
        <f t="shared" si="16"/>
        <v>0</v>
      </c>
    </row>
    <row r="72" spans="1:38" x14ac:dyDescent="0.2">
      <c r="A72" s="47"/>
      <c r="B72" s="9" t="s">
        <v>9</v>
      </c>
      <c r="C72" s="18">
        <f>+C70</f>
        <v>2026</v>
      </c>
      <c r="D72" s="18">
        <v>51</v>
      </c>
      <c r="E72" s="18">
        <f t="shared" si="11"/>
        <v>0.28198024584753817</v>
      </c>
      <c r="F72" s="18">
        <f t="shared" si="12"/>
        <v>0.28543478851011983</v>
      </c>
      <c r="G72" s="32"/>
      <c r="K72" s="32"/>
      <c r="L72" s="39">
        <f t="shared" si="13"/>
        <v>0</v>
      </c>
      <c r="M72" s="39">
        <f>IF(SUM(K$22:K71)&lt;V$5,IF(SUM(K$22:K72)&lt;V$5,0,(SUM(K$22:K72)-V$5)),K72)</f>
        <v>0</v>
      </c>
      <c r="O72" s="21">
        <f>IF(SUM(O$22:O71)=G$20,0,IF(SUM(K$22:K72)&lt;$V$5,K72,G$20-SUM(K$22:K71)))</f>
        <v>0</v>
      </c>
      <c r="P72" s="21">
        <f t="shared" si="17"/>
        <v>0</v>
      </c>
      <c r="Q72" s="21">
        <f t="shared" si="14"/>
        <v>0</v>
      </c>
      <c r="R72" s="21">
        <f t="shared" si="15"/>
        <v>0</v>
      </c>
      <c r="S72" s="21">
        <f t="shared" si="10"/>
        <v>0</v>
      </c>
      <c r="U72" s="49"/>
      <c r="V72" s="21"/>
      <c r="W72" s="48"/>
      <c r="X72" s="21"/>
      <c r="Y72" s="48"/>
      <c r="Z72" s="18"/>
      <c r="AA72" s="48"/>
      <c r="AB72" s="18"/>
      <c r="AL72" s="21">
        <f t="shared" si="16"/>
        <v>0</v>
      </c>
    </row>
    <row r="73" spans="1:38" x14ac:dyDescent="0.2">
      <c r="A73" s="47"/>
      <c r="B73" s="9" t="s">
        <v>10</v>
      </c>
      <c r="C73" s="18">
        <f>+C70</f>
        <v>2026</v>
      </c>
      <c r="D73" s="18">
        <v>52</v>
      </c>
      <c r="E73" s="18">
        <f t="shared" si="11"/>
        <v>0.28127705321450197</v>
      </c>
      <c r="F73" s="18">
        <f t="shared" si="12"/>
        <v>0.28543478851011983</v>
      </c>
      <c r="G73" s="32"/>
      <c r="K73" s="32"/>
      <c r="L73" s="39">
        <f t="shared" si="13"/>
        <v>0</v>
      </c>
      <c r="M73" s="39">
        <f>IF(SUM(K$22:K72)&lt;V$5,IF(SUM(K$22:K73)&lt;V$5,0,(SUM(K$22:K73)-V$5)),K73)</f>
        <v>0</v>
      </c>
      <c r="O73" s="21">
        <f>IF(SUM(O$22:O72)=G$20,0,IF(SUM(K$22:K73)&lt;$V$5,K73,G$20-SUM(K$22:K72)))</f>
        <v>0</v>
      </c>
      <c r="P73" s="21">
        <f t="shared" si="17"/>
        <v>0</v>
      </c>
      <c r="Q73" s="21">
        <f t="shared" si="14"/>
        <v>0</v>
      </c>
      <c r="R73" s="21">
        <f t="shared" si="15"/>
        <v>0</v>
      </c>
      <c r="S73" s="21">
        <f t="shared" si="10"/>
        <v>0</v>
      </c>
      <c r="U73" s="49"/>
      <c r="V73" s="21"/>
      <c r="W73" s="48"/>
      <c r="X73" s="21"/>
      <c r="Y73" s="48"/>
      <c r="Z73" s="18"/>
      <c r="AA73" s="48"/>
      <c r="AB73" s="18"/>
      <c r="AL73" s="21">
        <f t="shared" si="16"/>
        <v>0</v>
      </c>
    </row>
    <row r="74" spans="1:38" x14ac:dyDescent="0.2">
      <c r="A74" s="47">
        <v>2027</v>
      </c>
      <c r="B74" s="9" t="s">
        <v>7</v>
      </c>
      <c r="C74" s="18">
        <f>+A74</f>
        <v>2027</v>
      </c>
      <c r="D74" s="18">
        <v>53</v>
      </c>
      <c r="E74" s="18">
        <f t="shared" si="11"/>
        <v>0.2805756141790543</v>
      </c>
      <c r="F74" s="18">
        <f t="shared" si="12"/>
        <v>0.28260870149516826</v>
      </c>
      <c r="G74" s="32"/>
      <c r="K74" s="32"/>
      <c r="L74" s="39">
        <f t="shared" si="13"/>
        <v>0</v>
      </c>
      <c r="M74" s="39">
        <f>IF(SUM(K$22:K73)&lt;V$5,IF(SUM(K$22:K74)&lt;V$5,0,(SUM(K$22:K74)-V$5)),K74)</f>
        <v>0</v>
      </c>
      <c r="O74" s="21">
        <f>IF(SUM(O$22:O73)=G$20,0,IF(SUM(K$22:K74)&lt;$V$5,K74,G$20-SUM(K$22:K73)))</f>
        <v>0</v>
      </c>
      <c r="P74" s="21">
        <f t="shared" si="17"/>
        <v>0</v>
      </c>
      <c r="Q74" s="21">
        <f t="shared" si="14"/>
        <v>0</v>
      </c>
      <c r="R74" s="21">
        <f t="shared" si="15"/>
        <v>0</v>
      </c>
      <c r="S74" s="21">
        <f t="shared" si="10"/>
        <v>0</v>
      </c>
      <c r="U74" s="49">
        <f>SUM(M74:M77)</f>
        <v>0</v>
      </c>
      <c r="V74" s="21">
        <f>+U74*F74</f>
        <v>0</v>
      </c>
      <c r="W74" s="48"/>
      <c r="X74" s="21">
        <f>+W74*F74</f>
        <v>0</v>
      </c>
      <c r="Y74" s="48"/>
      <c r="Z74" s="21">
        <f>+Y74*F74</f>
        <v>0</v>
      </c>
      <c r="AA74" s="48"/>
      <c r="AB74" s="21">
        <f>+AA74*F74</f>
        <v>0</v>
      </c>
      <c r="AL74" s="21">
        <f t="shared" si="16"/>
        <v>0</v>
      </c>
    </row>
    <row r="75" spans="1:38" x14ac:dyDescent="0.2">
      <c r="A75" s="47"/>
      <c r="B75" s="9" t="s">
        <v>8</v>
      </c>
      <c r="C75" s="18">
        <f>+C74</f>
        <v>2027</v>
      </c>
      <c r="D75" s="18">
        <v>54</v>
      </c>
      <c r="E75" s="18">
        <f t="shared" si="11"/>
        <v>0.27987592436813397</v>
      </c>
      <c r="F75" s="18">
        <f t="shared" si="12"/>
        <v>0.28260870149516826</v>
      </c>
      <c r="G75" s="32"/>
      <c r="K75" s="32"/>
      <c r="L75" s="39">
        <f t="shared" si="13"/>
        <v>0</v>
      </c>
      <c r="M75" s="39">
        <f>IF(SUM(K$22:K74)&lt;V$5,IF(SUM(K$22:K75)&lt;V$5,0,(SUM(K$22:K75)-V$5)),K75)</f>
        <v>0</v>
      </c>
      <c r="O75" s="21">
        <f>IF(SUM(O$22:O74)=G$20,0,IF(SUM(K$22:K75)&lt;$V$5,K75,G$20-SUM(K$22:K74)))</f>
        <v>0</v>
      </c>
      <c r="P75" s="21">
        <f t="shared" si="17"/>
        <v>0</v>
      </c>
      <c r="Q75" s="21">
        <f t="shared" si="14"/>
        <v>0</v>
      </c>
      <c r="R75" s="21">
        <f t="shared" si="15"/>
        <v>0</v>
      </c>
      <c r="S75" s="21">
        <f t="shared" si="10"/>
        <v>0</v>
      </c>
      <c r="U75" s="49"/>
      <c r="V75" s="21"/>
      <c r="W75" s="48"/>
      <c r="X75" s="21"/>
      <c r="Y75" s="48"/>
      <c r="Z75" s="18"/>
      <c r="AA75" s="48"/>
      <c r="AB75" s="18"/>
      <c r="AL75" s="21">
        <f t="shared" si="16"/>
        <v>0</v>
      </c>
    </row>
    <row r="76" spans="1:38" x14ac:dyDescent="0.2">
      <c r="A76" s="47"/>
      <c r="B76" s="9" t="s">
        <v>9</v>
      </c>
      <c r="C76" s="18">
        <f>+C74</f>
        <v>2027</v>
      </c>
      <c r="D76" s="18">
        <v>55</v>
      </c>
      <c r="E76" s="18">
        <f t="shared" si="11"/>
        <v>0.27917797941958516</v>
      </c>
      <c r="F76" s="18">
        <f t="shared" si="12"/>
        <v>0.28260870149516826</v>
      </c>
      <c r="G76" s="32"/>
      <c r="K76" s="32"/>
      <c r="L76" s="39">
        <f t="shared" si="13"/>
        <v>0</v>
      </c>
      <c r="M76" s="39">
        <f>IF(SUM(K$22:K75)&lt;V$5,IF(SUM(K$22:K76)&lt;V$5,0,(SUM(K$22:K76)-V$5)),K76)</f>
        <v>0</v>
      </c>
      <c r="O76" s="21">
        <f>IF(SUM(O$22:O75)=G$20,0,IF(SUM(K$22:K76)&lt;$V$5,K76,G$20-SUM(K$22:K75)))</f>
        <v>0</v>
      </c>
      <c r="P76" s="21">
        <f t="shared" si="17"/>
        <v>0</v>
      </c>
      <c r="Q76" s="21">
        <f t="shared" si="14"/>
        <v>0</v>
      </c>
      <c r="R76" s="21">
        <f t="shared" si="15"/>
        <v>0</v>
      </c>
      <c r="S76" s="21">
        <f t="shared" si="10"/>
        <v>0</v>
      </c>
      <c r="U76" s="49"/>
      <c r="V76" s="21"/>
      <c r="W76" s="48"/>
      <c r="X76" s="21"/>
      <c r="Y76" s="48"/>
      <c r="Z76" s="18"/>
      <c r="AA76" s="48"/>
      <c r="AB76" s="18"/>
      <c r="AL76" s="21">
        <f t="shared" si="16"/>
        <v>0</v>
      </c>
    </row>
    <row r="77" spans="1:38" x14ac:dyDescent="0.2">
      <c r="A77" s="47"/>
      <c r="B77" s="9" t="s">
        <v>10</v>
      </c>
      <c r="C77" s="18">
        <f>+C74</f>
        <v>2027</v>
      </c>
      <c r="D77" s="18">
        <v>56</v>
      </c>
      <c r="E77" s="18">
        <f t="shared" si="11"/>
        <v>0.27848177498212973</v>
      </c>
      <c r="F77" s="18">
        <f t="shared" si="12"/>
        <v>0.28260870149516826</v>
      </c>
      <c r="G77" s="32"/>
      <c r="K77" s="32"/>
      <c r="L77" s="39">
        <f t="shared" si="13"/>
        <v>0</v>
      </c>
      <c r="M77" s="39">
        <f>IF(SUM(K$22:K76)&lt;V$5,IF(SUM(K$22:K77)&lt;V$5,0,(SUM(K$22:K77)-V$5)),K77)</f>
        <v>0</v>
      </c>
      <c r="O77" s="21">
        <f>IF(SUM(O$22:O76)=G$20,0,IF(SUM(K$22:K77)&lt;$V$5,K77,G$20-SUM(K$22:K76)))</f>
        <v>0</v>
      </c>
      <c r="P77" s="21">
        <f t="shared" si="17"/>
        <v>0</v>
      </c>
      <c r="Q77" s="21">
        <f t="shared" si="14"/>
        <v>0</v>
      </c>
      <c r="R77" s="21">
        <f t="shared" si="15"/>
        <v>0</v>
      </c>
      <c r="S77" s="21">
        <f t="shared" si="10"/>
        <v>0</v>
      </c>
      <c r="U77" s="49"/>
      <c r="V77" s="21"/>
      <c r="W77" s="48"/>
      <c r="X77" s="21"/>
      <c r="Y77" s="48"/>
      <c r="Z77" s="18"/>
      <c r="AA77" s="48"/>
      <c r="AB77" s="18"/>
      <c r="AL77" s="21">
        <f t="shared" si="16"/>
        <v>0</v>
      </c>
    </row>
    <row r="78" spans="1:38" x14ac:dyDescent="0.2">
      <c r="A78" s="47">
        <v>2028</v>
      </c>
      <c r="B78" s="9" t="s">
        <v>7</v>
      </c>
      <c r="C78" s="18">
        <f>+A78</f>
        <v>2028</v>
      </c>
      <c r="D78" s="18">
        <v>57</v>
      </c>
      <c r="E78" s="18">
        <f t="shared" si="11"/>
        <v>0.27778730671534141</v>
      </c>
      <c r="F78" s="18">
        <f t="shared" si="12"/>
        <v>0.2798105955397705</v>
      </c>
      <c r="G78" s="32"/>
      <c r="K78" s="32"/>
      <c r="L78" s="39">
        <f t="shared" si="13"/>
        <v>0</v>
      </c>
      <c r="M78" s="39">
        <f>IF(SUM(K$22:K77)&lt;V$5,IF(SUM(K$22:K78)&lt;V$5,0,(SUM(K$22:K78)-V$5)),K78)</f>
        <v>0</v>
      </c>
      <c r="O78" s="21">
        <f>IF(SUM(O$22:O77)=G$20,0,IF(SUM(K$22:K78)&lt;$V$5,K78,G$20-SUM(K$22:K77)))</f>
        <v>0</v>
      </c>
      <c r="P78" s="21">
        <f t="shared" si="17"/>
        <v>0</v>
      </c>
      <c r="Q78" s="21">
        <f t="shared" si="14"/>
        <v>0</v>
      </c>
      <c r="R78" s="21">
        <f t="shared" si="15"/>
        <v>0</v>
      </c>
      <c r="S78" s="21">
        <f t="shared" si="10"/>
        <v>0</v>
      </c>
      <c r="U78" s="49">
        <f>SUM(M78:M81)</f>
        <v>0</v>
      </c>
      <c r="V78" s="21">
        <f>+U78*F78</f>
        <v>0</v>
      </c>
      <c r="W78" s="48"/>
      <c r="X78" s="21">
        <f>+W78*F78</f>
        <v>0</v>
      </c>
      <c r="Y78" s="48"/>
      <c r="Z78" s="21">
        <f>+Y78*F78</f>
        <v>0</v>
      </c>
      <c r="AA78" s="48"/>
      <c r="AB78" s="21">
        <f>+AA78*F78</f>
        <v>0</v>
      </c>
      <c r="AL78" s="21">
        <f t="shared" si="16"/>
        <v>0</v>
      </c>
    </row>
    <row r="79" spans="1:38" x14ac:dyDescent="0.2">
      <c r="A79" s="47"/>
      <c r="B79" s="9" t="s">
        <v>8</v>
      </c>
      <c r="C79" s="18">
        <f>+C78</f>
        <v>2028</v>
      </c>
      <c r="D79" s="18">
        <v>58</v>
      </c>
      <c r="E79" s="18">
        <f t="shared" si="11"/>
        <v>0.27709457028961737</v>
      </c>
      <c r="F79" s="18">
        <f t="shared" si="12"/>
        <v>0.2798105955397705</v>
      </c>
      <c r="G79" s="32"/>
      <c r="K79" s="32"/>
      <c r="L79" s="39">
        <f t="shared" si="13"/>
        <v>0</v>
      </c>
      <c r="M79" s="39">
        <f>IF(SUM(K$22:K78)&lt;V$5,IF(SUM(K$22:K79)&lt;V$5,0,(SUM(K$22:K79)-V$5)),K79)</f>
        <v>0</v>
      </c>
      <c r="O79" s="21">
        <f>IF(SUM(O$22:O78)=G$20,0,IF(SUM(K$22:K79)&lt;$V$5,K79,G$20-SUM(K$22:K78)))</f>
        <v>0</v>
      </c>
      <c r="P79" s="21">
        <f t="shared" si="17"/>
        <v>0</v>
      </c>
      <c r="Q79" s="21">
        <f t="shared" si="14"/>
        <v>0</v>
      </c>
      <c r="R79" s="21">
        <f t="shared" si="15"/>
        <v>0</v>
      </c>
      <c r="S79" s="21">
        <f t="shared" si="10"/>
        <v>0</v>
      </c>
      <c r="U79" s="49"/>
      <c r="V79" s="21"/>
      <c r="W79" s="48"/>
      <c r="X79" s="21"/>
      <c r="Y79" s="48"/>
      <c r="Z79" s="18"/>
      <c r="AA79" s="48"/>
      <c r="AB79" s="18"/>
      <c r="AL79" s="21">
        <f t="shared" si="16"/>
        <v>0</v>
      </c>
    </row>
    <row r="80" spans="1:38" x14ac:dyDescent="0.2">
      <c r="A80" s="47"/>
      <c r="B80" s="9" t="s">
        <v>9</v>
      </c>
      <c r="C80" s="18">
        <f>+C78</f>
        <v>2028</v>
      </c>
      <c r="D80" s="18">
        <v>59</v>
      </c>
      <c r="E80" s="18">
        <f t="shared" si="11"/>
        <v>0.27640356138615202</v>
      </c>
      <c r="F80" s="18">
        <f t="shared" si="12"/>
        <v>0.2798105955397705</v>
      </c>
      <c r="G80" s="32"/>
      <c r="K80" s="32"/>
      <c r="L80" s="39">
        <f t="shared" si="13"/>
        <v>0</v>
      </c>
      <c r="M80" s="39">
        <f>IF(SUM(K$22:K79)&lt;V$5,IF(SUM(K$22:K80)&lt;V$5,0,(SUM(K$22:K80)-V$5)),K80)</f>
        <v>0</v>
      </c>
      <c r="O80" s="21">
        <f>IF(SUM(O$22:O79)=G$20,0,IF(SUM(K$22:K80)&lt;$V$5,K80,G$20-SUM(K$22:K79)))</f>
        <v>0</v>
      </c>
      <c r="P80" s="21">
        <f t="shared" si="17"/>
        <v>0</v>
      </c>
      <c r="Q80" s="21">
        <f t="shared" si="14"/>
        <v>0</v>
      </c>
      <c r="R80" s="21">
        <f t="shared" si="15"/>
        <v>0</v>
      </c>
      <c r="S80" s="21">
        <f t="shared" si="10"/>
        <v>0</v>
      </c>
      <c r="U80" s="49"/>
      <c r="V80" s="21"/>
      <c r="W80" s="48"/>
      <c r="X80" s="21"/>
      <c r="Y80" s="48"/>
      <c r="Z80" s="18"/>
      <c r="AA80" s="48"/>
      <c r="AB80" s="18"/>
      <c r="AL80" s="21">
        <f t="shared" si="16"/>
        <v>0</v>
      </c>
    </row>
    <row r="81" spans="1:38" x14ac:dyDescent="0.2">
      <c r="A81" s="47"/>
      <c r="B81" s="9" t="s">
        <v>10</v>
      </c>
      <c r="C81" s="18">
        <f>+C78</f>
        <v>2028</v>
      </c>
      <c r="D81" s="18">
        <v>60</v>
      </c>
      <c r="E81" s="18">
        <f t="shared" si="11"/>
        <v>0.27571427569690976</v>
      </c>
      <c r="F81" s="18">
        <f t="shared" si="12"/>
        <v>0.2798105955397705</v>
      </c>
      <c r="G81" s="32"/>
      <c r="K81" s="32"/>
      <c r="L81" s="39">
        <f t="shared" si="13"/>
        <v>0</v>
      </c>
      <c r="M81" s="39">
        <f>IF(SUM(K$22:K80)&lt;V$5,IF(SUM(K$22:K81)&lt;V$5,0,(SUM(K$22:K81)-V$5)),K81)</f>
        <v>0</v>
      </c>
      <c r="O81" s="21">
        <f>IF(SUM(O$22:O80)=G$20,0,IF(SUM(K$22:K81)&lt;$V$5,K81,G$20-SUM(K$22:K80)))</f>
        <v>0</v>
      </c>
      <c r="P81" s="21">
        <f t="shared" si="17"/>
        <v>0</v>
      </c>
      <c r="Q81" s="21">
        <f t="shared" si="14"/>
        <v>0</v>
      </c>
      <c r="R81" s="21">
        <f t="shared" si="15"/>
        <v>0</v>
      </c>
      <c r="S81" s="21">
        <f t="shared" si="10"/>
        <v>0</v>
      </c>
      <c r="U81" s="49"/>
      <c r="V81" s="21"/>
      <c r="W81" s="48"/>
      <c r="X81" s="21"/>
      <c r="Y81" s="48"/>
      <c r="Z81" s="18"/>
      <c r="AA81" s="48"/>
      <c r="AB81" s="18"/>
      <c r="AL81" s="21">
        <f t="shared" si="16"/>
        <v>0</v>
      </c>
    </row>
    <row r="82" spans="1:38" x14ac:dyDescent="0.2">
      <c r="A82" s="47">
        <v>2029</v>
      </c>
      <c r="B82" s="9" t="s">
        <v>7</v>
      </c>
      <c r="C82" s="18">
        <f>+A82</f>
        <v>2029</v>
      </c>
      <c r="D82" s="18">
        <v>61</v>
      </c>
      <c r="E82" s="18">
        <f t="shared" si="11"/>
        <v>0.27502670892459824</v>
      </c>
      <c r="F82" s="18">
        <f t="shared" si="12"/>
        <v>0.27704019360373316</v>
      </c>
      <c r="G82" s="32"/>
      <c r="K82" s="32"/>
      <c r="L82" s="39">
        <f t="shared" si="13"/>
        <v>0</v>
      </c>
      <c r="M82" s="39">
        <f>IF(SUM(K$22:K81)&lt;V$5,IF(SUM(K$22:K82)&lt;V$5,0,(SUM(K$22:K82)-V$5)),K82)</f>
        <v>0</v>
      </c>
      <c r="O82" s="21">
        <f>IF(SUM(O$22:O81)=G$20,0,IF(SUM(K$22:K82)&lt;$V$5,K82,G$20-SUM(K$22:K81)))</f>
        <v>0</v>
      </c>
      <c r="P82" s="21">
        <f t="shared" si="17"/>
        <v>0</v>
      </c>
      <c r="Q82" s="21">
        <f t="shared" si="14"/>
        <v>0</v>
      </c>
      <c r="R82" s="21">
        <f t="shared" si="15"/>
        <v>0</v>
      </c>
      <c r="S82" s="21">
        <f t="shared" si="10"/>
        <v>0</v>
      </c>
      <c r="U82" s="49">
        <f>SUM(M82:M85)</f>
        <v>0</v>
      </c>
      <c r="V82" s="21">
        <f>+U82*F82</f>
        <v>0</v>
      </c>
      <c r="W82" s="48"/>
      <c r="X82" s="21">
        <f>+W82*F82</f>
        <v>0</v>
      </c>
      <c r="Y82" s="48"/>
      <c r="Z82" s="21">
        <f>+Y82*F82</f>
        <v>0</v>
      </c>
      <c r="AA82" s="48"/>
      <c r="AB82" s="21">
        <f>+AA82*F82</f>
        <v>0</v>
      </c>
      <c r="AL82" s="21">
        <f t="shared" si="16"/>
        <v>0</v>
      </c>
    </row>
    <row r="83" spans="1:38" x14ac:dyDescent="0.2">
      <c r="A83" s="47"/>
      <c r="B83" s="9" t="s">
        <v>8</v>
      </c>
      <c r="C83" s="18">
        <f>+C82</f>
        <v>2029</v>
      </c>
      <c r="D83" s="18">
        <v>62</v>
      </c>
      <c r="E83" s="18">
        <f t="shared" si="11"/>
        <v>0.2743408567826417</v>
      </c>
      <c r="F83" s="18">
        <f t="shared" si="12"/>
        <v>0.27704019360373316</v>
      </c>
      <c r="G83" s="32"/>
      <c r="K83" s="32"/>
      <c r="L83" s="39">
        <f t="shared" si="13"/>
        <v>0</v>
      </c>
      <c r="M83" s="39">
        <f>IF(SUM(K$22:K82)&lt;V$5,IF(SUM(K$22:K83)&lt;V$5,0,(SUM(K$22:K83)-V$5)),K83)</f>
        <v>0</v>
      </c>
      <c r="O83" s="21">
        <f>IF(SUM(O$22:O82)=G$20,0,IF(SUM(K$22:K83)&lt;$V$5,K83,G$20-SUM(K$22:K82)))</f>
        <v>0</v>
      </c>
      <c r="P83" s="21">
        <f t="shared" si="17"/>
        <v>0</v>
      </c>
      <c r="Q83" s="21">
        <f t="shared" si="14"/>
        <v>0</v>
      </c>
      <c r="R83" s="21">
        <f t="shared" si="15"/>
        <v>0</v>
      </c>
      <c r="S83" s="21">
        <f t="shared" si="10"/>
        <v>0</v>
      </c>
      <c r="U83" s="49"/>
      <c r="V83" s="21"/>
      <c r="W83" s="48"/>
      <c r="X83" s="21"/>
      <c r="Y83" s="48"/>
      <c r="Z83" s="18"/>
      <c r="AA83" s="48"/>
      <c r="AB83" s="18"/>
      <c r="AL83" s="21">
        <f t="shared" si="16"/>
        <v>0</v>
      </c>
    </row>
    <row r="84" spans="1:38" x14ac:dyDescent="0.2">
      <c r="A84" s="47"/>
      <c r="B84" s="9" t="s">
        <v>9</v>
      </c>
      <c r="C84" s="18">
        <f>+C82</f>
        <v>2029</v>
      </c>
      <c r="D84" s="18">
        <v>63</v>
      </c>
      <c r="E84" s="18">
        <f t="shared" si="11"/>
        <v>0.27365671499515382</v>
      </c>
      <c r="F84" s="18">
        <f t="shared" si="12"/>
        <v>0.27704019360373316</v>
      </c>
      <c r="G84" s="32"/>
      <c r="K84" s="32"/>
      <c r="L84" s="39">
        <f t="shared" si="13"/>
        <v>0</v>
      </c>
      <c r="M84" s="39">
        <f>IF(SUM(K$22:K83)&lt;V$5,IF(SUM(K$22:K84)&lt;V$5,0,(SUM(K$22:K84)-V$5)),K84)</f>
        <v>0</v>
      </c>
      <c r="O84" s="21">
        <f>IF(SUM(O$22:O83)=G$20,0,IF(SUM(K$22:K84)&lt;$V$5,K84,G$20-SUM(K$22:K83)))</f>
        <v>0</v>
      </c>
      <c r="P84" s="21">
        <f t="shared" si="17"/>
        <v>0</v>
      </c>
      <c r="Q84" s="21">
        <f t="shared" si="14"/>
        <v>0</v>
      </c>
      <c r="R84" s="21">
        <f t="shared" si="15"/>
        <v>0</v>
      </c>
      <c r="S84" s="21">
        <f t="shared" si="10"/>
        <v>0</v>
      </c>
      <c r="U84" s="49"/>
      <c r="V84" s="21"/>
      <c r="W84" s="48"/>
      <c r="X84" s="21"/>
      <c r="Y84" s="48"/>
      <c r="Z84" s="18"/>
      <c r="AA84" s="48"/>
      <c r="AB84" s="18"/>
      <c r="AL84" s="21">
        <f t="shared" si="16"/>
        <v>0</v>
      </c>
    </row>
    <row r="85" spans="1:38" x14ac:dyDescent="0.2">
      <c r="A85" s="47"/>
      <c r="B85" s="9" t="s">
        <v>10</v>
      </c>
      <c r="C85" s="18">
        <f>+C82</f>
        <v>2029</v>
      </c>
      <c r="D85" s="18">
        <v>64</v>
      </c>
      <c r="E85" s="18">
        <f t="shared" si="11"/>
        <v>0.27297427929691154</v>
      </c>
      <c r="F85" s="18">
        <f t="shared" si="12"/>
        <v>0.27704019360373316</v>
      </c>
      <c r="G85" s="32"/>
      <c r="K85" s="32"/>
      <c r="L85" s="39">
        <f t="shared" si="13"/>
        <v>0</v>
      </c>
      <c r="M85" s="39">
        <f>IF(SUM(K$22:K84)&lt;V$5,IF(SUM(K$22:K85)&lt;V$5,0,(SUM(K$22:K85)-V$5)),K85)</f>
        <v>0</v>
      </c>
      <c r="O85" s="21">
        <f>IF(SUM(O$22:O84)=G$20,0,IF(SUM(K$22:K85)&lt;$V$5,K85,G$20-SUM(K$22:K84)))</f>
        <v>0</v>
      </c>
      <c r="P85" s="21">
        <f t="shared" si="17"/>
        <v>0</v>
      </c>
      <c r="Q85" s="21">
        <f t="shared" si="14"/>
        <v>0</v>
      </c>
      <c r="R85" s="21">
        <f t="shared" si="15"/>
        <v>0</v>
      </c>
      <c r="S85" s="21">
        <f t="shared" si="10"/>
        <v>0</v>
      </c>
      <c r="U85" s="49"/>
      <c r="V85" s="21"/>
      <c r="W85" s="48"/>
      <c r="X85" s="21"/>
      <c r="Y85" s="48"/>
      <c r="Z85" s="18"/>
      <c r="AA85" s="48"/>
      <c r="AB85" s="18"/>
      <c r="AL85" s="21">
        <f t="shared" si="16"/>
        <v>0</v>
      </c>
    </row>
    <row r="86" spans="1:38" x14ac:dyDescent="0.2">
      <c r="A86" s="47">
        <v>2030</v>
      </c>
      <c r="B86" s="9" t="s">
        <v>7</v>
      </c>
      <c r="C86" s="18">
        <f>+A86</f>
        <v>2030</v>
      </c>
      <c r="D86" s="18">
        <v>65</v>
      </c>
      <c r="E86" s="18">
        <f t="shared" ref="E86:E109" si="18">IF(D86&lt;$B$6,1,(1/(1+$G$9/4)^(D86-$B$6+1)))</f>
        <v>0.27229354543332818</v>
      </c>
      <c r="F86" s="18">
        <f t="shared" ref="F86:F109" si="19">IF(C86&lt;($B$4+1),1,(1/(1+$G$9)^(C86-$B$4)))</f>
        <v>0.27429722138983481</v>
      </c>
      <c r="G86" s="32"/>
      <c r="K86" s="32"/>
      <c r="L86" s="39">
        <f t="shared" ref="L86:L117" si="20">+K86-M86</f>
        <v>0</v>
      </c>
      <c r="M86" s="39">
        <f>IF(SUM(K$22:K85)&lt;V$5,IF(SUM(K$22:K86)&lt;V$5,0,(SUM(K$22:K86)-V$5)),K86)</f>
        <v>0</v>
      </c>
      <c r="O86" s="21">
        <f>IF(SUM(O$22:O85)=G$20,0,IF(SUM(K$22:K86)&lt;$V$5,K86,G$20-SUM(K$22:K85)))</f>
        <v>0</v>
      </c>
      <c r="P86" s="21">
        <f t="shared" si="17"/>
        <v>0</v>
      </c>
      <c r="Q86" s="21">
        <f t="shared" ref="Q86:Q109" si="21">+P86*($G$13/4)</f>
        <v>0</v>
      </c>
      <c r="R86" s="21">
        <f t="shared" ref="R86:R109" si="22">+P86*($G$12/4)</f>
        <v>0</v>
      </c>
      <c r="S86" s="21">
        <f t="shared" si="10"/>
        <v>0</v>
      </c>
      <c r="U86" s="49">
        <f>SUM(M86:M89)</f>
        <v>0</v>
      </c>
      <c r="V86" s="21">
        <f>+U86*F86</f>
        <v>0</v>
      </c>
      <c r="W86" s="48"/>
      <c r="X86" s="21">
        <f>+W86*F86</f>
        <v>0</v>
      </c>
      <c r="Y86" s="48"/>
      <c r="Z86" s="21">
        <f>+Y86*F86</f>
        <v>0</v>
      </c>
      <c r="AA86" s="48"/>
      <c r="AB86" s="21">
        <f>+AA86*F86</f>
        <v>0</v>
      </c>
      <c r="AL86" s="21">
        <f t="shared" ref="AL86:AL117" si="23">+S86*E86</f>
        <v>0</v>
      </c>
    </row>
    <row r="87" spans="1:38" x14ac:dyDescent="0.2">
      <c r="A87" s="47"/>
      <c r="B87" s="9" t="s">
        <v>8</v>
      </c>
      <c r="C87" s="18">
        <f>+C86</f>
        <v>2030</v>
      </c>
      <c r="D87" s="18">
        <v>66</v>
      </c>
      <c r="E87" s="18">
        <f t="shared" si="18"/>
        <v>0.27161450916042718</v>
      </c>
      <c r="F87" s="18">
        <f t="shared" si="19"/>
        <v>0.27429722138983481</v>
      </c>
      <c r="G87" s="32"/>
      <c r="K87" s="32"/>
      <c r="L87" s="39">
        <f t="shared" si="20"/>
        <v>0</v>
      </c>
      <c r="M87" s="39">
        <f>IF(SUM(K$22:K86)&lt;V$5,IF(SUM(K$22:K87)&lt;V$5,0,(SUM(K$22:K87)-V$5)),K87)</f>
        <v>0</v>
      </c>
      <c r="O87" s="21">
        <f>IF(SUM(O$22:O86)=G$20,0,IF(SUM(K$22:K87)&lt;$V$5,K87,G$20-SUM(K$22:K86)))</f>
        <v>0</v>
      </c>
      <c r="P87" s="21">
        <f t="shared" ref="P87:P118" si="24">+P86+G87-O86</f>
        <v>0</v>
      </c>
      <c r="Q87" s="21">
        <f t="shared" si="21"/>
        <v>0</v>
      </c>
      <c r="R87" s="21">
        <f t="shared" si="22"/>
        <v>0</v>
      </c>
      <c r="S87" s="21">
        <f t="shared" ref="S87:S109" si="25">+R87-Q87</f>
        <v>0</v>
      </c>
      <c r="U87" s="49"/>
      <c r="V87" s="21"/>
      <c r="W87" s="48"/>
      <c r="X87" s="21"/>
      <c r="Y87" s="48"/>
      <c r="Z87" s="18"/>
      <c r="AA87" s="48"/>
      <c r="AB87" s="18"/>
      <c r="AL87" s="21">
        <f t="shared" si="23"/>
        <v>0</v>
      </c>
    </row>
    <row r="88" spans="1:38" x14ac:dyDescent="0.2">
      <c r="A88" s="47"/>
      <c r="B88" s="9" t="s">
        <v>9</v>
      </c>
      <c r="C88" s="18">
        <f>+C86</f>
        <v>2030</v>
      </c>
      <c r="D88" s="18">
        <v>67</v>
      </c>
      <c r="E88" s="18">
        <f t="shared" si="18"/>
        <v>0.27093716624481518</v>
      </c>
      <c r="F88" s="18">
        <f t="shared" si="19"/>
        <v>0.27429722138983481</v>
      </c>
      <c r="G88" s="32"/>
      <c r="K88" s="32"/>
      <c r="L88" s="39">
        <f t="shared" si="20"/>
        <v>0</v>
      </c>
      <c r="M88" s="39">
        <f>IF(SUM(K$22:K87)&lt;V$5,IF(SUM(K$22:K88)&lt;V$5,0,(SUM(K$22:K88)-V$5)),K88)</f>
        <v>0</v>
      </c>
      <c r="O88" s="21">
        <f>IF(SUM(O$22:O87)=G$20,0,IF(SUM(K$22:K88)&lt;$V$5,K88,G$20-SUM(K$22:K87)))</f>
        <v>0</v>
      </c>
      <c r="P88" s="21">
        <f t="shared" si="24"/>
        <v>0</v>
      </c>
      <c r="Q88" s="21">
        <f t="shared" si="21"/>
        <v>0</v>
      </c>
      <c r="R88" s="21">
        <f t="shared" si="22"/>
        <v>0</v>
      </c>
      <c r="S88" s="21">
        <f t="shared" si="25"/>
        <v>0</v>
      </c>
      <c r="U88" s="49"/>
      <c r="V88" s="21"/>
      <c r="W88" s="48"/>
      <c r="X88" s="21"/>
      <c r="Y88" s="48"/>
      <c r="Z88" s="18"/>
      <c r="AA88" s="48"/>
      <c r="AB88" s="18"/>
      <c r="AL88" s="21">
        <f t="shared" si="23"/>
        <v>0</v>
      </c>
    </row>
    <row r="89" spans="1:38" x14ac:dyDescent="0.2">
      <c r="A89" s="47"/>
      <c r="B89" s="9" t="s">
        <v>10</v>
      </c>
      <c r="C89" s="18">
        <f>+C86</f>
        <v>2030</v>
      </c>
      <c r="D89" s="18">
        <v>68</v>
      </c>
      <c r="E89" s="18">
        <f t="shared" si="18"/>
        <v>0.27026151246365604</v>
      </c>
      <c r="F89" s="18">
        <f t="shared" si="19"/>
        <v>0.27429722138983481</v>
      </c>
      <c r="G89" s="32"/>
      <c r="K89" s="32"/>
      <c r="L89" s="39">
        <f t="shared" si="20"/>
        <v>0</v>
      </c>
      <c r="M89" s="39">
        <f>IF(SUM(K$22:K88)&lt;V$5,IF(SUM(K$22:K89)&lt;V$5,0,(SUM(K$22:K89)-V$5)),K89)</f>
        <v>0</v>
      </c>
      <c r="O89" s="21">
        <f>IF(SUM(O$22:O88)=G$20,0,IF(SUM(K$22:K89)&lt;$V$5,K89,G$20-SUM(K$22:K88)))</f>
        <v>0</v>
      </c>
      <c r="P89" s="21">
        <f t="shared" si="24"/>
        <v>0</v>
      </c>
      <c r="Q89" s="21">
        <f t="shared" si="21"/>
        <v>0</v>
      </c>
      <c r="R89" s="21">
        <f t="shared" si="22"/>
        <v>0</v>
      </c>
      <c r="S89" s="21">
        <f t="shared" si="25"/>
        <v>0</v>
      </c>
      <c r="U89" s="49"/>
      <c r="V89" s="21"/>
      <c r="W89" s="48"/>
      <c r="X89" s="21"/>
      <c r="Y89" s="48"/>
      <c r="Z89" s="18"/>
      <c r="AA89" s="48"/>
      <c r="AB89" s="18"/>
      <c r="AL89" s="21">
        <f t="shared" si="23"/>
        <v>0</v>
      </c>
    </row>
    <row r="90" spans="1:38" x14ac:dyDescent="0.2">
      <c r="A90" s="47">
        <v>2031</v>
      </c>
      <c r="B90" s="9" t="s">
        <v>7</v>
      </c>
      <c r="C90" s="18">
        <f>+A90</f>
        <v>2031</v>
      </c>
      <c r="D90" s="18">
        <v>69</v>
      </c>
      <c r="E90" s="18">
        <f t="shared" si="18"/>
        <v>0.26958754360464438</v>
      </c>
      <c r="F90" s="18">
        <f t="shared" si="19"/>
        <v>0.27158140731666813</v>
      </c>
      <c r="G90" s="32"/>
      <c r="K90" s="32"/>
      <c r="L90" s="39">
        <f t="shared" si="20"/>
        <v>0</v>
      </c>
      <c r="M90" s="39">
        <f>IF(SUM(K$22:K89)&lt;V$5,IF(SUM(K$22:K90)&lt;V$5,0,(SUM(K$22:K90)-V$5)),K90)</f>
        <v>0</v>
      </c>
      <c r="O90" s="21">
        <f>IF(SUM(O$22:O89)=G$20,0,IF(SUM(K$22:K90)&lt;$V$5,K90,G$20-SUM(K$22:K89)))</f>
        <v>0</v>
      </c>
      <c r="P90" s="21">
        <f t="shared" si="24"/>
        <v>0</v>
      </c>
      <c r="Q90" s="21">
        <f t="shared" si="21"/>
        <v>0</v>
      </c>
      <c r="R90" s="21">
        <f t="shared" si="22"/>
        <v>0</v>
      </c>
      <c r="S90" s="21">
        <f t="shared" si="25"/>
        <v>0</v>
      </c>
      <c r="U90" s="49">
        <f>SUM(M90:M93)</f>
        <v>0</v>
      </c>
      <c r="V90" s="21">
        <f>+U90*F90</f>
        <v>0</v>
      </c>
      <c r="W90" s="48"/>
      <c r="X90" s="21">
        <f>+W90*F90</f>
        <v>0</v>
      </c>
      <c r="Y90" s="48"/>
      <c r="Z90" s="21">
        <f>+Y90*F90</f>
        <v>0</v>
      </c>
      <c r="AA90" s="48"/>
      <c r="AB90" s="21">
        <f>+AA90*F90</f>
        <v>0</v>
      </c>
      <c r="AL90" s="21">
        <f t="shared" si="23"/>
        <v>0</v>
      </c>
    </row>
    <row r="91" spans="1:38" x14ac:dyDescent="0.2">
      <c r="A91" s="47"/>
      <c r="B91" s="9" t="s">
        <v>8</v>
      </c>
      <c r="C91" s="18">
        <f>+C90</f>
        <v>2031</v>
      </c>
      <c r="D91" s="18">
        <v>70</v>
      </c>
      <c r="E91" s="18">
        <f t="shared" si="18"/>
        <v>0.2689152554659795</v>
      </c>
      <c r="F91" s="18">
        <f t="shared" si="19"/>
        <v>0.27158140731666813</v>
      </c>
      <c r="G91" s="32"/>
      <c r="K91" s="32"/>
      <c r="L91" s="39">
        <f t="shared" si="20"/>
        <v>0</v>
      </c>
      <c r="M91" s="39">
        <f>IF(SUM(K$22:K90)&lt;V$5,IF(SUM(K$22:K91)&lt;V$5,0,(SUM(K$22:K91)-V$5)),K91)</f>
        <v>0</v>
      </c>
      <c r="O91" s="21">
        <f>IF(SUM(O$22:O90)=G$20,0,IF(SUM(K$22:K91)&lt;$V$5,K91,G$20-SUM(K$22:K90)))</f>
        <v>0</v>
      </c>
      <c r="P91" s="21">
        <f t="shared" si="24"/>
        <v>0</v>
      </c>
      <c r="Q91" s="21">
        <f t="shared" si="21"/>
        <v>0</v>
      </c>
      <c r="R91" s="21">
        <f t="shared" si="22"/>
        <v>0</v>
      </c>
      <c r="S91" s="21">
        <f t="shared" si="25"/>
        <v>0</v>
      </c>
      <c r="U91" s="49"/>
      <c r="V91" s="21"/>
      <c r="W91" s="48"/>
      <c r="X91" s="21"/>
      <c r="Y91" s="48"/>
      <c r="Z91" s="18"/>
      <c r="AA91" s="48"/>
      <c r="AB91" s="18"/>
      <c r="AL91" s="21">
        <f t="shared" si="23"/>
        <v>0</v>
      </c>
    </row>
    <row r="92" spans="1:38" x14ac:dyDescent="0.2">
      <c r="A92" s="47"/>
      <c r="B92" s="9" t="s">
        <v>9</v>
      </c>
      <c r="C92" s="18">
        <f>+C90</f>
        <v>2031</v>
      </c>
      <c r="D92" s="18">
        <v>71</v>
      </c>
      <c r="E92" s="18">
        <f t="shared" si="18"/>
        <v>0.26824464385633867</v>
      </c>
      <c r="F92" s="18">
        <f t="shared" si="19"/>
        <v>0.27158140731666813</v>
      </c>
      <c r="G92" s="32"/>
      <c r="K92" s="32"/>
      <c r="L92" s="39">
        <f t="shared" si="20"/>
        <v>0</v>
      </c>
      <c r="M92" s="39">
        <f>IF(SUM(K$22:K91)&lt;V$5,IF(SUM(K$22:K92)&lt;V$5,0,(SUM(K$22:K92)-V$5)),K92)</f>
        <v>0</v>
      </c>
      <c r="O92" s="21">
        <f>IF(SUM(O$22:O91)=G$20,0,IF(SUM(K$22:K92)&lt;$V$5,K92,G$20-SUM(K$22:K91)))</f>
        <v>0</v>
      </c>
      <c r="P92" s="21">
        <f t="shared" si="24"/>
        <v>0</v>
      </c>
      <c r="Q92" s="21">
        <f t="shared" si="21"/>
        <v>0</v>
      </c>
      <c r="R92" s="21">
        <f t="shared" si="22"/>
        <v>0</v>
      </c>
      <c r="S92" s="21">
        <f t="shared" si="25"/>
        <v>0</v>
      </c>
      <c r="U92" s="49"/>
      <c r="V92" s="21"/>
      <c r="W92" s="48"/>
      <c r="X92" s="21"/>
      <c r="Y92" s="48"/>
      <c r="Z92" s="18"/>
      <c r="AA92" s="48"/>
      <c r="AB92" s="18"/>
      <c r="AL92" s="21">
        <f t="shared" si="23"/>
        <v>0</v>
      </c>
    </row>
    <row r="93" spans="1:38" x14ac:dyDescent="0.2">
      <c r="A93" s="47"/>
      <c r="B93" s="9" t="s">
        <v>10</v>
      </c>
      <c r="C93" s="18">
        <f>+C90</f>
        <v>2031</v>
      </c>
      <c r="D93" s="18">
        <v>72</v>
      </c>
      <c r="E93" s="18">
        <f t="shared" si="18"/>
        <v>0.26757570459485153</v>
      </c>
      <c r="F93" s="18">
        <f t="shared" si="19"/>
        <v>0.27158140731666813</v>
      </c>
      <c r="G93" s="32"/>
      <c r="K93" s="32"/>
      <c r="L93" s="39">
        <f t="shared" si="20"/>
        <v>0</v>
      </c>
      <c r="M93" s="39">
        <f>IF(SUM(K$22:K92)&lt;V$5,IF(SUM(K$22:K93)&lt;V$5,0,(SUM(K$22:K93)-V$5)),K93)</f>
        <v>0</v>
      </c>
      <c r="O93" s="21">
        <f>IF(SUM(O$22:O92)=G$20,0,IF(SUM(K$22:K93)&lt;$V$5,K93,G$20-SUM(K$22:K92)))</f>
        <v>0</v>
      </c>
      <c r="P93" s="21">
        <f t="shared" si="24"/>
        <v>0</v>
      </c>
      <c r="Q93" s="21">
        <f t="shared" si="21"/>
        <v>0</v>
      </c>
      <c r="R93" s="21">
        <f t="shared" si="22"/>
        <v>0</v>
      </c>
      <c r="S93" s="21">
        <f t="shared" si="25"/>
        <v>0</v>
      </c>
      <c r="U93" s="49"/>
      <c r="V93" s="21"/>
      <c r="W93" s="48"/>
      <c r="X93" s="21"/>
      <c r="Y93" s="48"/>
      <c r="Z93" s="18"/>
      <c r="AA93" s="48"/>
      <c r="AB93" s="18"/>
      <c r="AL93" s="21">
        <f t="shared" si="23"/>
        <v>0</v>
      </c>
    </row>
    <row r="94" spans="1:38" x14ac:dyDescent="0.2">
      <c r="A94" s="47">
        <v>2032</v>
      </c>
      <c r="B94" s="9" t="s">
        <v>7</v>
      </c>
      <c r="C94" s="18">
        <f>+A94</f>
        <v>2032</v>
      </c>
      <c r="D94" s="18">
        <v>73</v>
      </c>
      <c r="E94" s="18">
        <f t="shared" si="18"/>
        <v>0.26690843351107385</v>
      </c>
      <c r="F94" s="18">
        <f t="shared" si="19"/>
        <v>0.26889248249175057</v>
      </c>
      <c r="G94" s="32"/>
      <c r="K94" s="32"/>
      <c r="L94" s="39">
        <f t="shared" si="20"/>
        <v>0</v>
      </c>
      <c r="M94" s="39">
        <f>IF(SUM(K$22:K93)&lt;V$5,IF(SUM(K$22:K94)&lt;V$5,0,(SUM(K$22:K94)-V$5)),K94)</f>
        <v>0</v>
      </c>
      <c r="O94" s="21">
        <f>IF(SUM(O$22:O93)=G$20,0,IF(SUM(K$22:K94)&lt;$V$5,K94,G$20-SUM(K$22:K93)))</f>
        <v>0</v>
      </c>
      <c r="P94" s="21">
        <f t="shared" si="24"/>
        <v>0</v>
      </c>
      <c r="Q94" s="21">
        <f t="shared" si="21"/>
        <v>0</v>
      </c>
      <c r="R94" s="21">
        <f t="shared" si="22"/>
        <v>0</v>
      </c>
      <c r="S94" s="21">
        <f t="shared" si="25"/>
        <v>0</v>
      </c>
      <c r="U94" s="49">
        <f>SUM(M94:M97)</f>
        <v>0</v>
      </c>
      <c r="V94" s="21">
        <f>+U94*F94</f>
        <v>0</v>
      </c>
      <c r="W94" s="48"/>
      <c r="X94" s="21">
        <f>+W94*F94</f>
        <v>0</v>
      </c>
      <c r="Y94" s="48"/>
      <c r="Z94" s="21">
        <f>+Y94*F94</f>
        <v>0</v>
      </c>
      <c r="AA94" s="48"/>
      <c r="AB94" s="21">
        <f>+AA94*F94</f>
        <v>0</v>
      </c>
      <c r="AL94" s="21">
        <f t="shared" si="23"/>
        <v>0</v>
      </c>
    </row>
    <row r="95" spans="1:38" x14ac:dyDescent="0.2">
      <c r="A95" s="47"/>
      <c r="B95" s="9" t="s">
        <v>8</v>
      </c>
      <c r="C95" s="18">
        <f>+C94</f>
        <v>2032</v>
      </c>
      <c r="D95" s="18">
        <v>74</v>
      </c>
      <c r="E95" s="18">
        <f t="shared" si="18"/>
        <v>0.26624282644496144</v>
      </c>
      <c r="F95" s="18">
        <f t="shared" si="19"/>
        <v>0.26889248249175057</v>
      </c>
      <c r="G95" s="32"/>
      <c r="K95" s="32"/>
      <c r="L95" s="39">
        <f t="shared" si="20"/>
        <v>0</v>
      </c>
      <c r="M95" s="39">
        <f>IF(SUM(K$22:K94)&lt;V$5,IF(SUM(K$22:K95)&lt;V$5,0,(SUM(K$22:K95)-V$5)),K95)</f>
        <v>0</v>
      </c>
      <c r="O95" s="21">
        <f>IF(SUM(O$22:O94)=G$20,0,IF(SUM(K$22:K95)&lt;$V$5,K95,G$20-SUM(K$22:K94)))</f>
        <v>0</v>
      </c>
      <c r="P95" s="21">
        <f t="shared" si="24"/>
        <v>0</v>
      </c>
      <c r="Q95" s="21">
        <f t="shared" si="21"/>
        <v>0</v>
      </c>
      <c r="R95" s="21">
        <f t="shared" si="22"/>
        <v>0</v>
      </c>
      <c r="S95" s="21">
        <f t="shared" si="25"/>
        <v>0</v>
      </c>
      <c r="U95" s="49"/>
      <c r="V95" s="21"/>
      <c r="W95" s="48"/>
      <c r="X95" s="21"/>
      <c r="Y95" s="48"/>
      <c r="Z95" s="18"/>
      <c r="AA95" s="48"/>
      <c r="AB95" s="18"/>
      <c r="AL95" s="21">
        <f t="shared" si="23"/>
        <v>0</v>
      </c>
    </row>
    <row r="96" spans="1:38" x14ac:dyDescent="0.2">
      <c r="A96" s="47"/>
      <c r="B96" s="9" t="s">
        <v>9</v>
      </c>
      <c r="C96" s="18">
        <f>+C94</f>
        <v>2032</v>
      </c>
      <c r="D96" s="18">
        <v>75</v>
      </c>
      <c r="E96" s="18">
        <f t="shared" si="18"/>
        <v>0.26557887924684437</v>
      </c>
      <c r="F96" s="18">
        <f t="shared" si="19"/>
        <v>0.26889248249175057</v>
      </c>
      <c r="G96" s="32"/>
      <c r="K96" s="32"/>
      <c r="L96" s="39">
        <f t="shared" si="20"/>
        <v>0</v>
      </c>
      <c r="M96" s="39">
        <f>IF(SUM(K$22:K95)&lt;V$5,IF(SUM(K$22:K96)&lt;V$5,0,(SUM(K$22:K96)-V$5)),K96)</f>
        <v>0</v>
      </c>
      <c r="O96" s="21">
        <f>IF(SUM(O$22:O95)=G$20,0,IF(SUM(K$22:K96)&lt;$V$5,K96,G$20-SUM(K$22:K95)))</f>
        <v>0</v>
      </c>
      <c r="P96" s="21">
        <f t="shared" si="24"/>
        <v>0</v>
      </c>
      <c r="Q96" s="21">
        <f t="shared" si="21"/>
        <v>0</v>
      </c>
      <c r="R96" s="21">
        <f t="shared" si="22"/>
        <v>0</v>
      </c>
      <c r="S96" s="21">
        <f t="shared" si="25"/>
        <v>0</v>
      </c>
      <c r="U96" s="49"/>
      <c r="V96" s="21"/>
      <c r="W96" s="48"/>
      <c r="X96" s="21"/>
      <c r="Y96" s="48"/>
      <c r="Z96" s="18"/>
      <c r="AA96" s="48"/>
      <c r="AB96" s="18"/>
      <c r="AL96" s="21">
        <f t="shared" si="23"/>
        <v>0</v>
      </c>
    </row>
    <row r="97" spans="1:38" x14ac:dyDescent="0.2">
      <c r="A97" s="47"/>
      <c r="B97" s="9" t="s">
        <v>10</v>
      </c>
      <c r="C97" s="18">
        <f>+C94</f>
        <v>2032</v>
      </c>
      <c r="D97" s="18">
        <v>76</v>
      </c>
      <c r="E97" s="18">
        <f t="shared" si="18"/>
        <v>0.26491658777740085</v>
      </c>
      <c r="F97" s="18">
        <f t="shared" si="19"/>
        <v>0.26889248249175057</v>
      </c>
      <c r="G97" s="32"/>
      <c r="K97" s="32"/>
      <c r="L97" s="39">
        <f t="shared" si="20"/>
        <v>0</v>
      </c>
      <c r="M97" s="39">
        <f>IF(SUM(K$22:K96)&lt;V$5,IF(SUM(K$22:K97)&lt;V$5,0,(SUM(K$22:K97)-V$5)),K97)</f>
        <v>0</v>
      </c>
      <c r="O97" s="21">
        <f>IF(SUM(O$22:O96)=G$20,0,IF(SUM(K$22:K97)&lt;$V$5,K97,G$20-SUM(K$22:K96)))</f>
        <v>0</v>
      </c>
      <c r="P97" s="21">
        <f t="shared" si="24"/>
        <v>0</v>
      </c>
      <c r="Q97" s="21">
        <f t="shared" si="21"/>
        <v>0</v>
      </c>
      <c r="R97" s="21">
        <f t="shared" si="22"/>
        <v>0</v>
      </c>
      <c r="S97" s="21">
        <f t="shared" si="25"/>
        <v>0</v>
      </c>
      <c r="U97" s="49"/>
      <c r="V97" s="21"/>
      <c r="W97" s="48"/>
      <c r="X97" s="21"/>
      <c r="Y97" s="48"/>
      <c r="Z97" s="18"/>
      <c r="AA97" s="48"/>
      <c r="AB97" s="18"/>
      <c r="AL97" s="21">
        <f t="shared" si="23"/>
        <v>0</v>
      </c>
    </row>
    <row r="98" spans="1:38" x14ac:dyDescent="0.2">
      <c r="A98" s="47">
        <v>2033</v>
      </c>
      <c r="B98" s="9" t="s">
        <v>7</v>
      </c>
      <c r="C98" s="18">
        <f>+A98</f>
        <v>2033</v>
      </c>
      <c r="D98" s="18">
        <v>77</v>
      </c>
      <c r="E98" s="18">
        <f t="shared" si="18"/>
        <v>0.26425594790763185</v>
      </c>
      <c r="F98" s="18">
        <f t="shared" si="19"/>
        <v>0.26623018068490162</v>
      </c>
      <c r="G98" s="32"/>
      <c r="K98" s="32"/>
      <c r="L98" s="39">
        <f t="shared" si="20"/>
        <v>0</v>
      </c>
      <c r="M98" s="39">
        <f>IF(SUM(K$22:K97)&lt;V$5,IF(SUM(K$22:K98)&lt;V$5,0,(SUM(K$22:K98)-V$5)),K98)</f>
        <v>0</v>
      </c>
      <c r="O98" s="21">
        <f>IF(SUM(O$22:O97)=G$20,0,IF(SUM(K$22:K98)&lt;$V$5,K98,G$20-SUM(K$22:K97)))</f>
        <v>0</v>
      </c>
      <c r="P98" s="21">
        <f t="shared" si="24"/>
        <v>0</v>
      </c>
      <c r="Q98" s="21">
        <f t="shared" si="21"/>
        <v>0</v>
      </c>
      <c r="R98" s="21">
        <f t="shared" si="22"/>
        <v>0</v>
      </c>
      <c r="S98" s="21">
        <f t="shared" si="25"/>
        <v>0</v>
      </c>
      <c r="U98" s="49">
        <f>SUM(M98:M101)</f>
        <v>0</v>
      </c>
      <c r="V98" s="21">
        <f>+U98*F98</f>
        <v>0</v>
      </c>
      <c r="W98" s="48"/>
      <c r="X98" s="21">
        <f>+W98*F98</f>
        <v>0</v>
      </c>
      <c r="Y98" s="48"/>
      <c r="Z98" s="21">
        <f>+Y98*F98</f>
        <v>0</v>
      </c>
      <c r="AA98" s="48"/>
      <c r="AB98" s="21">
        <f>+AA98*F98</f>
        <v>0</v>
      </c>
      <c r="AL98" s="21">
        <f t="shared" si="23"/>
        <v>0</v>
      </c>
    </row>
    <row r="99" spans="1:38" x14ac:dyDescent="0.2">
      <c r="A99" s="47"/>
      <c r="B99" s="9" t="s">
        <v>8</v>
      </c>
      <c r="C99" s="18">
        <f>+C98</f>
        <v>2033</v>
      </c>
      <c r="D99" s="18">
        <v>78</v>
      </c>
      <c r="E99" s="18">
        <f t="shared" si="18"/>
        <v>0.26359695551883477</v>
      </c>
      <c r="F99" s="18">
        <f t="shared" si="19"/>
        <v>0.26623018068490162</v>
      </c>
      <c r="G99" s="32"/>
      <c r="K99" s="32"/>
      <c r="L99" s="39">
        <f t="shared" si="20"/>
        <v>0</v>
      </c>
      <c r="M99" s="39">
        <f>IF(SUM(K$22:K98)&lt;V$5,IF(SUM(K$22:K99)&lt;V$5,0,(SUM(K$22:K99)-V$5)),K99)</f>
        <v>0</v>
      </c>
      <c r="O99" s="21">
        <f>IF(SUM(O$22:O98)=G$20,0,IF(SUM(K$22:K99)&lt;$V$5,K99,G$20-SUM(K$22:K98)))</f>
        <v>0</v>
      </c>
      <c r="P99" s="21">
        <f t="shared" si="24"/>
        <v>0</v>
      </c>
      <c r="Q99" s="21">
        <f t="shared" si="21"/>
        <v>0</v>
      </c>
      <c r="R99" s="21">
        <f t="shared" si="22"/>
        <v>0</v>
      </c>
      <c r="S99" s="21">
        <f t="shared" si="25"/>
        <v>0</v>
      </c>
      <c r="U99" s="49"/>
      <c r="V99" s="21"/>
      <c r="W99" s="48"/>
      <c r="X99" s="21"/>
      <c r="Y99" s="48"/>
      <c r="Z99" s="18"/>
      <c r="AA99" s="48"/>
      <c r="AB99" s="18"/>
      <c r="AL99" s="21">
        <f t="shared" si="23"/>
        <v>0</v>
      </c>
    </row>
    <row r="100" spans="1:38" x14ac:dyDescent="0.2">
      <c r="A100" s="47"/>
      <c r="B100" s="9" t="s">
        <v>9</v>
      </c>
      <c r="C100" s="18">
        <f>+C98</f>
        <v>2033</v>
      </c>
      <c r="D100" s="18">
        <v>79</v>
      </c>
      <c r="E100" s="18">
        <f t="shared" si="18"/>
        <v>0.2629396065025783</v>
      </c>
      <c r="F100" s="18">
        <f t="shared" si="19"/>
        <v>0.26623018068490162</v>
      </c>
      <c r="G100" s="32"/>
      <c r="K100" s="32"/>
      <c r="L100" s="39">
        <f t="shared" si="20"/>
        <v>0</v>
      </c>
      <c r="M100" s="39">
        <f>IF(SUM(K$22:K99)&lt;V$5,IF(SUM(K$22:K100)&lt;V$5,0,(SUM(K$22:K100)-V$5)),K100)</f>
        <v>0</v>
      </c>
      <c r="O100" s="21">
        <f>IF(SUM(O$22:O99)=G$20,0,IF(SUM(K$22:K100)&lt;$V$5,K100,G$20-SUM(K$22:K99)))</f>
        <v>0</v>
      </c>
      <c r="P100" s="21">
        <f t="shared" si="24"/>
        <v>0</v>
      </c>
      <c r="Q100" s="21">
        <f t="shared" si="21"/>
        <v>0</v>
      </c>
      <c r="R100" s="21">
        <f t="shared" si="22"/>
        <v>0</v>
      </c>
      <c r="S100" s="21">
        <f t="shared" si="25"/>
        <v>0</v>
      </c>
      <c r="U100" s="49"/>
      <c r="V100" s="21"/>
      <c r="W100" s="48"/>
      <c r="X100" s="21"/>
      <c r="Y100" s="48"/>
      <c r="Z100" s="18"/>
      <c r="AA100" s="48"/>
      <c r="AB100" s="18"/>
      <c r="AL100" s="21">
        <f t="shared" si="23"/>
        <v>0</v>
      </c>
    </row>
    <row r="101" spans="1:38" x14ac:dyDescent="0.2">
      <c r="A101" s="47"/>
      <c r="B101" s="9" t="s">
        <v>10</v>
      </c>
      <c r="C101" s="18">
        <f>+C98</f>
        <v>2033</v>
      </c>
      <c r="D101" s="18">
        <v>80</v>
      </c>
      <c r="E101" s="18">
        <f t="shared" si="18"/>
        <v>0.26228389676067665</v>
      </c>
      <c r="F101" s="18">
        <f t="shared" si="19"/>
        <v>0.26623018068490162</v>
      </c>
      <c r="G101" s="32"/>
      <c r="K101" s="32"/>
      <c r="L101" s="39">
        <f t="shared" si="20"/>
        <v>0</v>
      </c>
      <c r="M101" s="39">
        <f>IF(SUM(K$22:K100)&lt;V$5,IF(SUM(K$22:K101)&lt;V$5,0,(SUM(K$22:K101)-V$5)),K101)</f>
        <v>0</v>
      </c>
      <c r="O101" s="21">
        <f>IF(SUM(O$22:O100)=G$20,0,IF(SUM(K$22:K101)&lt;$V$5,K101,G$20-SUM(K$22:K100)))</f>
        <v>0</v>
      </c>
      <c r="P101" s="21">
        <f t="shared" si="24"/>
        <v>0</v>
      </c>
      <c r="Q101" s="21">
        <f t="shared" si="21"/>
        <v>0</v>
      </c>
      <c r="R101" s="21">
        <f t="shared" si="22"/>
        <v>0</v>
      </c>
      <c r="S101" s="21">
        <f t="shared" si="25"/>
        <v>0</v>
      </c>
      <c r="U101" s="49"/>
      <c r="V101" s="21"/>
      <c r="W101" s="48"/>
      <c r="X101" s="21"/>
      <c r="Y101" s="48"/>
      <c r="Z101" s="18"/>
      <c r="AA101" s="48"/>
      <c r="AB101" s="18"/>
      <c r="AL101" s="21">
        <f t="shared" si="23"/>
        <v>0</v>
      </c>
    </row>
    <row r="102" spans="1:38" x14ac:dyDescent="0.2">
      <c r="A102" s="47">
        <v>2034</v>
      </c>
      <c r="B102" s="9" t="s">
        <v>7</v>
      </c>
      <c r="C102" s="18">
        <f>+A102</f>
        <v>2034</v>
      </c>
      <c r="D102" s="18">
        <v>81</v>
      </c>
      <c r="E102" s="18">
        <f t="shared" si="18"/>
        <v>0.26162982220516373</v>
      </c>
      <c r="F102" s="18">
        <f t="shared" si="19"/>
        <v>0.26359423830188278</v>
      </c>
      <c r="G102" s="32"/>
      <c r="K102" s="32"/>
      <c r="L102" s="39">
        <f t="shared" si="20"/>
        <v>0</v>
      </c>
      <c r="M102" s="39">
        <f>IF(SUM(K$22:K101)&lt;V$5,IF(SUM(K$22:K102)&lt;V$5,0,(SUM(K$22:K102)-V$5)),K102)</f>
        <v>0</v>
      </c>
      <c r="O102" s="21">
        <f>IF(SUM(O$22:O101)=G$20,0,IF(SUM(K$22:K102)&lt;$V$5,K102,G$20-SUM(K$22:K101)))</f>
        <v>0</v>
      </c>
      <c r="P102" s="21">
        <f t="shared" si="24"/>
        <v>0</v>
      </c>
      <c r="Q102" s="21">
        <f t="shared" si="21"/>
        <v>0</v>
      </c>
      <c r="R102" s="21">
        <f t="shared" si="22"/>
        <v>0</v>
      </c>
      <c r="S102" s="21">
        <f t="shared" si="25"/>
        <v>0</v>
      </c>
      <c r="U102" s="49">
        <f>SUM(M102:M105)</f>
        <v>0</v>
      </c>
      <c r="V102" s="21">
        <f>+U102*F102</f>
        <v>0</v>
      </c>
      <c r="W102" s="48"/>
      <c r="X102" s="21">
        <f>+W102*F102</f>
        <v>0</v>
      </c>
      <c r="Y102" s="48"/>
      <c r="Z102" s="21">
        <f>+Y102*F102</f>
        <v>0</v>
      </c>
      <c r="AA102" s="48"/>
      <c r="AB102" s="21">
        <f>+AA102*F102</f>
        <v>0</v>
      </c>
      <c r="AL102" s="21">
        <f t="shared" si="23"/>
        <v>0</v>
      </c>
    </row>
    <row r="103" spans="1:38" x14ac:dyDescent="0.2">
      <c r="A103" s="47"/>
      <c r="B103" s="9" t="s">
        <v>8</v>
      </c>
      <c r="C103" s="18">
        <f>+C102</f>
        <v>2034</v>
      </c>
      <c r="D103" s="18">
        <v>82</v>
      </c>
      <c r="E103" s="18">
        <f t="shared" si="18"/>
        <v>0.26097737875826804</v>
      </c>
      <c r="F103" s="18">
        <f t="shared" si="19"/>
        <v>0.26359423830188278</v>
      </c>
      <c r="G103" s="32"/>
      <c r="K103" s="32"/>
      <c r="L103" s="39">
        <f t="shared" si="20"/>
        <v>0</v>
      </c>
      <c r="M103" s="39">
        <f>IF(SUM(K$22:K102)&lt;V$5,IF(SUM(K$22:K103)&lt;V$5,0,(SUM(K$22:K103)-V$5)),K103)</f>
        <v>0</v>
      </c>
      <c r="O103" s="21">
        <f>IF(SUM(O$22:O102)=G$20,0,IF(SUM(K$22:K103)&lt;$V$5,K103,G$20-SUM(K$22:K102)))</f>
        <v>0</v>
      </c>
      <c r="P103" s="21">
        <f t="shared" si="24"/>
        <v>0</v>
      </c>
      <c r="Q103" s="21">
        <f t="shared" si="21"/>
        <v>0</v>
      </c>
      <c r="R103" s="21">
        <f t="shared" si="22"/>
        <v>0</v>
      </c>
      <c r="S103" s="21">
        <f t="shared" si="25"/>
        <v>0</v>
      </c>
      <c r="U103" s="49"/>
      <c r="V103" s="21"/>
      <c r="W103" s="48"/>
      <c r="X103" s="21"/>
      <c r="Y103" s="48"/>
      <c r="Z103" s="18"/>
      <c r="AA103" s="48"/>
      <c r="AB103" s="18"/>
      <c r="AL103" s="21">
        <f t="shared" si="23"/>
        <v>0</v>
      </c>
    </row>
    <row r="104" spans="1:38" x14ac:dyDescent="0.2">
      <c r="A104" s="47"/>
      <c r="B104" s="9" t="s">
        <v>9</v>
      </c>
      <c r="C104" s="18">
        <f>+C102</f>
        <v>2034</v>
      </c>
      <c r="D104" s="18">
        <v>83</v>
      </c>
      <c r="E104" s="18">
        <f t="shared" si="18"/>
        <v>0.26032656235238716</v>
      </c>
      <c r="F104" s="18">
        <f t="shared" si="19"/>
        <v>0.26359423830188278</v>
      </c>
      <c r="G104" s="32"/>
      <c r="K104" s="32"/>
      <c r="L104" s="39">
        <f t="shared" si="20"/>
        <v>0</v>
      </c>
      <c r="M104" s="39">
        <f>IF(SUM(K$22:K103)&lt;V$5,IF(SUM(K$22:K104)&lt;V$5,0,(SUM(K$22:K104)-V$5)),K104)</f>
        <v>0</v>
      </c>
      <c r="O104" s="21">
        <f>IF(SUM(O$22:O103)=G$20,0,IF(SUM(K$22:K104)&lt;$V$5,K104,G$20-SUM(K$22:K103)))</f>
        <v>0</v>
      </c>
      <c r="P104" s="21">
        <f t="shared" si="24"/>
        <v>0</v>
      </c>
      <c r="Q104" s="21">
        <f t="shared" si="21"/>
        <v>0</v>
      </c>
      <c r="R104" s="21">
        <f t="shared" si="22"/>
        <v>0</v>
      </c>
      <c r="S104" s="21">
        <f t="shared" si="25"/>
        <v>0</v>
      </c>
      <c r="U104" s="49"/>
      <c r="V104" s="21"/>
      <c r="W104" s="48"/>
      <c r="X104" s="21"/>
      <c r="Y104" s="48"/>
      <c r="Z104" s="18"/>
      <c r="AA104" s="48"/>
      <c r="AB104" s="18"/>
      <c r="AL104" s="21">
        <f t="shared" si="23"/>
        <v>0</v>
      </c>
    </row>
    <row r="105" spans="1:38" x14ac:dyDescent="0.2">
      <c r="A105" s="47"/>
      <c r="B105" s="9" t="s">
        <v>10</v>
      </c>
      <c r="C105" s="18">
        <f>+C102</f>
        <v>2034</v>
      </c>
      <c r="D105" s="18">
        <v>84</v>
      </c>
      <c r="E105" s="18">
        <f t="shared" si="18"/>
        <v>0.25967736893006199</v>
      </c>
      <c r="F105" s="18">
        <f t="shared" si="19"/>
        <v>0.26359423830188278</v>
      </c>
      <c r="G105" s="32"/>
      <c r="K105" s="32"/>
      <c r="L105" s="39">
        <f t="shared" si="20"/>
        <v>0</v>
      </c>
      <c r="M105" s="39">
        <f>IF(SUM(K$22:K104)&lt;V$5,IF(SUM(K$22:K105)&lt;V$5,0,(SUM(K$22:K105)-V$5)),K105)</f>
        <v>0</v>
      </c>
      <c r="O105" s="21">
        <f>IF(SUM(O$22:O104)=G$20,0,IF(SUM(K$22:K105)&lt;$V$5,K105,G$20-SUM(K$22:K104)))</f>
        <v>0</v>
      </c>
      <c r="P105" s="21">
        <f t="shared" si="24"/>
        <v>0</v>
      </c>
      <c r="Q105" s="21">
        <f t="shared" si="21"/>
        <v>0</v>
      </c>
      <c r="R105" s="21">
        <f t="shared" si="22"/>
        <v>0</v>
      </c>
      <c r="S105" s="21">
        <f t="shared" si="25"/>
        <v>0</v>
      </c>
      <c r="U105" s="49"/>
      <c r="V105" s="21"/>
      <c r="W105" s="48"/>
      <c r="X105" s="21"/>
      <c r="Y105" s="48"/>
      <c r="Z105" s="18"/>
      <c r="AA105" s="48"/>
      <c r="AB105" s="18"/>
      <c r="AL105" s="21">
        <f t="shared" si="23"/>
        <v>0</v>
      </c>
    </row>
    <row r="106" spans="1:38" x14ac:dyDescent="0.2">
      <c r="A106" s="47">
        <v>2035</v>
      </c>
      <c r="B106" s="9" t="s">
        <v>7</v>
      </c>
      <c r="C106" s="18">
        <f>+A106</f>
        <v>2035</v>
      </c>
      <c r="D106" s="18">
        <v>85</v>
      </c>
      <c r="E106" s="18">
        <f t="shared" si="18"/>
        <v>0.25902979444395208</v>
      </c>
      <c r="F106" s="18">
        <f t="shared" si="19"/>
        <v>0.26098439435829979</v>
      </c>
      <c r="G106" s="32"/>
      <c r="K106" s="32"/>
      <c r="L106" s="39">
        <f t="shared" si="20"/>
        <v>0</v>
      </c>
      <c r="M106" s="39">
        <f>IF(SUM(K$22:K105)&lt;V$5,IF(SUM(K$22:K106)&lt;V$5,0,(SUM(K$22:K106)-V$5)),K106)</f>
        <v>0</v>
      </c>
      <c r="O106" s="21">
        <f>IF(SUM(O$22:O105)=G$20,0,IF(SUM(K$22:K106)&lt;$V$5,K106,G$20-SUM(K$22:K105)))</f>
        <v>0</v>
      </c>
      <c r="P106" s="21">
        <f t="shared" si="24"/>
        <v>0</v>
      </c>
      <c r="Q106" s="21">
        <f t="shared" si="21"/>
        <v>0</v>
      </c>
      <c r="R106" s="21">
        <f t="shared" si="22"/>
        <v>0</v>
      </c>
      <c r="S106" s="21">
        <f t="shared" si="25"/>
        <v>0</v>
      </c>
      <c r="U106" s="49">
        <f>SUM(M106:M109)</f>
        <v>0</v>
      </c>
      <c r="V106" s="21">
        <f>+U106*F106</f>
        <v>0</v>
      </c>
      <c r="W106" s="48"/>
      <c r="X106" s="21">
        <f>+W106*F106</f>
        <v>0</v>
      </c>
      <c r="Y106" s="48"/>
      <c r="Z106" s="21">
        <f>+Y106*F106</f>
        <v>0</v>
      </c>
      <c r="AA106" s="48"/>
      <c r="AB106" s="21">
        <f>+AA106*F106</f>
        <v>0</v>
      </c>
      <c r="AL106" s="21">
        <f t="shared" si="23"/>
        <v>0</v>
      </c>
    </row>
    <row r="107" spans="1:38" x14ac:dyDescent="0.2">
      <c r="A107" s="47"/>
      <c r="B107" s="9" t="s">
        <v>8</v>
      </c>
      <c r="C107" s="18">
        <f>+C106</f>
        <v>2035</v>
      </c>
      <c r="D107" s="18">
        <v>86</v>
      </c>
      <c r="E107" s="18">
        <f t="shared" si="18"/>
        <v>0.2583838348568101</v>
      </c>
      <c r="F107" s="18">
        <f t="shared" si="19"/>
        <v>0.26098439435829979</v>
      </c>
      <c r="G107" s="32"/>
      <c r="K107" s="32"/>
      <c r="L107" s="39">
        <f t="shared" si="20"/>
        <v>0</v>
      </c>
      <c r="M107" s="39">
        <f>IF(SUM(K$22:K106)&lt;V$5,IF(SUM(K$22:K107)&lt;V$5,0,(SUM(K$22:K107)-V$5)),K107)</f>
        <v>0</v>
      </c>
      <c r="O107" s="21">
        <f>IF(SUM(O$22:O106)=G$20,0,IF(SUM(K$22:K107)&lt;$V$5,K107,G$20-SUM(K$22:K106)))</f>
        <v>0</v>
      </c>
      <c r="P107" s="21">
        <f t="shared" si="24"/>
        <v>0</v>
      </c>
      <c r="Q107" s="21">
        <f t="shared" si="21"/>
        <v>0</v>
      </c>
      <c r="R107" s="21">
        <f t="shared" si="22"/>
        <v>0</v>
      </c>
      <c r="S107" s="21">
        <f t="shared" si="25"/>
        <v>0</v>
      </c>
      <c r="U107" s="49"/>
      <c r="V107" s="21"/>
      <c r="W107" s="48"/>
      <c r="X107" s="21"/>
      <c r="Y107" s="48"/>
      <c r="Z107" s="18"/>
      <c r="AA107" s="48"/>
      <c r="AB107" s="18"/>
      <c r="AL107" s="21">
        <f t="shared" si="23"/>
        <v>0</v>
      </c>
    </row>
    <row r="108" spans="1:38" x14ac:dyDescent="0.2">
      <c r="A108" s="47"/>
      <c r="B108" s="9" t="s">
        <v>9</v>
      </c>
      <c r="C108" s="18">
        <f>+C106</f>
        <v>2035</v>
      </c>
      <c r="D108" s="18">
        <v>87</v>
      </c>
      <c r="E108" s="18">
        <f t="shared" si="18"/>
        <v>0.25773948614145653</v>
      </c>
      <c r="F108" s="18">
        <f t="shared" si="19"/>
        <v>0.26098439435829979</v>
      </c>
      <c r="G108" s="32"/>
      <c r="K108" s="32"/>
      <c r="L108" s="39">
        <f t="shared" si="20"/>
        <v>0</v>
      </c>
      <c r="M108" s="39">
        <f>IF(SUM(K$22:K107)&lt;V$5,IF(SUM(K$22:K108)&lt;V$5,0,(SUM(K$22:K108)-V$5)),K108)</f>
        <v>0</v>
      </c>
      <c r="O108" s="21">
        <f>IF(SUM(O$22:O107)=G$20,0,IF(SUM(K$22:K108)&lt;$V$5,K108,G$20-SUM(K$22:K107)))</f>
        <v>0</v>
      </c>
      <c r="P108" s="21">
        <f t="shared" si="24"/>
        <v>0</v>
      </c>
      <c r="Q108" s="21">
        <f t="shared" si="21"/>
        <v>0</v>
      </c>
      <c r="R108" s="21">
        <f t="shared" si="22"/>
        <v>0</v>
      </c>
      <c r="S108" s="21">
        <f t="shared" si="25"/>
        <v>0</v>
      </c>
      <c r="U108" s="49"/>
      <c r="V108" s="21"/>
      <c r="W108" s="48"/>
      <c r="X108" s="21"/>
      <c r="Y108" s="48"/>
      <c r="Z108" s="18"/>
      <c r="AA108" s="48"/>
      <c r="AB108" s="18"/>
      <c r="AL108" s="21">
        <f t="shared" si="23"/>
        <v>0</v>
      </c>
    </row>
    <row r="109" spans="1:38" x14ac:dyDescent="0.2">
      <c r="A109" s="47"/>
      <c r="B109" s="9" t="s">
        <v>10</v>
      </c>
      <c r="C109" s="18">
        <f>+C106</f>
        <v>2035</v>
      </c>
      <c r="D109" s="18">
        <v>88</v>
      </c>
      <c r="E109" s="18">
        <f t="shared" si="18"/>
        <v>0.25709674428075457</v>
      </c>
      <c r="F109" s="18">
        <f t="shared" si="19"/>
        <v>0.26098439435829979</v>
      </c>
      <c r="G109" s="32"/>
      <c r="K109" s="32"/>
      <c r="L109" s="39">
        <f t="shared" si="20"/>
        <v>0</v>
      </c>
      <c r="M109" s="39">
        <f>IF(SUM(K$22:K108)&lt;V$5,IF(SUM(K$22:K109)&lt;V$5,0,(SUM(K$22:K109)-V$5)),K109)</f>
        <v>0</v>
      </c>
      <c r="O109" s="21">
        <f>IF(SUM(O$22:O108)=G$20,0,IF(SUM(K$22:K109)&lt;$V$5,K109,G$20-SUM(K$22:K108)))</f>
        <v>0</v>
      </c>
      <c r="P109" s="21">
        <f t="shared" si="24"/>
        <v>0</v>
      </c>
      <c r="Q109" s="21">
        <f t="shared" si="21"/>
        <v>0</v>
      </c>
      <c r="R109" s="21">
        <f t="shared" si="22"/>
        <v>0</v>
      </c>
      <c r="S109" s="21">
        <f t="shared" si="25"/>
        <v>0</v>
      </c>
      <c r="U109" s="49"/>
      <c r="V109" s="21"/>
      <c r="W109" s="48"/>
      <c r="X109" s="21"/>
      <c r="Y109" s="48"/>
      <c r="Z109" s="18"/>
      <c r="AA109" s="48"/>
      <c r="AB109" s="18"/>
      <c r="AL109" s="21">
        <f t="shared" si="23"/>
        <v>0</v>
      </c>
    </row>
    <row r="110" spans="1:38" x14ac:dyDescent="0.2">
      <c r="A110" s="47">
        <v>2036</v>
      </c>
      <c r="B110" s="9" t="s">
        <v>7</v>
      </c>
      <c r="C110" s="18">
        <f>+A110</f>
        <v>2036</v>
      </c>
      <c r="D110" s="18">
        <v>89</v>
      </c>
      <c r="E110" s="18">
        <f t="shared" ref="E110:E149" si="26">IF(D110&lt;$B$6,1,(1/(1+$G$9/4)^(D110-$B$6+1)))</f>
        <v>0.2564556052675856</v>
      </c>
      <c r="F110" s="18">
        <f t="shared" ref="F110:F149" si="27">IF(C110&lt;($B$4+1),1,(1/(1+$G$9)^(C110-$B$4)))</f>
        <v>0.25840039045376212</v>
      </c>
      <c r="G110" s="32"/>
      <c r="K110" s="32"/>
      <c r="L110" s="39">
        <f t="shared" si="20"/>
        <v>0</v>
      </c>
      <c r="M110" s="39">
        <f>IF(SUM(K$22:K109)&lt;V$5,IF(SUM(K$22:K110)&lt;V$5,0,(SUM(K$22:K110)-V$5)),K110)</f>
        <v>0</v>
      </c>
      <c r="O110" s="21">
        <f>IF(SUM(O$22:O109)=G$20,0,IF(SUM(K$22:K110)&lt;$V$5,K110,G$20-SUM(K$22:K109)))</f>
        <v>0</v>
      </c>
      <c r="P110" s="21">
        <f t="shared" si="24"/>
        <v>0</v>
      </c>
      <c r="Q110" s="21">
        <f t="shared" ref="Q110:Q149" si="28">+P110*($G$13/4)</f>
        <v>0</v>
      </c>
      <c r="R110" s="21">
        <f t="shared" ref="R110:R149" si="29">+P110*($G$12/4)</f>
        <v>0</v>
      </c>
      <c r="S110" s="21">
        <f t="shared" ref="S110:S149" si="30">+R110-Q110</f>
        <v>0</v>
      </c>
      <c r="U110" s="49">
        <f>SUM(M110:M113)</f>
        <v>0</v>
      </c>
      <c r="V110" s="21">
        <f>+U110*F110</f>
        <v>0</v>
      </c>
      <c r="W110" s="48"/>
      <c r="X110" s="21">
        <f>+W110*F110</f>
        <v>0</v>
      </c>
      <c r="Y110" s="48"/>
      <c r="Z110" s="21">
        <f>+Y110*F110</f>
        <v>0</v>
      </c>
      <c r="AA110" s="48"/>
      <c r="AB110" s="21">
        <f>+AA110*F110</f>
        <v>0</v>
      </c>
      <c r="AL110" s="21">
        <f t="shared" si="23"/>
        <v>0</v>
      </c>
    </row>
    <row r="111" spans="1:38" x14ac:dyDescent="0.2">
      <c r="A111" s="47"/>
      <c r="B111" s="9" t="s">
        <v>8</v>
      </c>
      <c r="C111" s="18">
        <f>+C110</f>
        <v>2036</v>
      </c>
      <c r="D111" s="18">
        <v>90</v>
      </c>
      <c r="E111" s="18">
        <f t="shared" si="26"/>
        <v>0.25581606510482358</v>
      </c>
      <c r="F111" s="18">
        <f t="shared" si="27"/>
        <v>0.25840039045376212</v>
      </c>
      <c r="G111" s="32"/>
      <c r="K111" s="32"/>
      <c r="L111" s="39">
        <f t="shared" si="20"/>
        <v>0</v>
      </c>
      <c r="M111" s="39">
        <f>IF(SUM(K$22:K110)&lt;V$5,IF(SUM(K$22:K111)&lt;V$5,0,(SUM(K$22:K111)-V$5)),K111)</f>
        <v>0</v>
      </c>
      <c r="O111" s="21">
        <f>IF(SUM(O$22:O110)=G$20,0,IF(SUM(K$22:K111)&lt;$V$5,K111,G$20-SUM(K$22:K110)))</f>
        <v>0</v>
      </c>
      <c r="P111" s="21">
        <f t="shared" si="24"/>
        <v>0</v>
      </c>
      <c r="Q111" s="21">
        <f t="shared" si="28"/>
        <v>0</v>
      </c>
      <c r="R111" s="21">
        <f t="shared" si="29"/>
        <v>0</v>
      </c>
      <c r="S111" s="21">
        <f t="shared" si="30"/>
        <v>0</v>
      </c>
      <c r="U111" s="49"/>
      <c r="V111" s="21"/>
      <c r="W111" s="48"/>
      <c r="X111" s="21"/>
      <c r="Y111" s="48"/>
      <c r="Z111" s="18"/>
      <c r="AA111" s="48"/>
      <c r="AB111" s="18"/>
      <c r="AL111" s="21">
        <f t="shared" si="23"/>
        <v>0</v>
      </c>
    </row>
    <row r="112" spans="1:38" x14ac:dyDescent="0.2">
      <c r="A112" s="47"/>
      <c r="B112" s="9" t="s">
        <v>9</v>
      </c>
      <c r="C112" s="18">
        <f>+C110</f>
        <v>2036</v>
      </c>
      <c r="D112" s="18">
        <v>91</v>
      </c>
      <c r="E112" s="18">
        <f t="shared" si="26"/>
        <v>0.25517811980531035</v>
      </c>
      <c r="F112" s="18">
        <f t="shared" si="27"/>
        <v>0.25840039045376212</v>
      </c>
      <c r="G112" s="32"/>
      <c r="K112" s="32"/>
      <c r="L112" s="39">
        <f t="shared" si="20"/>
        <v>0</v>
      </c>
      <c r="M112" s="39">
        <f>IF(SUM(K$22:K111)&lt;V$5,IF(SUM(K$22:K112)&lt;V$5,0,(SUM(K$22:K112)-V$5)),K112)</f>
        <v>0</v>
      </c>
      <c r="O112" s="21">
        <f>IF(SUM(O$22:O111)=G$20,0,IF(SUM(K$22:K112)&lt;$V$5,K112,G$20-SUM(K$22:K111)))</f>
        <v>0</v>
      </c>
      <c r="P112" s="21">
        <f t="shared" si="24"/>
        <v>0</v>
      </c>
      <c r="Q112" s="21">
        <f t="shared" si="28"/>
        <v>0</v>
      </c>
      <c r="R112" s="21">
        <f t="shared" si="29"/>
        <v>0</v>
      </c>
      <c r="S112" s="21">
        <f t="shared" si="30"/>
        <v>0</v>
      </c>
      <c r="U112" s="49"/>
      <c r="V112" s="21"/>
      <c r="W112" s="48"/>
      <c r="X112" s="21"/>
      <c r="Y112" s="48"/>
      <c r="Z112" s="18"/>
      <c r="AA112" s="48"/>
      <c r="AB112" s="18"/>
      <c r="AL112" s="21">
        <f t="shared" si="23"/>
        <v>0</v>
      </c>
    </row>
    <row r="113" spans="1:38" x14ac:dyDescent="0.2">
      <c r="A113" s="47"/>
      <c r="B113" s="9" t="s">
        <v>10</v>
      </c>
      <c r="C113" s="18">
        <f>+C110</f>
        <v>2036</v>
      </c>
      <c r="D113" s="18">
        <v>92</v>
      </c>
      <c r="E113" s="18">
        <f t="shared" si="26"/>
        <v>0.25454176539183071</v>
      </c>
      <c r="F113" s="18">
        <f t="shared" si="27"/>
        <v>0.25840039045376212</v>
      </c>
      <c r="G113" s="32"/>
      <c r="K113" s="32"/>
      <c r="L113" s="39">
        <f t="shared" si="20"/>
        <v>0</v>
      </c>
      <c r="M113" s="39">
        <f>IF(SUM(K$22:K112)&lt;V$5,IF(SUM(K$22:K113)&lt;V$5,0,(SUM(K$22:K113)-V$5)),K113)</f>
        <v>0</v>
      </c>
      <c r="O113" s="21">
        <f>IF(SUM(O$22:O112)=G$20,0,IF(SUM(K$22:K113)&lt;$V$5,K113,G$20-SUM(K$22:K112)))</f>
        <v>0</v>
      </c>
      <c r="P113" s="21">
        <f t="shared" si="24"/>
        <v>0</v>
      </c>
      <c r="Q113" s="21">
        <f t="shared" si="28"/>
        <v>0</v>
      </c>
      <c r="R113" s="21">
        <f t="shared" si="29"/>
        <v>0</v>
      </c>
      <c r="S113" s="21">
        <f t="shared" si="30"/>
        <v>0</v>
      </c>
      <c r="U113" s="49"/>
      <c r="V113" s="21"/>
      <c r="W113" s="48"/>
      <c r="X113" s="21"/>
      <c r="Y113" s="48"/>
      <c r="Z113" s="18"/>
      <c r="AA113" s="48"/>
      <c r="AB113" s="18"/>
      <c r="AL113" s="21">
        <f t="shared" si="23"/>
        <v>0</v>
      </c>
    </row>
    <row r="114" spans="1:38" x14ac:dyDescent="0.2">
      <c r="A114" s="47">
        <v>2037</v>
      </c>
      <c r="B114" s="9" t="s">
        <v>7</v>
      </c>
      <c r="C114" s="18">
        <f>+A114</f>
        <v>2037</v>
      </c>
      <c r="D114" s="18">
        <v>93</v>
      </c>
      <c r="E114" s="18">
        <f t="shared" si="26"/>
        <v>0.25390699789708798</v>
      </c>
      <c r="F114" s="18">
        <f t="shared" si="27"/>
        <v>0.25584197074629911</v>
      </c>
      <c r="G114" s="32"/>
      <c r="K114" s="32"/>
      <c r="L114" s="39">
        <f t="shared" si="20"/>
        <v>0</v>
      </c>
      <c r="M114" s="39">
        <f>IF(SUM(K$22:K113)&lt;V$5,IF(SUM(K$22:K114)&lt;V$5,0,(SUM(K$22:K114)-V$5)),K114)</f>
        <v>0</v>
      </c>
      <c r="O114" s="21">
        <f>IF(SUM(O$22:O113)=G$20,0,IF(SUM(K$22:K114)&lt;$V$5,K114,G$20-SUM(K$22:K113)))</f>
        <v>0</v>
      </c>
      <c r="P114" s="21">
        <f t="shared" si="24"/>
        <v>0</v>
      </c>
      <c r="Q114" s="21">
        <f t="shared" si="28"/>
        <v>0</v>
      </c>
      <c r="R114" s="21">
        <f t="shared" si="29"/>
        <v>0</v>
      </c>
      <c r="S114" s="21">
        <f t="shared" si="30"/>
        <v>0</v>
      </c>
      <c r="U114" s="49">
        <f>SUM(M114:M117)</f>
        <v>0</v>
      </c>
      <c r="V114" s="21">
        <f>+U114*F114</f>
        <v>0</v>
      </c>
      <c r="W114" s="48"/>
      <c r="X114" s="21">
        <f>+W114*F114</f>
        <v>0</v>
      </c>
      <c r="Y114" s="48"/>
      <c r="Z114" s="21">
        <f>+Y114*F114</f>
        <v>0</v>
      </c>
      <c r="AA114" s="48"/>
      <c r="AB114" s="21">
        <f>+AA114*F114</f>
        <v>0</v>
      </c>
      <c r="AL114" s="21">
        <f t="shared" si="23"/>
        <v>0</v>
      </c>
    </row>
    <row r="115" spans="1:38" x14ac:dyDescent="0.2">
      <c r="A115" s="47"/>
      <c r="B115" s="9" t="s">
        <v>8</v>
      </c>
      <c r="C115" s="18">
        <f>+C114</f>
        <v>2037</v>
      </c>
      <c r="D115" s="18">
        <v>94</v>
      </c>
      <c r="E115" s="18">
        <f t="shared" si="26"/>
        <v>0.25327381336367888</v>
      </c>
      <c r="F115" s="18">
        <f t="shared" si="27"/>
        <v>0.25584197074629911</v>
      </c>
      <c r="G115" s="32"/>
      <c r="K115" s="32"/>
      <c r="L115" s="39">
        <f t="shared" si="20"/>
        <v>0</v>
      </c>
      <c r="M115" s="39">
        <f>IF(SUM(K$22:K114)&lt;V$5,IF(SUM(K$22:K115)&lt;V$5,0,(SUM(K$22:K115)-V$5)),K115)</f>
        <v>0</v>
      </c>
      <c r="O115" s="21">
        <f>IF(SUM(O$22:O114)=G$20,0,IF(SUM(K$22:K115)&lt;$V$5,K115,G$20-SUM(K$22:K114)))</f>
        <v>0</v>
      </c>
      <c r="P115" s="21">
        <f t="shared" si="24"/>
        <v>0</v>
      </c>
      <c r="Q115" s="21">
        <f t="shared" si="28"/>
        <v>0</v>
      </c>
      <c r="R115" s="21">
        <f t="shared" si="29"/>
        <v>0</v>
      </c>
      <c r="S115" s="21">
        <f t="shared" si="30"/>
        <v>0</v>
      </c>
      <c r="U115" s="49"/>
      <c r="V115" s="21"/>
      <c r="W115" s="48"/>
      <c r="X115" s="21"/>
      <c r="Y115" s="48"/>
      <c r="Z115" s="18"/>
      <c r="AA115" s="48"/>
      <c r="AB115" s="18"/>
      <c r="AL115" s="21">
        <f t="shared" si="23"/>
        <v>0</v>
      </c>
    </row>
    <row r="116" spans="1:38" x14ac:dyDescent="0.2">
      <c r="A116" s="47"/>
      <c r="B116" s="9" t="s">
        <v>9</v>
      </c>
      <c r="C116" s="18">
        <f>+C114</f>
        <v>2037</v>
      </c>
      <c r="D116" s="18">
        <v>95</v>
      </c>
      <c r="E116" s="18">
        <f t="shared" si="26"/>
        <v>0.25264220784406871</v>
      </c>
      <c r="F116" s="18">
        <f t="shared" si="27"/>
        <v>0.25584197074629911</v>
      </c>
      <c r="G116" s="32"/>
      <c r="K116" s="32"/>
      <c r="L116" s="39">
        <f t="shared" si="20"/>
        <v>0</v>
      </c>
      <c r="M116" s="39">
        <f>IF(SUM(K$22:K115)&lt;V$5,IF(SUM(K$22:K116)&lt;V$5,0,(SUM(K$22:K116)-V$5)),K116)</f>
        <v>0</v>
      </c>
      <c r="O116" s="21">
        <f>IF(SUM(O$22:O115)=G$20,0,IF(SUM(K$22:K116)&lt;$V$5,K116,G$20-SUM(K$22:K115)))</f>
        <v>0</v>
      </c>
      <c r="P116" s="21">
        <f t="shared" si="24"/>
        <v>0</v>
      </c>
      <c r="Q116" s="21">
        <f t="shared" si="28"/>
        <v>0</v>
      </c>
      <c r="R116" s="21">
        <f t="shared" si="29"/>
        <v>0</v>
      </c>
      <c r="S116" s="21">
        <f t="shared" si="30"/>
        <v>0</v>
      </c>
      <c r="U116" s="49"/>
      <c r="V116" s="21"/>
      <c r="W116" s="48"/>
      <c r="X116" s="21"/>
      <c r="Y116" s="48"/>
      <c r="Z116" s="18"/>
      <c r="AA116" s="48"/>
      <c r="AB116" s="18"/>
      <c r="AL116" s="21">
        <f t="shared" si="23"/>
        <v>0</v>
      </c>
    </row>
    <row r="117" spans="1:38" x14ac:dyDescent="0.2">
      <c r="A117" s="47"/>
      <c r="B117" s="9" t="s">
        <v>10</v>
      </c>
      <c r="C117" s="18">
        <f>+C114</f>
        <v>2037</v>
      </c>
      <c r="D117" s="18">
        <v>96</v>
      </c>
      <c r="E117" s="18">
        <f t="shared" si="26"/>
        <v>0.25201217740056725</v>
      </c>
      <c r="F117" s="18">
        <f t="shared" si="27"/>
        <v>0.25584197074629911</v>
      </c>
      <c r="G117" s="32"/>
      <c r="K117" s="32"/>
      <c r="L117" s="39">
        <f t="shared" si="20"/>
        <v>0</v>
      </c>
      <c r="M117" s="39">
        <f>IF(SUM(K$22:K116)&lt;V$5,IF(SUM(K$22:K117)&lt;V$5,0,(SUM(K$22:K117)-V$5)),K117)</f>
        <v>0</v>
      </c>
      <c r="O117" s="21">
        <f>IF(SUM(O$22:O116)=G$20,0,IF(SUM(K$22:K117)&lt;$V$5,K117,G$20-SUM(K$22:K116)))</f>
        <v>0</v>
      </c>
      <c r="P117" s="21">
        <f t="shared" si="24"/>
        <v>0</v>
      </c>
      <c r="Q117" s="21">
        <f t="shared" si="28"/>
        <v>0</v>
      </c>
      <c r="R117" s="21">
        <f t="shared" si="29"/>
        <v>0</v>
      </c>
      <c r="S117" s="21">
        <f t="shared" si="30"/>
        <v>0</v>
      </c>
      <c r="U117" s="49"/>
      <c r="V117" s="21"/>
      <c r="W117" s="48"/>
      <c r="X117" s="21"/>
      <c r="Y117" s="48"/>
      <c r="Z117" s="18"/>
      <c r="AA117" s="48"/>
      <c r="AB117" s="18"/>
      <c r="AL117" s="21">
        <f t="shared" si="23"/>
        <v>0</v>
      </c>
    </row>
    <row r="118" spans="1:38" x14ac:dyDescent="0.2">
      <c r="A118" s="47">
        <v>2038</v>
      </c>
      <c r="B118" s="9" t="s">
        <v>7</v>
      </c>
      <c r="C118" s="18">
        <f>+A118</f>
        <v>2038</v>
      </c>
      <c r="D118" s="18">
        <v>97</v>
      </c>
      <c r="E118" s="18">
        <f t="shared" si="26"/>
        <v>0.25138371810530402</v>
      </c>
      <c r="F118" s="18">
        <f t="shared" si="27"/>
        <v>0.25330888192702883</v>
      </c>
      <c r="G118" s="32"/>
      <c r="K118" s="32"/>
      <c r="L118" s="39">
        <f t="shared" ref="L118:L149" si="31">+K118-M118</f>
        <v>0</v>
      </c>
      <c r="M118" s="39">
        <f>IF(SUM(K$22:K117)&lt;V$5,IF(SUM(K$22:K118)&lt;V$5,0,(SUM(K$22:K118)-V$5)),K118)</f>
        <v>0</v>
      </c>
      <c r="O118" s="21">
        <f>IF(SUM(O$22:O117)=G$20,0,IF(SUM(K$22:K118)&lt;$V$5,K118,G$20-SUM(K$22:K117)))</f>
        <v>0</v>
      </c>
      <c r="P118" s="21">
        <f t="shared" si="24"/>
        <v>0</v>
      </c>
      <c r="Q118" s="21">
        <f t="shared" si="28"/>
        <v>0</v>
      </c>
      <c r="R118" s="21">
        <f t="shared" si="29"/>
        <v>0</v>
      </c>
      <c r="S118" s="21">
        <f t="shared" si="30"/>
        <v>0</v>
      </c>
      <c r="U118" s="49">
        <f>SUM(M118:M121)</f>
        <v>0</v>
      </c>
      <c r="V118" s="21">
        <f>+U118*F118</f>
        <v>0</v>
      </c>
      <c r="W118" s="48"/>
      <c r="X118" s="21">
        <f>+W118*F118</f>
        <v>0</v>
      </c>
      <c r="Y118" s="48"/>
      <c r="Z118" s="21">
        <f>+Y118*F118</f>
        <v>0</v>
      </c>
      <c r="AA118" s="48"/>
      <c r="AB118" s="21">
        <f>+AA118*F118</f>
        <v>0</v>
      </c>
      <c r="AL118" s="21">
        <f t="shared" ref="AL118:AL149" si="32">+S118*E118</f>
        <v>0</v>
      </c>
    </row>
    <row r="119" spans="1:38" x14ac:dyDescent="0.2">
      <c r="A119" s="47"/>
      <c r="B119" s="9" t="s">
        <v>8</v>
      </c>
      <c r="C119" s="18">
        <f>+C118</f>
        <v>2038</v>
      </c>
      <c r="D119" s="18">
        <v>98</v>
      </c>
      <c r="E119" s="18">
        <f t="shared" si="26"/>
        <v>0.25075682604020355</v>
      </c>
      <c r="F119" s="18">
        <f t="shared" si="27"/>
        <v>0.25330888192702883</v>
      </c>
      <c r="G119" s="32"/>
      <c r="K119" s="32"/>
      <c r="L119" s="39">
        <f t="shared" si="31"/>
        <v>0</v>
      </c>
      <c r="M119" s="39">
        <f>IF(SUM(K$22:K118)&lt;V$5,IF(SUM(K$22:K119)&lt;V$5,0,(SUM(K$22:K119)-V$5)),K119)</f>
        <v>0</v>
      </c>
      <c r="O119" s="21">
        <f>IF(SUM(O$22:O118)=G$20,0,IF(SUM(K$22:K119)&lt;$V$5,K119,G$20-SUM(K$22:K118)))</f>
        <v>0</v>
      </c>
      <c r="P119" s="21">
        <f t="shared" ref="P119:P149" si="33">+P118+G119-O118</f>
        <v>0</v>
      </c>
      <c r="Q119" s="21">
        <f t="shared" si="28"/>
        <v>0</v>
      </c>
      <c r="R119" s="21">
        <f t="shared" si="29"/>
        <v>0</v>
      </c>
      <c r="S119" s="21">
        <f t="shared" si="30"/>
        <v>0</v>
      </c>
      <c r="U119" s="49"/>
      <c r="V119" s="21"/>
      <c r="W119" s="48"/>
      <c r="X119" s="21"/>
      <c r="Y119" s="48"/>
      <c r="Z119" s="18"/>
      <c r="AA119" s="48"/>
      <c r="AB119" s="18"/>
      <c r="AL119" s="21">
        <f t="shared" si="32"/>
        <v>0</v>
      </c>
    </row>
    <row r="120" spans="1:38" x14ac:dyDescent="0.2">
      <c r="A120" s="47"/>
      <c r="B120" s="9" t="s">
        <v>9</v>
      </c>
      <c r="C120" s="18">
        <f>+C118</f>
        <v>2038</v>
      </c>
      <c r="D120" s="18">
        <v>99</v>
      </c>
      <c r="E120" s="18">
        <f t="shared" si="26"/>
        <v>0.25013149729696116</v>
      </c>
      <c r="F120" s="18">
        <f t="shared" si="27"/>
        <v>0.25330888192702883</v>
      </c>
      <c r="G120" s="32"/>
      <c r="K120" s="32"/>
      <c r="L120" s="39">
        <f t="shared" si="31"/>
        <v>0</v>
      </c>
      <c r="M120" s="39">
        <f>IF(SUM(K$22:K119)&lt;V$5,IF(SUM(K$22:K120)&lt;V$5,0,(SUM(K$22:K120)-V$5)),K120)</f>
        <v>0</v>
      </c>
      <c r="O120" s="21">
        <f>IF(SUM(O$22:O119)=G$20,0,IF(SUM(K$22:K120)&lt;$V$5,K120,G$20-SUM(K$22:K119)))</f>
        <v>0</v>
      </c>
      <c r="P120" s="21">
        <f t="shared" si="33"/>
        <v>0</v>
      </c>
      <c r="Q120" s="21">
        <f t="shared" si="28"/>
        <v>0</v>
      </c>
      <c r="R120" s="21">
        <f t="shared" si="29"/>
        <v>0</v>
      </c>
      <c r="S120" s="21">
        <f t="shared" si="30"/>
        <v>0</v>
      </c>
      <c r="U120" s="49"/>
      <c r="V120" s="21"/>
      <c r="W120" s="48"/>
      <c r="X120" s="21"/>
      <c r="Y120" s="48"/>
      <c r="Z120" s="18"/>
      <c r="AA120" s="48"/>
      <c r="AB120" s="18"/>
      <c r="AL120" s="21">
        <f t="shared" si="32"/>
        <v>0</v>
      </c>
    </row>
    <row r="121" spans="1:38" x14ac:dyDescent="0.2">
      <c r="A121" s="47"/>
      <c r="B121" s="9" t="s">
        <v>10</v>
      </c>
      <c r="C121" s="18">
        <f>+C118</f>
        <v>2038</v>
      </c>
      <c r="D121" s="18">
        <v>100</v>
      </c>
      <c r="E121" s="18">
        <f t="shared" si="26"/>
        <v>0.24950772797701859</v>
      </c>
      <c r="F121" s="18">
        <f t="shared" si="27"/>
        <v>0.25330888192702883</v>
      </c>
      <c r="G121" s="32"/>
      <c r="K121" s="32"/>
      <c r="L121" s="39">
        <f t="shared" si="31"/>
        <v>0</v>
      </c>
      <c r="M121" s="39">
        <f>IF(SUM(K$22:K120)&lt;V$5,IF(SUM(K$22:K121)&lt;V$5,0,(SUM(K$22:K121)-V$5)),K121)</f>
        <v>0</v>
      </c>
      <c r="O121" s="21">
        <f>IF(SUM(O$22:O120)=G$20,0,IF(SUM(K$22:K121)&lt;$V$5,K121,G$20-SUM(K$22:K120)))</f>
        <v>0</v>
      </c>
      <c r="P121" s="21">
        <f t="shared" si="33"/>
        <v>0</v>
      </c>
      <c r="Q121" s="21">
        <f t="shared" si="28"/>
        <v>0</v>
      </c>
      <c r="R121" s="21">
        <f t="shared" si="29"/>
        <v>0</v>
      </c>
      <c r="S121" s="21">
        <f t="shared" si="30"/>
        <v>0</v>
      </c>
      <c r="U121" s="49"/>
      <c r="V121" s="21"/>
      <c r="W121" s="48"/>
      <c r="X121" s="21"/>
      <c r="Y121" s="48"/>
      <c r="Z121" s="18"/>
      <c r="AA121" s="48"/>
      <c r="AB121" s="18"/>
      <c r="AL121" s="21">
        <f t="shared" si="32"/>
        <v>0</v>
      </c>
    </row>
    <row r="122" spans="1:38" x14ac:dyDescent="0.2">
      <c r="A122" s="47">
        <v>2039</v>
      </c>
      <c r="B122" s="9" t="s">
        <v>7</v>
      </c>
      <c r="C122" s="18">
        <f>+A122</f>
        <v>2039</v>
      </c>
      <c r="D122" s="18">
        <v>101</v>
      </c>
      <c r="E122" s="18">
        <f t="shared" si="26"/>
        <v>0.24888551419153979</v>
      </c>
      <c r="F122" s="18">
        <f t="shared" si="27"/>
        <v>0.2508008731950781</v>
      </c>
      <c r="G122" s="32"/>
      <c r="K122" s="32"/>
      <c r="L122" s="39">
        <f t="shared" si="31"/>
        <v>0</v>
      </c>
      <c r="M122" s="39">
        <f>IF(SUM(K$22:K121)&lt;V$5,IF(SUM(K$22:K122)&lt;V$5,0,(SUM(K$22:K122)-V$5)),K122)</f>
        <v>0</v>
      </c>
      <c r="O122" s="21">
        <f>IF(SUM(O$22:O121)=G$20,0,IF(SUM(K$22:K122)&lt;$V$5,K122,G$20-SUM(K$22:K121)))</f>
        <v>0</v>
      </c>
      <c r="P122" s="21">
        <f t="shared" si="33"/>
        <v>0</v>
      </c>
      <c r="Q122" s="21">
        <f t="shared" si="28"/>
        <v>0</v>
      </c>
      <c r="R122" s="21">
        <f t="shared" si="29"/>
        <v>0</v>
      </c>
      <c r="S122" s="21">
        <f t="shared" si="30"/>
        <v>0</v>
      </c>
      <c r="U122" s="49">
        <f>SUM(M122:M125)</f>
        <v>0</v>
      </c>
      <c r="V122" s="21">
        <f>+U122*F122</f>
        <v>0</v>
      </c>
      <c r="W122" s="48"/>
      <c r="X122" s="21">
        <f>+W122*F122</f>
        <v>0</v>
      </c>
      <c r="Y122" s="48"/>
      <c r="Z122" s="21">
        <f>+Y122*F122</f>
        <v>0</v>
      </c>
      <c r="AA122" s="48"/>
      <c r="AB122" s="21">
        <f>+AA122*F122</f>
        <v>0</v>
      </c>
      <c r="AL122" s="21">
        <f t="shared" si="32"/>
        <v>0</v>
      </c>
    </row>
    <row r="123" spans="1:38" x14ac:dyDescent="0.2">
      <c r="A123" s="47"/>
      <c r="B123" s="9" t="s">
        <v>8</v>
      </c>
      <c r="C123" s="18">
        <f>+C122</f>
        <v>2039</v>
      </c>
      <c r="D123" s="18">
        <v>102</v>
      </c>
      <c r="E123" s="18">
        <f t="shared" si="26"/>
        <v>0.24826485206138635</v>
      </c>
      <c r="F123" s="18">
        <f t="shared" si="27"/>
        <v>0.2508008731950781</v>
      </c>
      <c r="G123" s="32"/>
      <c r="K123" s="32"/>
      <c r="L123" s="39">
        <f t="shared" si="31"/>
        <v>0</v>
      </c>
      <c r="M123" s="39">
        <f>IF(SUM(K$22:K122)&lt;V$5,IF(SUM(K$22:K123)&lt;V$5,0,(SUM(K$22:K123)-V$5)),K123)</f>
        <v>0</v>
      </c>
      <c r="O123" s="21">
        <f>IF(SUM(O$22:O122)=G$20,0,IF(SUM(K$22:K123)&lt;$V$5,K123,G$20-SUM(K$22:K122)))</f>
        <v>0</v>
      </c>
      <c r="P123" s="21">
        <f t="shared" si="33"/>
        <v>0</v>
      </c>
      <c r="Q123" s="21">
        <f t="shared" si="28"/>
        <v>0</v>
      </c>
      <c r="R123" s="21">
        <f t="shared" si="29"/>
        <v>0</v>
      </c>
      <c r="S123" s="21">
        <f t="shared" si="30"/>
        <v>0</v>
      </c>
      <c r="U123" s="49"/>
      <c r="V123" s="21"/>
      <c r="W123" s="48"/>
      <c r="X123" s="21"/>
      <c r="Y123" s="48"/>
      <c r="Z123" s="18"/>
      <c r="AA123" s="48"/>
      <c r="AB123" s="18"/>
      <c r="AL123" s="21">
        <f t="shared" si="32"/>
        <v>0</v>
      </c>
    </row>
    <row r="124" spans="1:38" x14ac:dyDescent="0.2">
      <c r="A124" s="47"/>
      <c r="B124" s="9" t="s">
        <v>9</v>
      </c>
      <c r="C124" s="18">
        <f>+C122</f>
        <v>2039</v>
      </c>
      <c r="D124" s="18">
        <v>103</v>
      </c>
      <c r="E124" s="18">
        <f t="shared" si="26"/>
        <v>0.24764573771709361</v>
      </c>
      <c r="F124" s="18">
        <f t="shared" si="27"/>
        <v>0.2508008731950781</v>
      </c>
      <c r="G124" s="32"/>
      <c r="K124" s="32"/>
      <c r="L124" s="39">
        <f t="shared" si="31"/>
        <v>0</v>
      </c>
      <c r="M124" s="39">
        <f>IF(SUM(K$22:K123)&lt;V$5,IF(SUM(K$22:K124)&lt;V$5,0,(SUM(K$22:K124)-V$5)),K124)</f>
        <v>0</v>
      </c>
      <c r="O124" s="21">
        <f>IF(SUM(O$22:O123)=G$20,0,IF(SUM(K$22:K124)&lt;$V$5,K124,G$20-SUM(K$22:K123)))</f>
        <v>0</v>
      </c>
      <c r="P124" s="21">
        <f t="shared" si="33"/>
        <v>0</v>
      </c>
      <c r="Q124" s="21">
        <f t="shared" si="28"/>
        <v>0</v>
      </c>
      <c r="R124" s="21">
        <f t="shared" si="29"/>
        <v>0</v>
      </c>
      <c r="S124" s="21">
        <f t="shared" si="30"/>
        <v>0</v>
      </c>
      <c r="U124" s="49"/>
      <c r="V124" s="21"/>
      <c r="W124" s="48"/>
      <c r="X124" s="21"/>
      <c r="Y124" s="48"/>
      <c r="Z124" s="18"/>
      <c r="AA124" s="48"/>
      <c r="AB124" s="18"/>
      <c r="AL124" s="21">
        <f t="shared" si="32"/>
        <v>0</v>
      </c>
    </row>
    <row r="125" spans="1:38" x14ac:dyDescent="0.2">
      <c r="A125" s="47"/>
      <c r="B125" s="9" t="s">
        <v>10</v>
      </c>
      <c r="C125" s="18">
        <f>+C122</f>
        <v>2039</v>
      </c>
      <c r="D125" s="18">
        <v>104</v>
      </c>
      <c r="E125" s="18">
        <f t="shared" si="26"/>
        <v>0.24702816729884644</v>
      </c>
      <c r="F125" s="18">
        <f t="shared" si="27"/>
        <v>0.2508008731950781</v>
      </c>
      <c r="G125" s="32"/>
      <c r="K125" s="32"/>
      <c r="L125" s="39">
        <f t="shared" si="31"/>
        <v>0</v>
      </c>
      <c r="M125" s="39">
        <f>IF(SUM(K$22:K124)&lt;V$5,IF(SUM(K$22:K125)&lt;V$5,0,(SUM(K$22:K125)-V$5)),K125)</f>
        <v>0</v>
      </c>
      <c r="O125" s="21">
        <f>IF(SUM(O$22:O124)=G$20,0,IF(SUM(K$22:K125)&lt;$V$5,K125,G$20-SUM(K$22:K124)))</f>
        <v>0</v>
      </c>
      <c r="P125" s="21">
        <f t="shared" si="33"/>
        <v>0</v>
      </c>
      <c r="Q125" s="21">
        <f t="shared" si="28"/>
        <v>0</v>
      </c>
      <c r="R125" s="21">
        <f t="shared" si="29"/>
        <v>0</v>
      </c>
      <c r="S125" s="21">
        <f t="shared" si="30"/>
        <v>0</v>
      </c>
      <c r="U125" s="49"/>
      <c r="V125" s="21"/>
      <c r="W125" s="48"/>
      <c r="X125" s="21"/>
      <c r="Y125" s="48"/>
      <c r="Z125" s="18"/>
      <c r="AA125" s="48"/>
      <c r="AB125" s="18"/>
      <c r="AL125" s="21">
        <f t="shared" si="32"/>
        <v>0</v>
      </c>
    </row>
    <row r="126" spans="1:38" x14ac:dyDescent="0.2">
      <c r="A126" s="47">
        <v>2040</v>
      </c>
      <c r="B126" s="9" t="s">
        <v>7</v>
      </c>
      <c r="C126" s="18">
        <f>+A126</f>
        <v>2040</v>
      </c>
      <c r="D126" s="18">
        <v>105</v>
      </c>
      <c r="E126" s="18">
        <f t="shared" si="26"/>
        <v>0.24641213695645539</v>
      </c>
      <c r="F126" s="18">
        <f t="shared" si="27"/>
        <v>0.24831769623275057</v>
      </c>
      <c r="G126" s="32"/>
      <c r="K126" s="32"/>
      <c r="L126" s="39">
        <f t="shared" si="31"/>
        <v>0</v>
      </c>
      <c r="M126" s="39">
        <f>IF(SUM(K$22:K125)&lt;V$5,IF(SUM(K$22:K126)&lt;V$5,0,(SUM(K$22:K126)-V$5)),K126)</f>
        <v>0</v>
      </c>
      <c r="O126" s="21">
        <f>IF(SUM(O$22:O125)=G$20,0,IF(SUM(K$22:K126)&lt;$V$5,K126,G$20-SUM(K$22:K125)))</f>
        <v>0</v>
      </c>
      <c r="P126" s="21">
        <f t="shared" si="33"/>
        <v>0</v>
      </c>
      <c r="Q126" s="21">
        <f t="shared" si="28"/>
        <v>0</v>
      </c>
      <c r="R126" s="21">
        <f t="shared" si="29"/>
        <v>0</v>
      </c>
      <c r="S126" s="21">
        <f t="shared" si="30"/>
        <v>0</v>
      </c>
      <c r="U126" s="49">
        <f>SUM(M126:M129)</f>
        <v>0</v>
      </c>
      <c r="V126" s="21">
        <f>+U126*F126</f>
        <v>0</v>
      </c>
      <c r="W126" s="48"/>
      <c r="X126" s="21">
        <f>+W126*F126</f>
        <v>0</v>
      </c>
      <c r="Y126" s="48"/>
      <c r="Z126" s="21">
        <f>+Y126*F126</f>
        <v>0</v>
      </c>
      <c r="AA126" s="48"/>
      <c r="AB126" s="21">
        <f>+AA126*F126</f>
        <v>0</v>
      </c>
      <c r="AL126" s="21">
        <f t="shared" si="32"/>
        <v>0</v>
      </c>
    </row>
    <row r="127" spans="1:38" x14ac:dyDescent="0.2">
      <c r="A127" s="47"/>
      <c r="B127" s="9" t="s">
        <v>8</v>
      </c>
      <c r="C127" s="18">
        <f>+C126</f>
        <v>2040</v>
      </c>
      <c r="D127" s="18">
        <v>106</v>
      </c>
      <c r="E127" s="18">
        <f t="shared" si="26"/>
        <v>0.24579764284933203</v>
      </c>
      <c r="F127" s="18">
        <f t="shared" si="27"/>
        <v>0.24831769623275057</v>
      </c>
      <c r="G127" s="32"/>
      <c r="K127" s="32"/>
      <c r="L127" s="39">
        <f t="shared" si="31"/>
        <v>0</v>
      </c>
      <c r="M127" s="39">
        <f>IF(SUM(K$22:K126)&lt;V$5,IF(SUM(K$22:K127)&lt;V$5,0,(SUM(K$22:K127)-V$5)),K127)</f>
        <v>0</v>
      </c>
      <c r="O127" s="21">
        <f>IF(SUM(O$22:O126)=G$20,0,IF(SUM(K$22:K127)&lt;$V$5,K127,G$20-SUM(K$22:K126)))</f>
        <v>0</v>
      </c>
      <c r="P127" s="21">
        <f t="shared" si="33"/>
        <v>0</v>
      </c>
      <c r="Q127" s="21">
        <f t="shared" si="28"/>
        <v>0</v>
      </c>
      <c r="R127" s="21">
        <f t="shared" si="29"/>
        <v>0</v>
      </c>
      <c r="S127" s="21">
        <f t="shared" si="30"/>
        <v>0</v>
      </c>
      <c r="U127" s="49"/>
      <c r="V127" s="21"/>
      <c r="W127" s="48"/>
      <c r="X127" s="21"/>
      <c r="Y127" s="48"/>
      <c r="Z127" s="18"/>
      <c r="AA127" s="48"/>
      <c r="AB127" s="18"/>
      <c r="AL127" s="21">
        <f t="shared" si="32"/>
        <v>0</v>
      </c>
    </row>
    <row r="128" spans="1:38" x14ac:dyDescent="0.2">
      <c r="A128" s="47"/>
      <c r="B128" s="9" t="s">
        <v>9</v>
      </c>
      <c r="C128" s="18">
        <f>+C126</f>
        <v>2040</v>
      </c>
      <c r="D128" s="18">
        <v>107</v>
      </c>
      <c r="E128" s="18">
        <f t="shared" si="26"/>
        <v>0.24518468114646588</v>
      </c>
      <c r="F128" s="18">
        <f t="shared" si="27"/>
        <v>0.24831769623275057</v>
      </c>
      <c r="G128" s="32"/>
      <c r="K128" s="32"/>
      <c r="L128" s="39">
        <f t="shared" si="31"/>
        <v>0</v>
      </c>
      <c r="M128" s="39">
        <f>IF(SUM(K$22:K127)&lt;V$5,IF(SUM(K$22:K128)&lt;V$5,0,(SUM(K$22:K128)-V$5)),K128)</f>
        <v>0</v>
      </c>
      <c r="O128" s="21">
        <f>IF(SUM(O$22:O127)=G$20,0,IF(SUM(K$22:K128)&lt;$V$5,K128,G$20-SUM(K$22:K127)))</f>
        <v>0</v>
      </c>
      <c r="P128" s="21">
        <f t="shared" si="33"/>
        <v>0</v>
      </c>
      <c r="Q128" s="21">
        <f t="shared" si="28"/>
        <v>0</v>
      </c>
      <c r="R128" s="21">
        <f t="shared" si="29"/>
        <v>0</v>
      </c>
      <c r="S128" s="21">
        <f t="shared" si="30"/>
        <v>0</v>
      </c>
      <c r="U128" s="49"/>
      <c r="V128" s="21"/>
      <c r="W128" s="48"/>
      <c r="X128" s="21"/>
      <c r="Y128" s="48"/>
      <c r="Z128" s="18"/>
      <c r="AA128" s="48"/>
      <c r="AB128" s="18"/>
      <c r="AL128" s="21">
        <f t="shared" si="32"/>
        <v>0</v>
      </c>
    </row>
    <row r="129" spans="1:38" x14ac:dyDescent="0.2">
      <c r="A129" s="47"/>
      <c r="B129" s="9" t="s">
        <v>10</v>
      </c>
      <c r="C129" s="18">
        <f>+C126</f>
        <v>2040</v>
      </c>
      <c r="D129" s="18">
        <v>108</v>
      </c>
      <c r="E129" s="18">
        <f t="shared" si="26"/>
        <v>0.2445732480263999</v>
      </c>
      <c r="F129" s="18">
        <f t="shared" si="27"/>
        <v>0.24831769623275057</v>
      </c>
      <c r="G129" s="32"/>
      <c r="K129" s="32"/>
      <c r="L129" s="39">
        <f t="shared" si="31"/>
        <v>0</v>
      </c>
      <c r="M129" s="39">
        <f>IF(SUM(K$22:K128)&lt;V$5,IF(SUM(K$22:K129)&lt;V$5,0,(SUM(K$22:K129)-V$5)),K129)</f>
        <v>0</v>
      </c>
      <c r="O129" s="21">
        <f>IF(SUM(O$22:O128)=G$20,0,IF(SUM(K$22:K129)&lt;$V$5,K129,G$20-SUM(K$22:K128)))</f>
        <v>0</v>
      </c>
      <c r="P129" s="21">
        <f t="shared" si="33"/>
        <v>0</v>
      </c>
      <c r="Q129" s="21">
        <f t="shared" si="28"/>
        <v>0</v>
      </c>
      <c r="R129" s="21">
        <f t="shared" si="29"/>
        <v>0</v>
      </c>
      <c r="S129" s="21">
        <f t="shared" si="30"/>
        <v>0</v>
      </c>
      <c r="U129" s="49"/>
      <c r="V129" s="21"/>
      <c r="W129" s="48"/>
      <c r="X129" s="21"/>
      <c r="Y129" s="48"/>
      <c r="Z129" s="18"/>
      <c r="AA129" s="48"/>
      <c r="AB129" s="18"/>
      <c r="AL129" s="21">
        <f t="shared" si="32"/>
        <v>0</v>
      </c>
    </row>
    <row r="130" spans="1:38" x14ac:dyDescent="0.2">
      <c r="A130" s="47">
        <v>2041</v>
      </c>
      <c r="B130" s="9" t="s">
        <v>7</v>
      </c>
      <c r="C130" s="18">
        <f>+A130</f>
        <v>2041</v>
      </c>
      <c r="D130" s="18">
        <v>109</v>
      </c>
      <c r="E130" s="18">
        <f t="shared" si="26"/>
        <v>0.2439633396772069</v>
      </c>
      <c r="F130" s="18">
        <f t="shared" si="27"/>
        <v>0.24585910518094115</v>
      </c>
      <c r="G130" s="32"/>
      <c r="K130" s="32"/>
      <c r="L130" s="39">
        <f t="shared" si="31"/>
        <v>0</v>
      </c>
      <c r="M130" s="39">
        <f>IF(SUM(K$22:K129)&lt;V$5,IF(SUM(K$22:K130)&lt;V$5,0,(SUM(K$22:K130)-V$5)),K130)</f>
        <v>0</v>
      </c>
      <c r="O130" s="21">
        <f>IF(SUM(O$22:O129)=G$20,0,IF(SUM(K$22:K130)&lt;$V$5,K130,G$20-SUM(K$22:K129)))</f>
        <v>0</v>
      </c>
      <c r="P130" s="21">
        <f t="shared" si="33"/>
        <v>0</v>
      </c>
      <c r="Q130" s="21">
        <f t="shared" si="28"/>
        <v>0</v>
      </c>
      <c r="R130" s="21">
        <f t="shared" si="29"/>
        <v>0</v>
      </c>
      <c r="S130" s="21">
        <f t="shared" si="30"/>
        <v>0</v>
      </c>
      <c r="U130" s="49">
        <f>SUM(M130:M133)</f>
        <v>0</v>
      </c>
      <c r="V130" s="21">
        <f>+U130*F130</f>
        <v>0</v>
      </c>
      <c r="W130" s="48"/>
      <c r="X130" s="21">
        <f>+W130*F130</f>
        <v>0</v>
      </c>
      <c r="Y130" s="48"/>
      <c r="Z130" s="21">
        <f>+Y130*F130</f>
        <v>0</v>
      </c>
      <c r="AA130" s="48"/>
      <c r="AB130" s="21">
        <f>+AA130*F130</f>
        <v>0</v>
      </c>
      <c r="AL130" s="21">
        <f t="shared" si="32"/>
        <v>0</v>
      </c>
    </row>
    <row r="131" spans="1:38" x14ac:dyDescent="0.2">
      <c r="A131" s="47"/>
      <c r="B131" s="9" t="s">
        <v>8</v>
      </c>
      <c r="C131" s="18">
        <f>+C130</f>
        <v>2041</v>
      </c>
      <c r="D131" s="18">
        <v>110</v>
      </c>
      <c r="E131" s="18">
        <f t="shared" si="26"/>
        <v>0.24335495229646578</v>
      </c>
      <c r="F131" s="18">
        <f t="shared" si="27"/>
        <v>0.24585910518094115</v>
      </c>
      <c r="G131" s="32"/>
      <c r="K131" s="32"/>
      <c r="L131" s="39">
        <f t="shared" si="31"/>
        <v>0</v>
      </c>
      <c r="M131" s="39">
        <f>IF(SUM(K$22:K130)&lt;V$5,IF(SUM(K$22:K131)&lt;V$5,0,(SUM(K$22:K131)-V$5)),K131)</f>
        <v>0</v>
      </c>
      <c r="O131" s="21">
        <f>IF(SUM(O$22:O130)=G$20,0,IF(SUM(K$22:K131)&lt;$V$5,K131,G$20-SUM(K$22:K130)))</f>
        <v>0</v>
      </c>
      <c r="P131" s="21">
        <f t="shared" si="33"/>
        <v>0</v>
      </c>
      <c r="Q131" s="21">
        <f t="shared" si="28"/>
        <v>0</v>
      </c>
      <c r="R131" s="21">
        <f t="shared" si="29"/>
        <v>0</v>
      </c>
      <c r="S131" s="21">
        <f t="shared" si="30"/>
        <v>0</v>
      </c>
      <c r="U131" s="49"/>
      <c r="V131" s="21"/>
      <c r="W131" s="48"/>
      <c r="X131" s="21"/>
      <c r="Y131" s="48"/>
      <c r="Z131" s="18"/>
      <c r="AA131" s="48"/>
      <c r="AB131" s="18"/>
      <c r="AL131" s="21">
        <f t="shared" si="32"/>
        <v>0</v>
      </c>
    </row>
    <row r="132" spans="1:38" x14ac:dyDescent="0.2">
      <c r="A132" s="47"/>
      <c r="B132" s="9" t="s">
        <v>9</v>
      </c>
      <c r="C132" s="18">
        <f>+C130</f>
        <v>2041</v>
      </c>
      <c r="D132" s="18">
        <v>111</v>
      </c>
      <c r="E132" s="18">
        <f t="shared" si="26"/>
        <v>0.24274808209123769</v>
      </c>
      <c r="F132" s="18">
        <f t="shared" si="27"/>
        <v>0.24585910518094115</v>
      </c>
      <c r="G132" s="32"/>
      <c r="K132" s="32"/>
      <c r="L132" s="39">
        <f t="shared" si="31"/>
        <v>0</v>
      </c>
      <c r="M132" s="39">
        <f>IF(SUM(K$22:K131)&lt;V$5,IF(SUM(K$22:K132)&lt;V$5,0,(SUM(K$22:K132)-V$5)),K132)</f>
        <v>0</v>
      </c>
      <c r="O132" s="21">
        <f>IF(SUM(O$22:O131)=G$20,0,IF(SUM(K$22:K132)&lt;$V$5,K132,G$20-SUM(K$22:K131)))</f>
        <v>0</v>
      </c>
      <c r="P132" s="21">
        <f t="shared" si="33"/>
        <v>0</v>
      </c>
      <c r="Q132" s="21">
        <f t="shared" si="28"/>
        <v>0</v>
      </c>
      <c r="R132" s="21">
        <f t="shared" si="29"/>
        <v>0</v>
      </c>
      <c r="S132" s="21">
        <f t="shared" si="30"/>
        <v>0</v>
      </c>
      <c r="U132" s="49"/>
      <c r="V132" s="21"/>
      <c r="W132" s="48"/>
      <c r="X132" s="21"/>
      <c r="Y132" s="48"/>
      <c r="Z132" s="18"/>
      <c r="AA132" s="48"/>
      <c r="AB132" s="18"/>
      <c r="AL132" s="21">
        <f t="shared" si="32"/>
        <v>0</v>
      </c>
    </row>
    <row r="133" spans="1:38" x14ac:dyDescent="0.2">
      <c r="A133" s="47"/>
      <c r="B133" s="9" t="s">
        <v>10</v>
      </c>
      <c r="C133" s="18">
        <f>+C130</f>
        <v>2041</v>
      </c>
      <c r="D133" s="18">
        <v>112</v>
      </c>
      <c r="E133" s="18">
        <f t="shared" si="26"/>
        <v>0.24214272527804259</v>
      </c>
      <c r="F133" s="18">
        <f t="shared" si="27"/>
        <v>0.24585910518094115</v>
      </c>
      <c r="G133" s="32"/>
      <c r="K133" s="32"/>
      <c r="L133" s="39">
        <f t="shared" si="31"/>
        <v>0</v>
      </c>
      <c r="M133" s="39">
        <f>IF(SUM(K$22:K132)&lt;V$5,IF(SUM(K$22:K133)&lt;V$5,0,(SUM(K$22:K133)-V$5)),K133)</f>
        <v>0</v>
      </c>
      <c r="O133" s="21">
        <f>IF(SUM(O$22:O132)=G$20,0,IF(SUM(K$22:K133)&lt;$V$5,K133,G$20-SUM(K$22:K132)))</f>
        <v>0</v>
      </c>
      <c r="P133" s="21">
        <f t="shared" si="33"/>
        <v>0</v>
      </c>
      <c r="Q133" s="21">
        <f t="shared" si="28"/>
        <v>0</v>
      </c>
      <c r="R133" s="21">
        <f t="shared" si="29"/>
        <v>0</v>
      </c>
      <c r="S133" s="21">
        <f t="shared" si="30"/>
        <v>0</v>
      </c>
      <c r="U133" s="49"/>
      <c r="V133" s="21"/>
      <c r="W133" s="48"/>
      <c r="X133" s="21"/>
      <c r="Y133" s="48"/>
      <c r="Z133" s="18"/>
      <c r="AA133" s="48"/>
      <c r="AB133" s="18"/>
      <c r="AL133" s="21">
        <f t="shared" si="32"/>
        <v>0</v>
      </c>
    </row>
    <row r="134" spans="1:38" x14ac:dyDescent="0.2">
      <c r="A134" s="47">
        <v>2042</v>
      </c>
      <c r="B134" s="9" t="s">
        <v>7</v>
      </c>
      <c r="C134" s="18">
        <f>+A134</f>
        <v>2042</v>
      </c>
      <c r="D134" s="18">
        <v>113</v>
      </c>
      <c r="E134" s="18">
        <f t="shared" si="26"/>
        <v>0.24153887808283547</v>
      </c>
      <c r="F134" s="18">
        <f t="shared" si="27"/>
        <v>0.24342485661479321</v>
      </c>
      <c r="G134" s="32"/>
      <c r="K134" s="32"/>
      <c r="L134" s="39">
        <f t="shared" si="31"/>
        <v>0</v>
      </c>
      <c r="M134" s="39">
        <f>IF(SUM(K$22:K133)&lt;V$5,IF(SUM(K$22:K134)&lt;V$5,0,(SUM(K$22:K134)-V$5)),K134)</f>
        <v>0</v>
      </c>
      <c r="O134" s="21">
        <f>IF(SUM(O$22:O133)=G$20,0,IF(SUM(K$22:K134)&lt;$V$5,K134,G$20-SUM(K$22:K133)))</f>
        <v>0</v>
      </c>
      <c r="P134" s="21">
        <f t="shared" si="33"/>
        <v>0</v>
      </c>
      <c r="Q134" s="21">
        <f t="shared" si="28"/>
        <v>0</v>
      </c>
      <c r="R134" s="21">
        <f t="shared" si="29"/>
        <v>0</v>
      </c>
      <c r="S134" s="21">
        <f t="shared" si="30"/>
        <v>0</v>
      </c>
      <c r="U134" s="49">
        <f>SUM(M134:M137)</f>
        <v>0</v>
      </c>
      <c r="V134" s="21">
        <f>+U134*F134</f>
        <v>0</v>
      </c>
      <c r="W134" s="48"/>
      <c r="X134" s="21">
        <f>+W134*F134</f>
        <v>0</v>
      </c>
      <c r="Y134" s="48"/>
      <c r="Z134" s="21">
        <f>+Y134*F134</f>
        <v>0</v>
      </c>
      <c r="AA134" s="48"/>
      <c r="AB134" s="21">
        <f>+AA134*F134</f>
        <v>0</v>
      </c>
      <c r="AL134" s="21">
        <f t="shared" si="32"/>
        <v>0</v>
      </c>
    </row>
    <row r="135" spans="1:38" x14ac:dyDescent="0.2">
      <c r="A135" s="47"/>
      <c r="B135" s="9" t="s">
        <v>8</v>
      </c>
      <c r="C135" s="18">
        <f>+C134</f>
        <v>2042</v>
      </c>
      <c r="D135" s="18">
        <v>114</v>
      </c>
      <c r="E135" s="18">
        <f t="shared" si="26"/>
        <v>0.240936536740983</v>
      </c>
      <c r="F135" s="18">
        <f t="shared" si="27"/>
        <v>0.24342485661479321</v>
      </c>
      <c r="G135" s="32"/>
      <c r="K135" s="32"/>
      <c r="L135" s="39">
        <f t="shared" si="31"/>
        <v>0</v>
      </c>
      <c r="M135" s="39">
        <f>IF(SUM(K$22:K134)&lt;V$5,IF(SUM(K$22:K135)&lt;V$5,0,(SUM(K$22:K135)-V$5)),K135)</f>
        <v>0</v>
      </c>
      <c r="O135" s="21">
        <f>IF(SUM(O$22:O134)=G$20,0,IF(SUM(K$22:K135)&lt;$V$5,K135,G$20-SUM(K$22:K134)))</f>
        <v>0</v>
      </c>
      <c r="P135" s="21">
        <f t="shared" si="33"/>
        <v>0</v>
      </c>
      <c r="Q135" s="21">
        <f t="shared" si="28"/>
        <v>0</v>
      </c>
      <c r="R135" s="21">
        <f t="shared" si="29"/>
        <v>0</v>
      </c>
      <c r="S135" s="21">
        <f t="shared" si="30"/>
        <v>0</v>
      </c>
      <c r="U135" s="49"/>
      <c r="V135" s="21"/>
      <c r="W135" s="48"/>
      <c r="X135" s="21"/>
      <c r="Y135" s="48"/>
      <c r="Z135" s="18"/>
      <c r="AA135" s="48"/>
      <c r="AB135" s="18"/>
      <c r="AL135" s="21">
        <f t="shared" si="32"/>
        <v>0</v>
      </c>
    </row>
    <row r="136" spans="1:38" x14ac:dyDescent="0.2">
      <c r="A136" s="47"/>
      <c r="B136" s="9" t="s">
        <v>9</v>
      </c>
      <c r="C136" s="18">
        <f>+C134</f>
        <v>2042</v>
      </c>
      <c r="D136" s="18">
        <v>115</v>
      </c>
      <c r="E136" s="18">
        <f t="shared" si="26"/>
        <v>0.24033569749723993</v>
      </c>
      <c r="F136" s="18">
        <f t="shared" si="27"/>
        <v>0.24342485661479321</v>
      </c>
      <c r="G136" s="32"/>
      <c r="K136" s="32"/>
      <c r="L136" s="39">
        <f t="shared" si="31"/>
        <v>0</v>
      </c>
      <c r="M136" s="39">
        <f>IF(SUM(K$22:K135)&lt;V$5,IF(SUM(K$22:K136)&lt;V$5,0,(SUM(K$22:K136)-V$5)),K136)</f>
        <v>0</v>
      </c>
      <c r="O136" s="21">
        <f>IF(SUM(O$22:O135)=G$20,0,IF(SUM(K$22:K136)&lt;$V$5,K136,G$20-SUM(K$22:K135)))</f>
        <v>0</v>
      </c>
      <c r="P136" s="21">
        <f t="shared" si="33"/>
        <v>0</v>
      </c>
      <c r="Q136" s="21">
        <f t="shared" si="28"/>
        <v>0</v>
      </c>
      <c r="R136" s="21">
        <f t="shared" si="29"/>
        <v>0</v>
      </c>
      <c r="S136" s="21">
        <f t="shared" si="30"/>
        <v>0</v>
      </c>
      <c r="U136" s="49"/>
      <c r="V136" s="21"/>
      <c r="W136" s="48"/>
      <c r="X136" s="21"/>
      <c r="Y136" s="48"/>
      <c r="Z136" s="18"/>
      <c r="AA136" s="48"/>
      <c r="AB136" s="18"/>
      <c r="AL136" s="21">
        <f t="shared" si="32"/>
        <v>0</v>
      </c>
    </row>
    <row r="137" spans="1:38" x14ac:dyDescent="0.2">
      <c r="A137" s="47"/>
      <c r="B137" s="9" t="s">
        <v>10</v>
      </c>
      <c r="C137" s="18">
        <f>+C134</f>
        <v>2042</v>
      </c>
      <c r="D137" s="18">
        <v>116</v>
      </c>
      <c r="E137" s="18">
        <f t="shared" si="26"/>
        <v>0.23973635660572565</v>
      </c>
      <c r="F137" s="18">
        <f t="shared" si="27"/>
        <v>0.24342485661479321</v>
      </c>
      <c r="G137" s="32"/>
      <c r="K137" s="32"/>
      <c r="L137" s="39">
        <f t="shared" si="31"/>
        <v>0</v>
      </c>
      <c r="M137" s="39">
        <f>IF(SUM(K$22:K136)&lt;V$5,IF(SUM(K$22:K137)&lt;V$5,0,(SUM(K$22:K137)-V$5)),K137)</f>
        <v>0</v>
      </c>
      <c r="O137" s="21">
        <f>IF(SUM(O$22:O136)=G$20,0,IF(SUM(K$22:K137)&lt;$V$5,K137,G$20-SUM(K$22:K136)))</f>
        <v>0</v>
      </c>
      <c r="P137" s="21">
        <f t="shared" si="33"/>
        <v>0</v>
      </c>
      <c r="Q137" s="21">
        <f t="shared" si="28"/>
        <v>0</v>
      </c>
      <c r="R137" s="21">
        <f t="shared" si="29"/>
        <v>0</v>
      </c>
      <c r="S137" s="21">
        <f t="shared" si="30"/>
        <v>0</v>
      </c>
      <c r="U137" s="49"/>
      <c r="V137" s="21"/>
      <c r="W137" s="48"/>
      <c r="X137" s="21"/>
      <c r="Y137" s="48"/>
      <c r="Z137" s="18"/>
      <c r="AA137" s="48"/>
      <c r="AB137" s="18"/>
      <c r="AL137" s="21">
        <f t="shared" si="32"/>
        <v>0</v>
      </c>
    </row>
    <row r="138" spans="1:38" x14ac:dyDescent="0.2">
      <c r="A138" s="47">
        <v>2043</v>
      </c>
      <c r="B138" s="9" t="s">
        <v>7</v>
      </c>
      <c r="C138" s="18">
        <f>+A138</f>
        <v>2043</v>
      </c>
      <c r="D138" s="18">
        <v>117</v>
      </c>
      <c r="E138" s="18">
        <f t="shared" si="26"/>
        <v>0.23913851032990086</v>
      </c>
      <c r="F138" s="18">
        <f t="shared" si="27"/>
        <v>0.24101470951959728</v>
      </c>
      <c r="G138" s="32"/>
      <c r="K138" s="32"/>
      <c r="L138" s="39">
        <f t="shared" si="31"/>
        <v>0</v>
      </c>
      <c r="M138" s="39">
        <f>IF(SUM(K$22:K137)&lt;V$5,IF(SUM(K$22:K138)&lt;V$5,0,(SUM(K$22:K138)-V$5)),K138)</f>
        <v>0</v>
      </c>
      <c r="O138" s="21">
        <f>IF(SUM(O$22:O137)=G$20,0,IF(SUM(K$22:K138)&lt;$V$5,K138,G$20-SUM(K$22:K137)))</f>
        <v>0</v>
      </c>
      <c r="P138" s="21">
        <f t="shared" si="33"/>
        <v>0</v>
      </c>
      <c r="Q138" s="21">
        <f t="shared" si="28"/>
        <v>0</v>
      </c>
      <c r="R138" s="21">
        <f t="shared" si="29"/>
        <v>0</v>
      </c>
      <c r="S138" s="21">
        <f t="shared" si="30"/>
        <v>0</v>
      </c>
      <c r="U138" s="49">
        <f>SUM(M138:M141)</f>
        <v>0</v>
      </c>
      <c r="V138" s="21">
        <f>+U138*F138</f>
        <v>0</v>
      </c>
      <c r="W138" s="48"/>
      <c r="X138" s="21">
        <f>+W138*F138</f>
        <v>0</v>
      </c>
      <c r="Y138" s="48"/>
      <c r="Z138" s="21">
        <f>+Y138*F138</f>
        <v>0</v>
      </c>
      <c r="AA138" s="48"/>
      <c r="AB138" s="21">
        <f>+AA138*F138</f>
        <v>0</v>
      </c>
      <c r="AL138" s="21">
        <f t="shared" si="32"/>
        <v>0</v>
      </c>
    </row>
    <row r="139" spans="1:38" x14ac:dyDescent="0.2">
      <c r="A139" s="47"/>
      <c r="B139" s="9" t="s">
        <v>8</v>
      </c>
      <c r="C139" s="18">
        <f>+C138</f>
        <v>2043</v>
      </c>
      <c r="D139" s="18">
        <v>118</v>
      </c>
      <c r="E139" s="18">
        <f t="shared" si="26"/>
        <v>0.23854215494254458</v>
      </c>
      <c r="F139" s="18">
        <f t="shared" si="27"/>
        <v>0.24101470951959728</v>
      </c>
      <c r="G139" s="32"/>
      <c r="K139" s="32"/>
      <c r="L139" s="39">
        <f t="shared" si="31"/>
        <v>0</v>
      </c>
      <c r="M139" s="39">
        <f>IF(SUM(K$22:K138)&lt;V$5,IF(SUM(K$22:K139)&lt;V$5,0,(SUM(K$22:K139)-V$5)),K139)</f>
        <v>0</v>
      </c>
      <c r="O139" s="21">
        <f>IF(SUM(O$22:O138)=G$20,0,IF(SUM(K$22:K139)&lt;$V$5,K139,G$20-SUM(K$22:K138)))</f>
        <v>0</v>
      </c>
      <c r="P139" s="21">
        <f t="shared" si="33"/>
        <v>0</v>
      </c>
      <c r="Q139" s="21">
        <f t="shared" si="28"/>
        <v>0</v>
      </c>
      <c r="R139" s="21">
        <f t="shared" si="29"/>
        <v>0</v>
      </c>
      <c r="S139" s="21">
        <f t="shared" si="30"/>
        <v>0</v>
      </c>
      <c r="U139" s="49"/>
      <c r="V139" s="21"/>
      <c r="W139" s="48"/>
      <c r="X139" s="21"/>
      <c r="Y139" s="48"/>
      <c r="Z139" s="18"/>
      <c r="AA139" s="48"/>
      <c r="AB139" s="18"/>
      <c r="AL139" s="21">
        <f t="shared" si="32"/>
        <v>0</v>
      </c>
    </row>
    <row r="140" spans="1:38" x14ac:dyDescent="0.2">
      <c r="A140" s="47"/>
      <c r="B140" s="9" t="s">
        <v>9</v>
      </c>
      <c r="C140" s="18">
        <f>+C138</f>
        <v>2043</v>
      </c>
      <c r="D140" s="18">
        <v>119</v>
      </c>
      <c r="E140" s="18">
        <f t="shared" si="26"/>
        <v>0.23794728672573029</v>
      </c>
      <c r="F140" s="18">
        <f t="shared" si="27"/>
        <v>0.24101470951959728</v>
      </c>
      <c r="G140" s="32"/>
      <c r="K140" s="32"/>
      <c r="L140" s="39">
        <f t="shared" si="31"/>
        <v>0</v>
      </c>
      <c r="M140" s="39">
        <f>IF(SUM(K$22:K139)&lt;V$5,IF(SUM(K$22:K140)&lt;V$5,0,(SUM(K$22:K140)-V$5)),K140)</f>
        <v>0</v>
      </c>
      <c r="O140" s="21">
        <f>IF(SUM(O$22:O139)=G$20,0,IF(SUM(K$22:K140)&lt;$V$5,K140,G$20-SUM(K$22:K139)))</f>
        <v>0</v>
      </c>
      <c r="P140" s="21">
        <f t="shared" si="33"/>
        <v>0</v>
      </c>
      <c r="Q140" s="21">
        <f t="shared" si="28"/>
        <v>0</v>
      </c>
      <c r="R140" s="21">
        <f t="shared" si="29"/>
        <v>0</v>
      </c>
      <c r="S140" s="21">
        <f t="shared" si="30"/>
        <v>0</v>
      </c>
      <c r="U140" s="49"/>
      <c r="V140" s="21"/>
      <c r="W140" s="48"/>
      <c r="X140" s="21"/>
      <c r="Y140" s="48"/>
      <c r="Z140" s="18"/>
      <c r="AA140" s="48"/>
      <c r="AB140" s="18"/>
      <c r="AL140" s="21">
        <f t="shared" si="32"/>
        <v>0</v>
      </c>
    </row>
    <row r="141" spans="1:38" x14ac:dyDescent="0.2">
      <c r="A141" s="47"/>
      <c r="B141" s="9" t="s">
        <v>10</v>
      </c>
      <c r="C141" s="18">
        <f>+C138</f>
        <v>2043</v>
      </c>
      <c r="D141" s="18">
        <v>120</v>
      </c>
      <c r="E141" s="18">
        <f t="shared" si="26"/>
        <v>0.23735390197080322</v>
      </c>
      <c r="F141" s="18">
        <f t="shared" si="27"/>
        <v>0.24101470951959728</v>
      </c>
      <c r="G141" s="32"/>
      <c r="K141" s="32"/>
      <c r="L141" s="39">
        <f t="shared" si="31"/>
        <v>0</v>
      </c>
      <c r="M141" s="39">
        <f>IF(SUM(K$22:K140)&lt;V$5,IF(SUM(K$22:K141)&lt;V$5,0,(SUM(K$22:K141)-V$5)),K141)</f>
        <v>0</v>
      </c>
      <c r="O141" s="21">
        <f>IF(SUM(O$22:O140)=G$20,0,IF(SUM(K$22:K141)&lt;$V$5,K141,G$20-SUM(K$22:K140)))</f>
        <v>0</v>
      </c>
      <c r="P141" s="21">
        <f t="shared" si="33"/>
        <v>0</v>
      </c>
      <c r="Q141" s="21">
        <f t="shared" si="28"/>
        <v>0</v>
      </c>
      <c r="R141" s="21">
        <f t="shared" si="29"/>
        <v>0</v>
      </c>
      <c r="S141" s="21">
        <f t="shared" si="30"/>
        <v>0</v>
      </c>
      <c r="U141" s="49"/>
      <c r="V141" s="21"/>
      <c r="W141" s="48"/>
      <c r="X141" s="21"/>
      <c r="Y141" s="48"/>
      <c r="Z141" s="18"/>
      <c r="AA141" s="48"/>
      <c r="AB141" s="18"/>
      <c r="AL141" s="21">
        <f t="shared" si="32"/>
        <v>0</v>
      </c>
    </row>
    <row r="142" spans="1:38" x14ac:dyDescent="0.2">
      <c r="A142" s="47">
        <v>2044</v>
      </c>
      <c r="B142" s="9" t="s">
        <v>7</v>
      </c>
      <c r="C142" s="18">
        <f>+A142</f>
        <v>2044</v>
      </c>
      <c r="D142" s="18">
        <v>121</v>
      </c>
      <c r="E142" s="18">
        <f t="shared" si="26"/>
        <v>0.23676199697835734</v>
      </c>
      <c r="F142" s="18">
        <f t="shared" si="27"/>
        <v>0.23862842526692793</v>
      </c>
      <c r="G142" s="32"/>
      <c r="K142" s="32"/>
      <c r="L142" s="39">
        <f t="shared" si="31"/>
        <v>0</v>
      </c>
      <c r="M142" s="39">
        <f>IF(SUM(K$22:K141)&lt;V$5,IF(SUM(K$22:K142)&lt;V$5,0,(SUM(K$22:K142)-V$5)),K142)</f>
        <v>0</v>
      </c>
      <c r="O142" s="21">
        <f>IF(SUM(O$22:O141)=G$20,0,IF(SUM(K$22:K142)&lt;$V$5,K142,G$20-SUM(K$22:K141)))</f>
        <v>0</v>
      </c>
      <c r="P142" s="21">
        <f t="shared" si="33"/>
        <v>0</v>
      </c>
      <c r="Q142" s="21">
        <f t="shared" si="28"/>
        <v>0</v>
      </c>
      <c r="R142" s="21">
        <f t="shared" si="29"/>
        <v>0</v>
      </c>
      <c r="S142" s="21">
        <f t="shared" si="30"/>
        <v>0</v>
      </c>
      <c r="U142" s="49">
        <f>SUM(M142:M145)</f>
        <v>0</v>
      </c>
      <c r="V142" s="21">
        <f>+U142*F142</f>
        <v>0</v>
      </c>
      <c r="W142" s="48"/>
      <c r="X142" s="21">
        <f>+W142*F142</f>
        <v>0</v>
      </c>
      <c r="Y142" s="48"/>
      <c r="Z142" s="21">
        <f>+Y142*F142</f>
        <v>0</v>
      </c>
      <c r="AA142" s="48"/>
      <c r="AB142" s="21">
        <f>+AA142*F142</f>
        <v>0</v>
      </c>
      <c r="AL142" s="21">
        <f t="shared" si="32"/>
        <v>0</v>
      </c>
    </row>
    <row r="143" spans="1:38" x14ac:dyDescent="0.2">
      <c r="A143" s="47"/>
      <c r="B143" s="9" t="s">
        <v>8</v>
      </c>
      <c r="C143" s="18">
        <f>+C142</f>
        <v>2044</v>
      </c>
      <c r="D143" s="18">
        <v>122</v>
      </c>
      <c r="E143" s="18">
        <f t="shared" si="26"/>
        <v>0.23617156805821179</v>
      </c>
      <c r="F143" s="18">
        <f t="shared" si="27"/>
        <v>0.23862842526692793</v>
      </c>
      <c r="G143" s="32"/>
      <c r="K143" s="32"/>
      <c r="L143" s="39">
        <f t="shared" si="31"/>
        <v>0</v>
      </c>
      <c r="M143" s="39">
        <f>IF(SUM(K$22:K142)&lt;V$5,IF(SUM(K$22:K143)&lt;V$5,0,(SUM(K$22:K143)-V$5)),K143)</f>
        <v>0</v>
      </c>
      <c r="O143" s="21">
        <f>IF(SUM(O$22:O142)=G$20,0,IF(SUM(K$22:K143)&lt;$V$5,K143,G$20-SUM(K$22:K142)))</f>
        <v>0</v>
      </c>
      <c r="P143" s="21">
        <f t="shared" si="33"/>
        <v>0</v>
      </c>
      <c r="Q143" s="21">
        <f t="shared" si="28"/>
        <v>0</v>
      </c>
      <c r="R143" s="21">
        <f t="shared" si="29"/>
        <v>0</v>
      </c>
      <c r="S143" s="21">
        <f t="shared" si="30"/>
        <v>0</v>
      </c>
      <c r="U143" s="49"/>
      <c r="V143" s="21"/>
      <c r="W143" s="48"/>
      <c r="X143" s="21"/>
      <c r="Y143" s="48"/>
      <c r="Z143" s="18"/>
      <c r="AA143" s="48"/>
      <c r="AB143" s="18"/>
      <c r="AL143" s="21">
        <f t="shared" si="32"/>
        <v>0</v>
      </c>
    </row>
    <row r="144" spans="1:38" x14ac:dyDescent="0.2">
      <c r="A144" s="47"/>
      <c r="B144" s="9" t="s">
        <v>9</v>
      </c>
      <c r="C144" s="18">
        <f>+C142</f>
        <v>2044</v>
      </c>
      <c r="D144" s="18">
        <v>123</v>
      </c>
      <c r="E144" s="18">
        <f t="shared" si="26"/>
        <v>0.23558261152938836</v>
      </c>
      <c r="F144" s="18">
        <f t="shared" si="27"/>
        <v>0.23862842526692793</v>
      </c>
      <c r="G144" s="32"/>
      <c r="K144" s="32"/>
      <c r="L144" s="39">
        <f t="shared" si="31"/>
        <v>0</v>
      </c>
      <c r="M144" s="39">
        <f>IF(SUM(K$22:K143)&lt;V$5,IF(SUM(K$22:K144)&lt;V$5,0,(SUM(K$22:K144)-V$5)),K144)</f>
        <v>0</v>
      </c>
      <c r="O144" s="21">
        <f>IF(SUM(O$22:O143)=G$20,0,IF(SUM(K$22:K144)&lt;$V$5,K144,G$20-SUM(K$22:K143)))</f>
        <v>0</v>
      </c>
      <c r="P144" s="21">
        <f t="shared" si="33"/>
        <v>0</v>
      </c>
      <c r="Q144" s="21">
        <f t="shared" si="28"/>
        <v>0</v>
      </c>
      <c r="R144" s="21">
        <f t="shared" si="29"/>
        <v>0</v>
      </c>
      <c r="S144" s="21">
        <f t="shared" si="30"/>
        <v>0</v>
      </c>
      <c r="U144" s="49"/>
      <c r="V144" s="21"/>
      <c r="W144" s="48"/>
      <c r="X144" s="21"/>
      <c r="Y144" s="48"/>
      <c r="Z144" s="18"/>
      <c r="AA144" s="48"/>
      <c r="AB144" s="18"/>
      <c r="AL144" s="21">
        <f t="shared" si="32"/>
        <v>0</v>
      </c>
    </row>
    <row r="145" spans="1:38" x14ac:dyDescent="0.2">
      <c r="A145" s="47"/>
      <c r="B145" s="9" t="s">
        <v>10</v>
      </c>
      <c r="C145" s="18">
        <f>+C142</f>
        <v>2044</v>
      </c>
      <c r="D145" s="18">
        <v>124</v>
      </c>
      <c r="E145" s="18">
        <f t="shared" si="26"/>
        <v>0.23499512372008816</v>
      </c>
      <c r="F145" s="18">
        <f t="shared" si="27"/>
        <v>0.23862842526692793</v>
      </c>
      <c r="G145" s="32"/>
      <c r="K145" s="32"/>
      <c r="L145" s="39">
        <f t="shared" si="31"/>
        <v>0</v>
      </c>
      <c r="M145" s="39">
        <f>IF(SUM(K$22:K144)&lt;V$5,IF(SUM(K$22:K145)&lt;V$5,0,(SUM(K$22:K145)-V$5)),K145)</f>
        <v>0</v>
      </c>
      <c r="O145" s="21">
        <f>IF(SUM(O$22:O144)=G$20,0,IF(SUM(K$22:K145)&lt;$V$5,K145,G$20-SUM(K$22:K144)))</f>
        <v>0</v>
      </c>
      <c r="P145" s="21">
        <f t="shared" si="33"/>
        <v>0</v>
      </c>
      <c r="Q145" s="21">
        <f t="shared" si="28"/>
        <v>0</v>
      </c>
      <c r="R145" s="21">
        <f t="shared" si="29"/>
        <v>0</v>
      </c>
      <c r="S145" s="21">
        <f t="shared" si="30"/>
        <v>0</v>
      </c>
      <c r="U145" s="49"/>
      <c r="V145" s="21"/>
      <c r="W145" s="48"/>
      <c r="X145" s="21"/>
      <c r="Y145" s="48"/>
      <c r="Z145" s="18"/>
      <c r="AA145" s="48"/>
      <c r="AB145" s="18"/>
      <c r="AL145" s="21">
        <f t="shared" si="32"/>
        <v>0</v>
      </c>
    </row>
    <row r="146" spans="1:38" x14ac:dyDescent="0.2">
      <c r="A146" s="47">
        <v>2045</v>
      </c>
      <c r="B146" s="9" t="s">
        <v>7</v>
      </c>
      <c r="C146" s="18">
        <f>+A146</f>
        <v>2045</v>
      </c>
      <c r="D146" s="18">
        <v>125</v>
      </c>
      <c r="E146" s="18">
        <f t="shared" si="26"/>
        <v>0.23440910096766901</v>
      </c>
      <c r="F146" s="18">
        <f t="shared" si="27"/>
        <v>0.23626576759101772</v>
      </c>
      <c r="G146" s="32"/>
      <c r="K146" s="32"/>
      <c r="L146" s="39">
        <f t="shared" si="31"/>
        <v>0</v>
      </c>
      <c r="M146" s="39">
        <f>IF(SUM(K$22:K145)&lt;V$5,IF(SUM(K$22:K146)&lt;V$5,0,(SUM(K$22:K146)-V$5)),K146)</f>
        <v>0</v>
      </c>
      <c r="O146" s="21">
        <f>IF(SUM(O$22:O145)=G$20,0,IF(SUM(K$22:K146)&lt;$V$5,K146,G$20-SUM(K$22:K145)))</f>
        <v>0</v>
      </c>
      <c r="P146" s="21">
        <f t="shared" si="33"/>
        <v>0</v>
      </c>
      <c r="Q146" s="21">
        <f t="shared" si="28"/>
        <v>0</v>
      </c>
      <c r="R146" s="21">
        <f t="shared" si="29"/>
        <v>0</v>
      </c>
      <c r="S146" s="21">
        <f t="shared" si="30"/>
        <v>0</v>
      </c>
      <c r="U146" s="49">
        <f>SUM(M146:M149)</f>
        <v>0</v>
      </c>
      <c r="V146" s="21">
        <f>+U146*F146</f>
        <v>0</v>
      </c>
      <c r="W146" s="48"/>
      <c r="X146" s="21">
        <f>+W146*F146</f>
        <v>0</v>
      </c>
      <c r="Y146" s="48"/>
      <c r="Z146" s="21">
        <f>+Y146*F146</f>
        <v>0</v>
      </c>
      <c r="AA146" s="48"/>
      <c r="AB146" s="21">
        <f>+AA146*F146</f>
        <v>0</v>
      </c>
      <c r="AL146" s="21">
        <f t="shared" si="32"/>
        <v>0</v>
      </c>
    </row>
    <row r="147" spans="1:38" x14ac:dyDescent="0.2">
      <c r="A147" s="47"/>
      <c r="B147" s="9" t="s">
        <v>8</v>
      </c>
      <c r="C147" s="18">
        <f>+C146</f>
        <v>2045</v>
      </c>
      <c r="D147" s="18">
        <v>126</v>
      </c>
      <c r="E147" s="18">
        <f t="shared" si="26"/>
        <v>0.23382453961862248</v>
      </c>
      <c r="F147" s="18">
        <f t="shared" si="27"/>
        <v>0.23626576759101772</v>
      </c>
      <c r="G147" s="32"/>
      <c r="K147" s="32"/>
      <c r="L147" s="39">
        <f t="shared" si="31"/>
        <v>0</v>
      </c>
      <c r="M147" s="39">
        <f>IF(SUM(K$22:K146)&lt;V$5,IF(SUM(K$22:K147)&lt;V$5,0,(SUM(K$22:K147)-V$5)),K147)</f>
        <v>0</v>
      </c>
      <c r="O147" s="21">
        <f>IF(SUM(O$22:O146)=G$20,0,IF(SUM(K$22:K147)&lt;$V$5,K147,G$20-SUM(K$22:K146)))</f>
        <v>0</v>
      </c>
      <c r="P147" s="21">
        <f t="shared" si="33"/>
        <v>0</v>
      </c>
      <c r="Q147" s="21">
        <f t="shared" si="28"/>
        <v>0</v>
      </c>
      <c r="R147" s="21">
        <f t="shared" si="29"/>
        <v>0</v>
      </c>
      <c r="S147" s="21">
        <f t="shared" si="30"/>
        <v>0</v>
      </c>
      <c r="U147" s="49"/>
      <c r="V147" s="21"/>
      <c r="W147" s="48"/>
      <c r="X147" s="21"/>
      <c r="Y147" s="48"/>
      <c r="Z147" s="18"/>
      <c r="AA147" s="48"/>
      <c r="AB147" s="18"/>
      <c r="AL147" s="21">
        <f t="shared" si="32"/>
        <v>0</v>
      </c>
    </row>
    <row r="148" spans="1:38" x14ac:dyDescent="0.2">
      <c r="A148" s="47"/>
      <c r="B148" s="9" t="s">
        <v>9</v>
      </c>
      <c r="C148" s="18">
        <f>+C146</f>
        <v>2045</v>
      </c>
      <c r="D148" s="18">
        <v>127</v>
      </c>
      <c r="E148" s="18">
        <f t="shared" si="26"/>
        <v>0.2332414360285511</v>
      </c>
      <c r="F148" s="18">
        <f t="shared" si="27"/>
        <v>0.23626576759101772</v>
      </c>
      <c r="G148" s="32"/>
      <c r="K148" s="32"/>
      <c r="L148" s="39">
        <f t="shared" si="31"/>
        <v>0</v>
      </c>
      <c r="M148" s="39">
        <f>IF(SUM(K$22:K147)&lt;V$5,IF(SUM(K$22:K148)&lt;V$5,0,(SUM(K$22:K148)-V$5)),K148)</f>
        <v>0</v>
      </c>
      <c r="O148" s="21">
        <f>IF(SUM(O$22:O147)=G$20,0,IF(SUM(K$22:K148)&lt;$V$5,K148,G$20-SUM(K$22:K147)))</f>
        <v>0</v>
      </c>
      <c r="P148" s="21">
        <f t="shared" si="33"/>
        <v>0</v>
      </c>
      <c r="Q148" s="21">
        <f t="shared" si="28"/>
        <v>0</v>
      </c>
      <c r="R148" s="21">
        <f t="shared" si="29"/>
        <v>0</v>
      </c>
      <c r="S148" s="21">
        <f t="shared" si="30"/>
        <v>0</v>
      </c>
      <c r="U148" s="49"/>
      <c r="V148" s="21"/>
      <c r="W148" s="48"/>
      <c r="X148" s="21"/>
      <c r="Y148" s="48"/>
      <c r="Z148" s="18"/>
      <c r="AA148" s="48"/>
      <c r="AB148" s="18"/>
      <c r="AL148" s="21">
        <f t="shared" si="32"/>
        <v>0</v>
      </c>
    </row>
    <row r="149" spans="1:38" x14ac:dyDescent="0.2">
      <c r="A149" s="47"/>
      <c r="B149" s="9" t="s">
        <v>10</v>
      </c>
      <c r="C149" s="18">
        <f>+C146</f>
        <v>2045</v>
      </c>
      <c r="D149" s="18">
        <v>128</v>
      </c>
      <c r="E149" s="18">
        <f t="shared" si="26"/>
        <v>0.23265978656214575</v>
      </c>
      <c r="F149" s="18">
        <f t="shared" si="27"/>
        <v>0.23626576759101772</v>
      </c>
      <c r="G149" s="32"/>
      <c r="K149" s="32"/>
      <c r="L149" s="39">
        <f t="shared" si="31"/>
        <v>0</v>
      </c>
      <c r="M149" s="39">
        <f>IF(SUM(K$22:K148)&lt;V$5,IF(SUM(K$22:K149)&lt;V$5,0,(SUM(K$22:K149)-V$5)),K149)</f>
        <v>0</v>
      </c>
      <c r="O149" s="21">
        <f>IF(SUM(O$22:O148)=G$20,0,IF(SUM(K$22:K149)&lt;$V$5,K149,G$20-SUM(K$22:K148)))</f>
        <v>0</v>
      </c>
      <c r="P149" s="21">
        <f t="shared" si="33"/>
        <v>0</v>
      </c>
      <c r="Q149" s="21">
        <f t="shared" si="28"/>
        <v>0</v>
      </c>
      <c r="R149" s="21">
        <f t="shared" si="29"/>
        <v>0</v>
      </c>
      <c r="S149" s="21">
        <f t="shared" si="30"/>
        <v>0</v>
      </c>
      <c r="U149" s="49"/>
      <c r="V149" s="21"/>
      <c r="W149" s="48"/>
      <c r="X149" s="21"/>
      <c r="Y149" s="48"/>
      <c r="Z149" s="18"/>
      <c r="AA149" s="48"/>
      <c r="AB149" s="18"/>
      <c r="AL149" s="21">
        <f t="shared" si="32"/>
        <v>0</v>
      </c>
    </row>
    <row r="150" spans="1:38" x14ac:dyDescent="0.2">
      <c r="A150" s="47">
        <v>2046</v>
      </c>
      <c r="B150" s="9" t="s">
        <v>7</v>
      </c>
      <c r="C150" s="18">
        <f>+A150</f>
        <v>2046</v>
      </c>
      <c r="D150" s="18">
        <v>129</v>
      </c>
      <c r="E150" s="18">
        <f t="shared" ref="E150:E169" si="34">IF(D150&lt;$B$6,1,(1/(1+$G$9/4)^(D150-$B$6+1)))</f>
        <v>0.23207958759316286</v>
      </c>
      <c r="F150" s="18">
        <f t="shared" ref="F150:F169" si="35">IF(C150&lt;($B$4+1),1,(1/(1+$G$9)^(C150-$B$4)))</f>
        <v>0.2339265025653641</v>
      </c>
      <c r="G150" s="32"/>
      <c r="K150" s="32"/>
      <c r="L150" s="39">
        <f t="shared" ref="L150:L169" si="36">+K150-M150</f>
        <v>0</v>
      </c>
      <c r="M150" s="39">
        <f>IF(SUM(K$22:K149)&lt;V$5,IF(SUM(K$22:K150)&lt;V$5,0,(SUM(K$22:K150)-V$5)),K150)</f>
        <v>0</v>
      </c>
      <c r="O150" s="21">
        <f>IF(SUM(O$22:O149)=G$20,0,IF(SUM(K$22:K150)&lt;$V$5,K150,G$20-SUM(K$22:K149)))</f>
        <v>0</v>
      </c>
      <c r="P150" s="21">
        <f t="shared" ref="P150:P169" si="37">+P149+G150-O149</f>
        <v>0</v>
      </c>
      <c r="Q150" s="21">
        <f t="shared" ref="Q150:Q169" si="38">+P150*($G$13/4)</f>
        <v>0</v>
      </c>
      <c r="R150" s="21">
        <f t="shared" ref="R150:R169" si="39">+P150*($G$12/4)</f>
        <v>0</v>
      </c>
      <c r="S150" s="21">
        <f t="shared" ref="S150:S169" si="40">+R150-Q150</f>
        <v>0</v>
      </c>
      <c r="U150" s="49">
        <f>SUM(M150:M153)</f>
        <v>0</v>
      </c>
      <c r="V150" s="21">
        <f>+U150*F150</f>
        <v>0</v>
      </c>
      <c r="W150" s="48"/>
      <c r="X150" s="21">
        <f>+W150*F150</f>
        <v>0</v>
      </c>
      <c r="Y150" s="48"/>
      <c r="Z150" s="21">
        <f>+Y150*F150</f>
        <v>0</v>
      </c>
      <c r="AA150" s="48"/>
      <c r="AB150" s="21">
        <f>+AA150*F150</f>
        <v>0</v>
      </c>
    </row>
    <row r="151" spans="1:38" x14ac:dyDescent="0.2">
      <c r="A151" s="47"/>
      <c r="B151" s="9" t="s">
        <v>8</v>
      </c>
      <c r="C151" s="18">
        <f>+C150</f>
        <v>2046</v>
      </c>
      <c r="D151" s="18">
        <v>130</v>
      </c>
      <c r="E151" s="18">
        <f t="shared" si="34"/>
        <v>0.23150083550440187</v>
      </c>
      <c r="F151" s="18">
        <f t="shared" si="35"/>
        <v>0.2339265025653641</v>
      </c>
      <c r="G151" s="32"/>
      <c r="K151" s="32"/>
      <c r="L151" s="39">
        <f t="shared" si="36"/>
        <v>0</v>
      </c>
      <c r="M151" s="39">
        <f>IF(SUM(K$22:K150)&lt;V$5,IF(SUM(K$22:K151)&lt;V$5,0,(SUM(K$22:K151)-V$5)),K151)</f>
        <v>0</v>
      </c>
      <c r="O151" s="21">
        <f>IF(SUM(O$22:O150)=G$20,0,IF(SUM(K$22:K151)&lt;$V$5,K151,G$20-SUM(K$22:K150)))</f>
        <v>0</v>
      </c>
      <c r="P151" s="21">
        <f t="shared" si="37"/>
        <v>0</v>
      </c>
      <c r="Q151" s="21">
        <f t="shared" si="38"/>
        <v>0</v>
      </c>
      <c r="R151" s="21">
        <f t="shared" si="39"/>
        <v>0</v>
      </c>
      <c r="S151" s="21">
        <f t="shared" si="40"/>
        <v>0</v>
      </c>
      <c r="U151" s="49"/>
      <c r="V151" s="21"/>
      <c r="W151" s="48"/>
      <c r="X151" s="21"/>
      <c r="Y151" s="48"/>
      <c r="Z151" s="18"/>
      <c r="AA151" s="48"/>
      <c r="AB151" s="18"/>
    </row>
    <row r="152" spans="1:38" x14ac:dyDescent="0.2">
      <c r="A152" s="47"/>
      <c r="B152" s="9" t="s">
        <v>9</v>
      </c>
      <c r="C152" s="18">
        <f>+C150</f>
        <v>2046</v>
      </c>
      <c r="D152" s="18">
        <v>131</v>
      </c>
      <c r="E152" s="18">
        <f t="shared" si="34"/>
        <v>0.23092352668768271</v>
      </c>
      <c r="F152" s="18">
        <f t="shared" si="35"/>
        <v>0.2339265025653641</v>
      </c>
      <c r="G152" s="32"/>
      <c r="K152" s="32"/>
      <c r="L152" s="39">
        <f t="shared" si="36"/>
        <v>0</v>
      </c>
      <c r="M152" s="39">
        <f>IF(SUM(K$22:K151)&lt;V$5,IF(SUM(K$22:K152)&lt;V$5,0,(SUM(K$22:K152)-V$5)),K152)</f>
        <v>0</v>
      </c>
      <c r="O152" s="21">
        <f>IF(SUM(O$22:O151)=G$20,0,IF(SUM(K$22:K152)&lt;$V$5,K152,G$20-SUM(K$22:K151)))</f>
        <v>0</v>
      </c>
      <c r="P152" s="21">
        <f t="shared" si="37"/>
        <v>0</v>
      </c>
      <c r="Q152" s="21">
        <f t="shared" si="38"/>
        <v>0</v>
      </c>
      <c r="R152" s="21">
        <f t="shared" si="39"/>
        <v>0</v>
      </c>
      <c r="S152" s="21">
        <f t="shared" si="40"/>
        <v>0</v>
      </c>
      <c r="U152" s="49"/>
      <c r="V152" s="21"/>
      <c r="W152" s="48"/>
      <c r="X152" s="21"/>
      <c r="Y152" s="48"/>
      <c r="Z152" s="18"/>
      <c r="AA152" s="48"/>
      <c r="AB152" s="18"/>
    </row>
    <row r="153" spans="1:38" x14ac:dyDescent="0.2">
      <c r="A153" s="47"/>
      <c r="B153" s="9" t="s">
        <v>10</v>
      </c>
      <c r="C153" s="18">
        <f>+C150</f>
        <v>2046</v>
      </c>
      <c r="D153" s="18">
        <v>132</v>
      </c>
      <c r="E153" s="18">
        <f t="shared" si="34"/>
        <v>0.23034765754382314</v>
      </c>
      <c r="F153" s="18">
        <f t="shared" si="35"/>
        <v>0.2339265025653641</v>
      </c>
      <c r="G153" s="32"/>
      <c r="K153" s="32"/>
      <c r="L153" s="39">
        <f t="shared" si="36"/>
        <v>0</v>
      </c>
      <c r="M153" s="39">
        <f>IF(SUM(K$22:K152)&lt;V$5,IF(SUM(K$22:K153)&lt;V$5,0,(SUM(K$22:K153)-V$5)),K153)</f>
        <v>0</v>
      </c>
      <c r="O153" s="21">
        <f>IF(SUM(O$22:O152)=G$20,0,IF(SUM(K$22:K153)&lt;$V$5,K153,G$20-SUM(K$22:K152)))</f>
        <v>0</v>
      </c>
      <c r="P153" s="21">
        <f t="shared" si="37"/>
        <v>0</v>
      </c>
      <c r="Q153" s="21">
        <f t="shared" si="38"/>
        <v>0</v>
      </c>
      <c r="R153" s="21">
        <f t="shared" si="39"/>
        <v>0</v>
      </c>
      <c r="S153" s="21">
        <f t="shared" si="40"/>
        <v>0</v>
      </c>
      <c r="U153" s="49"/>
      <c r="V153" s="21"/>
      <c r="W153" s="48"/>
      <c r="X153" s="21"/>
      <c r="Y153" s="48"/>
      <c r="Z153" s="18"/>
      <c r="AA153" s="48"/>
      <c r="AB153" s="18"/>
    </row>
    <row r="154" spans="1:38" x14ac:dyDescent="0.2">
      <c r="A154" s="47">
        <v>2047</v>
      </c>
      <c r="B154" s="9" t="s">
        <v>7</v>
      </c>
      <c r="C154" s="18">
        <f>+A154</f>
        <v>2047</v>
      </c>
      <c r="D154" s="18">
        <v>133</v>
      </c>
      <c r="E154" s="18">
        <f t="shared" si="34"/>
        <v>0.22977322448261653</v>
      </c>
      <c r="F154" s="18">
        <f t="shared" si="35"/>
        <v>0.23161039857956847</v>
      </c>
      <c r="G154" s="32"/>
      <c r="K154" s="32"/>
      <c r="L154" s="39">
        <f t="shared" si="36"/>
        <v>0</v>
      </c>
      <c r="M154" s="39">
        <f>IF(SUM(K$22:K153)&lt;V$5,IF(SUM(K$22:K154)&lt;V$5,0,(SUM(K$22:K154)-V$5)),K154)</f>
        <v>0</v>
      </c>
      <c r="O154" s="21">
        <f>IF(SUM(O$22:O153)=G$20,0,IF(SUM(K$22:K154)&lt;$V$5,K154,G$20-SUM(K$22:K153)))</f>
        <v>0</v>
      </c>
      <c r="P154" s="21">
        <f t="shared" si="37"/>
        <v>0</v>
      </c>
      <c r="Q154" s="21">
        <f t="shared" si="38"/>
        <v>0</v>
      </c>
      <c r="R154" s="21">
        <f t="shared" si="39"/>
        <v>0</v>
      </c>
      <c r="S154" s="21">
        <f t="shared" si="40"/>
        <v>0</v>
      </c>
      <c r="U154" s="49">
        <f>SUM(M154:M157)</f>
        <v>0</v>
      </c>
      <c r="V154" s="21">
        <f>+U154*F154</f>
        <v>0</v>
      </c>
      <c r="W154" s="48"/>
      <c r="X154" s="21">
        <f>+W154*F154</f>
        <v>0</v>
      </c>
      <c r="Y154" s="48"/>
      <c r="Z154" s="21">
        <f>+Y154*F154</f>
        <v>0</v>
      </c>
      <c r="AA154" s="48"/>
      <c r="AB154" s="21">
        <f>+AA154*F154</f>
        <v>0</v>
      </c>
    </row>
    <row r="155" spans="1:38" x14ac:dyDescent="0.2">
      <c r="A155" s="47"/>
      <c r="B155" s="9" t="s">
        <v>8</v>
      </c>
      <c r="C155" s="18">
        <f>+C154</f>
        <v>2047</v>
      </c>
      <c r="D155" s="18">
        <v>134</v>
      </c>
      <c r="E155" s="18">
        <f t="shared" si="34"/>
        <v>0.22920022392280959</v>
      </c>
      <c r="F155" s="18">
        <f t="shared" si="35"/>
        <v>0.23161039857956847</v>
      </c>
      <c r="G155" s="32"/>
      <c r="K155" s="32"/>
      <c r="L155" s="39">
        <f t="shared" si="36"/>
        <v>0</v>
      </c>
      <c r="M155" s="39">
        <f>IF(SUM(K$22:K154)&lt;V$5,IF(SUM(K$22:K155)&lt;V$5,0,(SUM(K$22:K155)-V$5)),K155)</f>
        <v>0</v>
      </c>
      <c r="O155" s="21">
        <f>IF(SUM(O$22:O154)=G$20,0,IF(SUM(K$22:K155)&lt;$V$5,K155,G$20-SUM(K$22:K154)))</f>
        <v>0</v>
      </c>
      <c r="P155" s="21">
        <f t="shared" si="37"/>
        <v>0</v>
      </c>
      <c r="Q155" s="21">
        <f t="shared" si="38"/>
        <v>0</v>
      </c>
      <c r="R155" s="21">
        <f t="shared" si="39"/>
        <v>0</v>
      </c>
      <c r="S155" s="21">
        <f t="shared" si="40"/>
        <v>0</v>
      </c>
      <c r="U155" s="49"/>
      <c r="V155" s="21"/>
      <c r="W155" s="48"/>
      <c r="X155" s="21"/>
      <c r="Y155" s="48"/>
      <c r="Z155" s="18"/>
      <c r="AA155" s="48"/>
      <c r="AB155" s="18"/>
    </row>
    <row r="156" spans="1:38" x14ac:dyDescent="0.2">
      <c r="A156" s="47"/>
      <c r="B156" s="9" t="s">
        <v>9</v>
      </c>
      <c r="C156" s="18">
        <f>+C154</f>
        <v>2047</v>
      </c>
      <c r="D156" s="18">
        <v>135</v>
      </c>
      <c r="E156" s="18">
        <f t="shared" si="34"/>
        <v>0.22862865229207943</v>
      </c>
      <c r="F156" s="18">
        <f t="shared" si="35"/>
        <v>0.23161039857956847</v>
      </c>
      <c r="G156" s="32"/>
      <c r="K156" s="32"/>
      <c r="L156" s="39">
        <f t="shared" si="36"/>
        <v>0</v>
      </c>
      <c r="M156" s="39">
        <f>IF(SUM(K$22:K155)&lt;V$5,IF(SUM(K$22:K156)&lt;V$5,0,(SUM(K$22:K156)-V$5)),K156)</f>
        <v>0</v>
      </c>
      <c r="O156" s="21">
        <f>IF(SUM(O$22:O155)=G$20,0,IF(SUM(K$22:K156)&lt;$V$5,K156,G$20-SUM(K$22:K155)))</f>
        <v>0</v>
      </c>
      <c r="P156" s="21">
        <f t="shared" si="37"/>
        <v>0</v>
      </c>
      <c r="Q156" s="21">
        <f t="shared" si="38"/>
        <v>0</v>
      </c>
      <c r="R156" s="21">
        <f t="shared" si="39"/>
        <v>0</v>
      </c>
      <c r="S156" s="21">
        <f t="shared" si="40"/>
        <v>0</v>
      </c>
      <c r="U156" s="49"/>
      <c r="V156" s="21"/>
      <c r="W156" s="48"/>
      <c r="X156" s="21"/>
      <c r="Y156" s="48"/>
      <c r="Z156" s="18"/>
      <c r="AA156" s="48"/>
      <c r="AB156" s="18"/>
    </row>
    <row r="157" spans="1:38" x14ac:dyDescent="0.2">
      <c r="A157" s="47"/>
      <c r="B157" s="9" t="s">
        <v>10</v>
      </c>
      <c r="C157" s="18">
        <f>+C154</f>
        <v>2047</v>
      </c>
      <c r="D157" s="18">
        <v>136</v>
      </c>
      <c r="E157" s="18">
        <f t="shared" si="34"/>
        <v>0.22805850602701186</v>
      </c>
      <c r="F157" s="18">
        <f t="shared" si="35"/>
        <v>0.23161039857956847</v>
      </c>
      <c r="G157" s="32"/>
      <c r="K157" s="32"/>
      <c r="L157" s="39">
        <f t="shared" si="36"/>
        <v>0</v>
      </c>
      <c r="M157" s="39">
        <f>IF(SUM(K$22:K156)&lt;V$5,IF(SUM(K$22:K157)&lt;V$5,0,(SUM(K$22:K157)-V$5)),K157)</f>
        <v>0</v>
      </c>
      <c r="O157" s="21">
        <f>IF(SUM(O$22:O156)=G$20,0,IF(SUM(K$22:K157)&lt;$V$5,K157,G$20-SUM(K$22:K156)))</f>
        <v>0</v>
      </c>
      <c r="P157" s="21">
        <f t="shared" si="37"/>
        <v>0</v>
      </c>
      <c r="Q157" s="21">
        <f t="shared" si="38"/>
        <v>0</v>
      </c>
      <c r="R157" s="21">
        <f t="shared" si="39"/>
        <v>0</v>
      </c>
      <c r="S157" s="21">
        <f t="shared" si="40"/>
        <v>0</v>
      </c>
      <c r="U157" s="49"/>
      <c r="V157" s="21"/>
      <c r="W157" s="48"/>
      <c r="X157" s="21"/>
      <c r="Y157" s="48"/>
      <c r="Z157" s="18"/>
      <c r="AA157" s="48"/>
      <c r="AB157" s="18"/>
    </row>
    <row r="158" spans="1:38" x14ac:dyDescent="0.2">
      <c r="A158" s="47">
        <v>2048</v>
      </c>
      <c r="B158" s="9" t="s">
        <v>7</v>
      </c>
      <c r="C158" s="18">
        <f>+A158</f>
        <v>2048</v>
      </c>
      <c r="D158" s="18">
        <v>137</v>
      </c>
      <c r="E158" s="18">
        <f t="shared" si="34"/>
        <v>0.2274897815730792</v>
      </c>
      <c r="F158" s="18">
        <f t="shared" si="35"/>
        <v>0.22931722631640439</v>
      </c>
      <c r="G158" s="32"/>
      <c r="K158" s="32"/>
      <c r="L158" s="39">
        <f t="shared" si="36"/>
        <v>0</v>
      </c>
      <c r="M158" s="39">
        <f>IF(SUM(K$22:K157)&lt;V$5,IF(SUM(K$22:K158)&lt;V$5,0,(SUM(K$22:K158)-V$5)),K158)</f>
        <v>0</v>
      </c>
      <c r="O158" s="21">
        <f>IF(SUM(O$22:O157)=G$20,0,IF(SUM(K$22:K158)&lt;$V$5,K158,G$20-SUM(K$22:K157)))</f>
        <v>0</v>
      </c>
      <c r="P158" s="21">
        <f t="shared" si="37"/>
        <v>0</v>
      </c>
      <c r="Q158" s="21">
        <f t="shared" si="38"/>
        <v>0</v>
      </c>
      <c r="R158" s="21">
        <f t="shared" si="39"/>
        <v>0</v>
      </c>
      <c r="S158" s="21">
        <f t="shared" si="40"/>
        <v>0</v>
      </c>
      <c r="U158" s="49">
        <f>SUM(M158:M161)</f>
        <v>0</v>
      </c>
      <c r="V158" s="21">
        <f>+U158*F158</f>
        <v>0</v>
      </c>
      <c r="W158" s="48"/>
      <c r="X158" s="21">
        <f>+W158*F158</f>
        <v>0</v>
      </c>
      <c r="Y158" s="48"/>
      <c r="Z158" s="21">
        <f>+Y158*F158</f>
        <v>0</v>
      </c>
      <c r="AA158" s="48"/>
      <c r="AB158" s="21">
        <f>+AA158*F158</f>
        <v>0</v>
      </c>
    </row>
    <row r="159" spans="1:38" x14ac:dyDescent="0.2">
      <c r="A159" s="47"/>
      <c r="B159" s="9" t="s">
        <v>8</v>
      </c>
      <c r="C159" s="18">
        <f>+C158</f>
        <v>2048</v>
      </c>
      <c r="D159" s="18">
        <v>138</v>
      </c>
      <c r="E159" s="18">
        <f t="shared" si="34"/>
        <v>0.22692247538461757</v>
      </c>
      <c r="F159" s="18">
        <f t="shared" si="35"/>
        <v>0.22931722631640439</v>
      </c>
      <c r="G159" s="32"/>
      <c r="K159" s="32"/>
      <c r="L159" s="39">
        <f t="shared" si="36"/>
        <v>0</v>
      </c>
      <c r="M159" s="39">
        <f>IF(SUM(K$22:K158)&lt;V$5,IF(SUM(K$22:K159)&lt;V$5,0,(SUM(K$22:K159)-V$5)),K159)</f>
        <v>0</v>
      </c>
      <c r="O159" s="21">
        <f>IF(SUM(O$22:O158)=G$20,0,IF(SUM(K$22:K159)&lt;$V$5,K159,G$20-SUM(K$22:K158)))</f>
        <v>0</v>
      </c>
      <c r="P159" s="21">
        <f t="shared" si="37"/>
        <v>0</v>
      </c>
      <c r="Q159" s="21">
        <f t="shared" si="38"/>
        <v>0</v>
      </c>
      <c r="R159" s="21">
        <f t="shared" si="39"/>
        <v>0</v>
      </c>
      <c r="S159" s="21">
        <f t="shared" si="40"/>
        <v>0</v>
      </c>
      <c r="U159" s="49"/>
      <c r="V159" s="21"/>
      <c r="W159" s="48"/>
      <c r="X159" s="21"/>
      <c r="Y159" s="48"/>
      <c r="Z159" s="18"/>
      <c r="AA159" s="48"/>
      <c r="AB159" s="18"/>
    </row>
    <row r="160" spans="1:38" x14ac:dyDescent="0.2">
      <c r="A160" s="47"/>
      <c r="B160" s="9" t="s">
        <v>9</v>
      </c>
      <c r="C160" s="18">
        <f>+C158</f>
        <v>2048</v>
      </c>
      <c r="D160" s="18">
        <v>139</v>
      </c>
      <c r="E160" s="18">
        <f t="shared" si="34"/>
        <v>0.22635658392480565</v>
      </c>
      <c r="F160" s="18">
        <f t="shared" si="35"/>
        <v>0.22931722631640439</v>
      </c>
      <c r="G160" s="32"/>
      <c r="K160" s="32"/>
      <c r="L160" s="39">
        <f t="shared" si="36"/>
        <v>0</v>
      </c>
      <c r="M160" s="39">
        <f>IF(SUM(K$22:K159)&lt;V$5,IF(SUM(K$22:K160)&lt;V$5,0,(SUM(K$22:K160)-V$5)),K160)</f>
        <v>0</v>
      </c>
      <c r="O160" s="21">
        <f>IF(SUM(O$22:O159)=G$20,0,IF(SUM(K$22:K160)&lt;$V$5,K160,G$20-SUM(K$22:K159)))</f>
        <v>0</v>
      </c>
      <c r="P160" s="21">
        <f t="shared" si="37"/>
        <v>0</v>
      </c>
      <c r="Q160" s="21">
        <f t="shared" si="38"/>
        <v>0</v>
      </c>
      <c r="R160" s="21">
        <f t="shared" si="39"/>
        <v>0</v>
      </c>
      <c r="S160" s="21">
        <f t="shared" si="40"/>
        <v>0</v>
      </c>
      <c r="U160" s="49"/>
      <c r="V160" s="21"/>
      <c r="W160" s="48"/>
      <c r="X160" s="21"/>
      <c r="Y160" s="48"/>
      <c r="Z160" s="18"/>
      <c r="AA160" s="48"/>
      <c r="AB160" s="18"/>
    </row>
    <row r="161" spans="1:28" x14ac:dyDescent="0.2">
      <c r="A161" s="47"/>
      <c r="B161" s="9" t="s">
        <v>10</v>
      </c>
      <c r="C161" s="18">
        <f>+C158</f>
        <v>2048</v>
      </c>
      <c r="D161" s="18">
        <v>140</v>
      </c>
      <c r="E161" s="18">
        <f t="shared" si="34"/>
        <v>0.22579210366564154</v>
      </c>
      <c r="F161" s="18">
        <f t="shared" si="35"/>
        <v>0.22931722631640439</v>
      </c>
      <c r="G161" s="32"/>
      <c r="K161" s="32"/>
      <c r="L161" s="39">
        <f t="shared" si="36"/>
        <v>0</v>
      </c>
      <c r="M161" s="39">
        <f>IF(SUM(K$22:K160)&lt;V$5,IF(SUM(K$22:K161)&lt;V$5,0,(SUM(K$22:K161)-V$5)),K161)</f>
        <v>0</v>
      </c>
      <c r="O161" s="21">
        <f>IF(SUM(O$22:O160)=G$20,0,IF(SUM(K$22:K161)&lt;$V$5,K161,G$20-SUM(K$22:K160)))</f>
        <v>0</v>
      </c>
      <c r="P161" s="21">
        <f t="shared" si="37"/>
        <v>0</v>
      </c>
      <c r="Q161" s="21">
        <f t="shared" si="38"/>
        <v>0</v>
      </c>
      <c r="R161" s="21">
        <f t="shared" si="39"/>
        <v>0</v>
      </c>
      <c r="S161" s="21">
        <f t="shared" si="40"/>
        <v>0</v>
      </c>
      <c r="U161" s="49"/>
      <c r="V161" s="21"/>
      <c r="W161" s="48"/>
      <c r="X161" s="21"/>
      <c r="Y161" s="48"/>
      <c r="Z161" s="18"/>
      <c r="AA161" s="48"/>
      <c r="AB161" s="18"/>
    </row>
    <row r="162" spans="1:28" x14ac:dyDescent="0.2">
      <c r="A162" s="47">
        <v>2049</v>
      </c>
      <c r="B162" s="9" t="s">
        <v>7</v>
      </c>
      <c r="C162" s="18">
        <f>+A162</f>
        <v>2049</v>
      </c>
      <c r="D162" s="18">
        <v>141</v>
      </c>
      <c r="E162" s="18">
        <f t="shared" si="34"/>
        <v>0.22522903108792175</v>
      </c>
      <c r="F162" s="18">
        <f t="shared" si="35"/>
        <v>0.22704675872911331</v>
      </c>
      <c r="G162" s="32"/>
      <c r="K162" s="32"/>
      <c r="L162" s="39">
        <f t="shared" si="36"/>
        <v>0</v>
      </c>
      <c r="M162" s="39">
        <f>IF(SUM(K$22:K161)&lt;V$5,IF(SUM(K$22:K162)&lt;V$5,0,(SUM(K$22:K162)-V$5)),K162)</f>
        <v>0</v>
      </c>
      <c r="O162" s="21">
        <f>IF(SUM(O$22:O161)=G$20,0,IF(SUM(K$22:K162)&lt;$V$5,K162,G$20-SUM(K$22:K161)))</f>
        <v>0</v>
      </c>
      <c r="P162" s="21">
        <f t="shared" si="37"/>
        <v>0</v>
      </c>
      <c r="Q162" s="21">
        <f t="shared" si="38"/>
        <v>0</v>
      </c>
      <c r="R162" s="21">
        <f t="shared" si="39"/>
        <v>0</v>
      </c>
      <c r="S162" s="21">
        <f t="shared" si="40"/>
        <v>0</v>
      </c>
      <c r="U162" s="49">
        <f>SUM(M162:M165)</f>
        <v>0</v>
      </c>
      <c r="V162" s="21">
        <f>+U162*F162</f>
        <v>0</v>
      </c>
      <c r="W162" s="48"/>
      <c r="X162" s="21">
        <f>+W162*F162</f>
        <v>0</v>
      </c>
      <c r="Y162" s="48"/>
      <c r="Z162" s="21">
        <f>+Y162*F162</f>
        <v>0</v>
      </c>
      <c r="AA162" s="48"/>
      <c r="AB162" s="21">
        <f>+AA162*F162</f>
        <v>0</v>
      </c>
    </row>
    <row r="163" spans="1:28" x14ac:dyDescent="0.2">
      <c r="A163" s="47"/>
      <c r="B163" s="9" t="s">
        <v>8</v>
      </c>
      <c r="C163" s="18">
        <f>+C162</f>
        <v>2049</v>
      </c>
      <c r="D163" s="18">
        <v>142</v>
      </c>
      <c r="E163" s="18">
        <f t="shared" si="34"/>
        <v>0.22466736268121876</v>
      </c>
      <c r="F163" s="18">
        <f t="shared" si="35"/>
        <v>0.22704675872911331</v>
      </c>
      <c r="G163" s="32"/>
      <c r="K163" s="32"/>
      <c r="L163" s="39">
        <f t="shared" si="36"/>
        <v>0</v>
      </c>
      <c r="M163" s="39">
        <f>IF(SUM(K$22:K162)&lt;V$5,IF(SUM(K$22:K163)&lt;V$5,0,(SUM(K$22:K163)-V$5)),K163)</f>
        <v>0</v>
      </c>
      <c r="O163" s="21">
        <f>IF(SUM(O$22:O162)=G$20,0,IF(SUM(K$22:K163)&lt;$V$5,K163,G$20-SUM(K$22:K162)))</f>
        <v>0</v>
      </c>
      <c r="P163" s="21">
        <f t="shared" si="37"/>
        <v>0</v>
      </c>
      <c r="Q163" s="21">
        <f t="shared" si="38"/>
        <v>0</v>
      </c>
      <c r="R163" s="21">
        <f t="shared" si="39"/>
        <v>0</v>
      </c>
      <c r="S163" s="21">
        <f t="shared" si="40"/>
        <v>0</v>
      </c>
      <c r="U163" s="49"/>
      <c r="V163" s="21"/>
      <c r="W163" s="48"/>
      <c r="X163" s="21"/>
      <c r="Y163" s="48"/>
      <c r="Z163" s="18"/>
      <c r="AA163" s="48"/>
      <c r="AB163" s="18"/>
    </row>
    <row r="164" spans="1:28" x14ac:dyDescent="0.2">
      <c r="A164" s="47"/>
      <c r="B164" s="9" t="s">
        <v>9</v>
      </c>
      <c r="C164" s="18">
        <f>+C162</f>
        <v>2049</v>
      </c>
      <c r="D164" s="18">
        <v>143</v>
      </c>
      <c r="E164" s="18">
        <f t="shared" si="34"/>
        <v>0.22410709494385905</v>
      </c>
      <c r="F164" s="18">
        <f t="shared" si="35"/>
        <v>0.22704675872911331</v>
      </c>
      <c r="G164" s="32"/>
      <c r="K164" s="32"/>
      <c r="L164" s="39">
        <f t="shared" si="36"/>
        <v>0</v>
      </c>
      <c r="M164" s="39">
        <f>IF(SUM(K$22:K163)&lt;V$5,IF(SUM(K$22:K164)&lt;V$5,0,(SUM(K$22:K164)-V$5)),K164)</f>
        <v>0</v>
      </c>
      <c r="O164" s="21">
        <f>IF(SUM(O$22:O163)=G$20,0,IF(SUM(K$22:K164)&lt;$V$5,K164,G$20-SUM(K$22:K163)))</f>
        <v>0</v>
      </c>
      <c r="P164" s="21">
        <f t="shared" si="37"/>
        <v>0</v>
      </c>
      <c r="Q164" s="21">
        <f t="shared" si="38"/>
        <v>0</v>
      </c>
      <c r="R164" s="21">
        <f t="shared" si="39"/>
        <v>0</v>
      </c>
      <c r="S164" s="21">
        <f t="shared" si="40"/>
        <v>0</v>
      </c>
      <c r="U164" s="49"/>
      <c r="V164" s="21"/>
      <c r="W164" s="48"/>
      <c r="X164" s="21"/>
      <c r="Y164" s="48"/>
      <c r="Z164" s="18"/>
      <c r="AA164" s="48"/>
      <c r="AB164" s="18"/>
    </row>
    <row r="165" spans="1:28" x14ac:dyDescent="0.2">
      <c r="A165" s="47"/>
      <c r="B165" s="9" t="s">
        <v>10</v>
      </c>
      <c r="C165" s="18">
        <f>+C162</f>
        <v>2049</v>
      </c>
      <c r="D165" s="18">
        <v>144</v>
      </c>
      <c r="E165" s="18">
        <f t="shared" si="34"/>
        <v>0.22354822438290184</v>
      </c>
      <c r="F165" s="18">
        <f t="shared" si="35"/>
        <v>0.22704675872911331</v>
      </c>
      <c r="G165" s="32"/>
      <c r="K165" s="32"/>
      <c r="L165" s="39">
        <f t="shared" si="36"/>
        <v>0</v>
      </c>
      <c r="M165" s="39">
        <f>IF(SUM(K$22:K164)&lt;V$5,IF(SUM(K$22:K165)&lt;V$5,0,(SUM(K$22:K165)-V$5)),K165)</f>
        <v>0</v>
      </c>
      <c r="O165" s="21">
        <f>IF(SUM(O$22:O164)=G$20,0,IF(SUM(K$22:K165)&lt;$V$5,K165,G$20-SUM(K$22:K164)))</f>
        <v>0</v>
      </c>
      <c r="P165" s="21">
        <f t="shared" si="37"/>
        <v>0</v>
      </c>
      <c r="Q165" s="21">
        <f t="shared" si="38"/>
        <v>0</v>
      </c>
      <c r="R165" s="21">
        <f t="shared" si="39"/>
        <v>0</v>
      </c>
      <c r="S165" s="21">
        <f t="shared" si="40"/>
        <v>0</v>
      </c>
      <c r="U165" s="49"/>
      <c r="V165" s="21"/>
      <c r="W165" s="48"/>
      <c r="X165" s="21"/>
      <c r="Y165" s="48"/>
      <c r="Z165" s="18"/>
      <c r="AA165" s="48"/>
      <c r="AB165" s="18"/>
    </row>
    <row r="166" spans="1:28" x14ac:dyDescent="0.2">
      <c r="A166" s="47">
        <v>2050</v>
      </c>
      <c r="B166" s="9" t="s">
        <v>7</v>
      </c>
      <c r="C166" s="18">
        <f>+A166</f>
        <v>2050</v>
      </c>
      <c r="D166" s="18">
        <v>145</v>
      </c>
      <c r="E166" s="18">
        <f t="shared" si="34"/>
        <v>0.22299074751411652</v>
      </c>
      <c r="F166" s="18">
        <f t="shared" si="35"/>
        <v>0.22479877101892401</v>
      </c>
      <c r="G166" s="32"/>
      <c r="K166" s="32"/>
      <c r="L166" s="39">
        <f t="shared" si="36"/>
        <v>0</v>
      </c>
      <c r="M166" s="39">
        <f>IF(SUM(K$22:K165)&lt;V$5,IF(SUM(K$22:K166)&lt;V$5,0,(SUM(K$22:K166)-V$5)),K166)</f>
        <v>0</v>
      </c>
      <c r="O166" s="21">
        <f>IF(SUM(O$22:O165)=G$20,0,IF(SUM(K$22:K166)&lt;$V$5,K166,G$20-SUM(K$22:K165)))</f>
        <v>0</v>
      </c>
      <c r="P166" s="21">
        <f t="shared" si="37"/>
        <v>0</v>
      </c>
      <c r="Q166" s="21">
        <f t="shared" si="38"/>
        <v>0</v>
      </c>
      <c r="R166" s="21">
        <f t="shared" si="39"/>
        <v>0</v>
      </c>
      <c r="S166" s="21">
        <f t="shared" si="40"/>
        <v>0</v>
      </c>
      <c r="U166" s="49">
        <f>SUM(M166:M169)</f>
        <v>0</v>
      </c>
      <c r="V166" s="21">
        <f>+U166*F166</f>
        <v>0</v>
      </c>
      <c r="W166" s="48"/>
      <c r="X166" s="21">
        <f>+W166*F166</f>
        <v>0</v>
      </c>
      <c r="Y166" s="48"/>
      <c r="Z166" s="21">
        <f>+Y166*F166</f>
        <v>0</v>
      </c>
      <c r="AA166" s="48"/>
      <c r="AB166" s="21">
        <f>+AA166*F166</f>
        <v>0</v>
      </c>
    </row>
    <row r="167" spans="1:28" x14ac:dyDescent="0.2">
      <c r="A167" s="47"/>
      <c r="B167" s="9" t="s">
        <v>8</v>
      </c>
      <c r="C167" s="18">
        <f>+C166</f>
        <v>2050</v>
      </c>
      <c r="D167" s="18">
        <v>146</v>
      </c>
      <c r="E167" s="18">
        <f t="shared" si="34"/>
        <v>0.22243466086196162</v>
      </c>
      <c r="F167" s="18">
        <f t="shared" si="35"/>
        <v>0.22479877101892401</v>
      </c>
      <c r="G167" s="32"/>
      <c r="K167" s="32"/>
      <c r="L167" s="39">
        <f t="shared" si="36"/>
        <v>0</v>
      </c>
      <c r="M167" s="39">
        <f>IF(SUM(K$22:K166)&lt;V$5,IF(SUM(K$22:K167)&lt;V$5,0,(SUM(K$22:K167)-V$5)),K167)</f>
        <v>0</v>
      </c>
      <c r="O167" s="21">
        <f>IF(SUM(O$22:O166)=G$20,0,IF(SUM(K$22:K167)&lt;$V$5,K167,G$20-SUM(K$22:K166)))</f>
        <v>0</v>
      </c>
      <c r="P167" s="21">
        <f t="shared" si="37"/>
        <v>0</v>
      </c>
      <c r="Q167" s="21">
        <f t="shared" si="38"/>
        <v>0</v>
      </c>
      <c r="R167" s="21">
        <f t="shared" si="39"/>
        <v>0</v>
      </c>
      <c r="S167" s="21">
        <f t="shared" si="40"/>
        <v>0</v>
      </c>
      <c r="U167" s="49"/>
      <c r="V167" s="21"/>
      <c r="W167" s="48"/>
      <c r="X167" s="21"/>
      <c r="Y167" s="48"/>
      <c r="Z167" s="18"/>
      <c r="AA167" s="48"/>
      <c r="AB167" s="18"/>
    </row>
    <row r="168" spans="1:28" x14ac:dyDescent="0.2">
      <c r="A168" s="47"/>
      <c r="B168" s="9" t="s">
        <v>9</v>
      </c>
      <c r="C168" s="18">
        <f>+C166</f>
        <v>2050</v>
      </c>
      <c r="D168" s="18">
        <v>147</v>
      </c>
      <c r="E168" s="18">
        <f t="shared" si="34"/>
        <v>0.22187996095956275</v>
      </c>
      <c r="F168" s="18">
        <f t="shared" si="35"/>
        <v>0.22479877101892401</v>
      </c>
      <c r="G168" s="32"/>
      <c r="K168" s="32"/>
      <c r="L168" s="39">
        <f t="shared" si="36"/>
        <v>0</v>
      </c>
      <c r="M168" s="39">
        <f>IF(SUM(K$22:K167)&lt;V$5,IF(SUM(K$22:K168)&lt;V$5,0,(SUM(K$22:K168)-V$5)),K168)</f>
        <v>0</v>
      </c>
      <c r="O168" s="21">
        <f>IF(SUM(O$22:O167)=G$20,0,IF(SUM(K$22:K168)&lt;$V$5,K168,G$20-SUM(K$22:K167)))</f>
        <v>0</v>
      </c>
      <c r="P168" s="21">
        <f t="shared" si="37"/>
        <v>0</v>
      </c>
      <c r="Q168" s="21">
        <f t="shared" si="38"/>
        <v>0</v>
      </c>
      <c r="R168" s="21">
        <f t="shared" si="39"/>
        <v>0</v>
      </c>
      <c r="S168" s="21">
        <f t="shared" si="40"/>
        <v>0</v>
      </c>
      <c r="U168" s="49"/>
      <c r="V168" s="21"/>
      <c r="W168" s="48"/>
      <c r="X168" s="21"/>
      <c r="Y168" s="48"/>
      <c r="Z168" s="18"/>
      <c r="AA168" s="48"/>
      <c r="AB168" s="18"/>
    </row>
    <row r="169" spans="1:28" x14ac:dyDescent="0.2">
      <c r="A169" s="47"/>
      <c r="B169" s="9" t="s">
        <v>10</v>
      </c>
      <c r="C169" s="18">
        <f>+C166</f>
        <v>2050</v>
      </c>
      <c r="D169" s="18">
        <v>148</v>
      </c>
      <c r="E169" s="18">
        <f t="shared" si="34"/>
        <v>0.22132664434869107</v>
      </c>
      <c r="F169" s="18">
        <f t="shared" si="35"/>
        <v>0.22479877101892401</v>
      </c>
      <c r="G169" s="32"/>
      <c r="K169" s="32"/>
      <c r="L169" s="39">
        <f t="shared" si="36"/>
        <v>0</v>
      </c>
      <c r="M169" s="39">
        <f>IF(SUM(K$22:K168)&lt;V$5,IF(SUM(K$22:K169)&lt;V$5,0,(SUM(K$22:K169)-V$5)),K169)</f>
        <v>0</v>
      </c>
      <c r="O169" s="21">
        <f>IF(SUM(O$22:O168)=G$20,0,IF(SUM(K$22:K169)&lt;$V$5,K169,G$20-SUM(K$22:K168)))</f>
        <v>0</v>
      </c>
      <c r="P169" s="21">
        <f t="shared" si="37"/>
        <v>0</v>
      </c>
      <c r="Q169" s="21">
        <f t="shared" si="38"/>
        <v>0</v>
      </c>
      <c r="R169" s="21">
        <f t="shared" si="39"/>
        <v>0</v>
      </c>
      <c r="S169" s="21">
        <f t="shared" si="40"/>
        <v>0</v>
      </c>
      <c r="U169" s="49"/>
      <c r="V169" s="21"/>
      <c r="W169" s="48"/>
      <c r="X169" s="21"/>
      <c r="Y169" s="48"/>
      <c r="Z169" s="18"/>
      <c r="AA169" s="48"/>
      <c r="AB169" s="18"/>
    </row>
    <row r="170" spans="1:28" x14ac:dyDescent="0.2">
      <c r="A170" s="47">
        <v>2051</v>
      </c>
      <c r="B170" s="9" t="s">
        <v>7</v>
      </c>
      <c r="C170" s="18">
        <f t="shared" ref="C170" si="41">+A170</f>
        <v>2051</v>
      </c>
      <c r="D170" s="18">
        <v>149</v>
      </c>
      <c r="E170" s="18">
        <f t="shared" ref="E170:E189" si="42">IF(D170&lt;$B$6,1,(1/(1+$G$9/4)^(D170-$B$6+1)))</f>
        <v>0.2207747075797416</v>
      </c>
      <c r="F170" s="18">
        <f t="shared" ref="F170:F189" si="43">IF(C170&lt;($B$4+1),1,(1/(1+$G$9)^(C170-$B$4)))</f>
        <v>0.22257304061279606</v>
      </c>
      <c r="G170" s="32"/>
      <c r="K170" s="32"/>
      <c r="L170" s="39">
        <f t="shared" ref="L170:L189" si="44">+K170-M170</f>
        <v>0</v>
      </c>
      <c r="M170" s="39">
        <f>IF(SUM(K$22:K169)&lt;V$5,IF(SUM(K$22:K170)&lt;V$5,0,(SUM(K$22:K170)-V$5)),K170)</f>
        <v>0</v>
      </c>
      <c r="O170" s="21">
        <f>IF(SUM(O$22:O169)=G$20,0,IF(SUM(K$22:K170)&lt;$V$5,K170,G$20-SUM(K$22:K169)))</f>
        <v>0</v>
      </c>
      <c r="P170" s="21">
        <f t="shared" ref="P170:P189" si="45">+P169+G170-O169</f>
        <v>0</v>
      </c>
      <c r="Q170" s="21">
        <f t="shared" ref="Q170:Q189" si="46">+P170*($G$13/4)</f>
        <v>0</v>
      </c>
      <c r="R170" s="21">
        <f t="shared" ref="R170:R189" si="47">+P170*($G$12/4)</f>
        <v>0</v>
      </c>
      <c r="S170" s="21">
        <f t="shared" ref="S170:S189" si="48">+R170-Q170</f>
        <v>0</v>
      </c>
      <c r="U170" s="49">
        <f t="shared" ref="U170" si="49">SUM(M170:M173)</f>
        <v>0</v>
      </c>
      <c r="V170" s="21">
        <f t="shared" ref="V170" si="50">+U170*F170</f>
        <v>0</v>
      </c>
      <c r="W170" s="48"/>
      <c r="X170" s="21">
        <f t="shared" ref="X170" si="51">+W170*F170</f>
        <v>0</v>
      </c>
      <c r="Y170" s="48"/>
      <c r="Z170" s="21">
        <f t="shared" ref="Z170" si="52">+Y170*F170</f>
        <v>0</v>
      </c>
      <c r="AA170" s="48"/>
      <c r="AB170" s="21">
        <f t="shared" ref="AB170" si="53">+AA170*F170</f>
        <v>0</v>
      </c>
    </row>
    <row r="171" spans="1:28" x14ac:dyDescent="0.2">
      <c r="A171" s="47"/>
      <c r="B171" s="9" t="s">
        <v>8</v>
      </c>
      <c r="C171" s="18">
        <f t="shared" ref="C171" si="54">+C170</f>
        <v>2051</v>
      </c>
      <c r="D171" s="18">
        <v>150</v>
      </c>
      <c r="E171" s="18">
        <f t="shared" si="42"/>
        <v>0.22022414721171243</v>
      </c>
      <c r="F171" s="18">
        <f t="shared" si="43"/>
        <v>0.22257304061279606</v>
      </c>
      <c r="G171" s="32"/>
      <c r="K171" s="32"/>
      <c r="L171" s="39">
        <f t="shared" si="44"/>
        <v>0</v>
      </c>
      <c r="M171" s="39">
        <f>IF(SUM(K$22:K170)&lt;V$5,IF(SUM(K$22:K171)&lt;V$5,0,(SUM(K$22:K171)-V$5)),K171)</f>
        <v>0</v>
      </c>
      <c r="O171" s="21">
        <f>IF(SUM(O$22:O170)=G$20,0,IF(SUM(K$22:K171)&lt;$V$5,K171,G$20-SUM(K$22:K170)))</f>
        <v>0</v>
      </c>
      <c r="P171" s="21">
        <f t="shared" si="45"/>
        <v>0</v>
      </c>
      <c r="Q171" s="21">
        <f t="shared" si="46"/>
        <v>0</v>
      </c>
      <c r="R171" s="21">
        <f t="shared" si="47"/>
        <v>0</v>
      </c>
      <c r="S171" s="21">
        <f t="shared" si="48"/>
        <v>0</v>
      </c>
      <c r="U171" s="49"/>
      <c r="V171" s="21"/>
      <c r="W171" s="48"/>
      <c r="X171" s="21"/>
      <c r="Y171" s="48"/>
      <c r="Z171" s="18"/>
      <c r="AA171" s="48"/>
      <c r="AB171" s="18"/>
    </row>
    <row r="172" spans="1:28" x14ac:dyDescent="0.2">
      <c r="A172" s="47"/>
      <c r="B172" s="9" t="s">
        <v>9</v>
      </c>
      <c r="C172" s="18">
        <f t="shared" ref="C172" si="55">+C170</f>
        <v>2051</v>
      </c>
      <c r="D172" s="18">
        <v>151</v>
      </c>
      <c r="E172" s="18">
        <f t="shared" si="42"/>
        <v>0.21967495981218199</v>
      </c>
      <c r="F172" s="18">
        <f t="shared" si="43"/>
        <v>0.22257304061279606</v>
      </c>
      <c r="G172" s="32"/>
      <c r="K172" s="32"/>
      <c r="L172" s="39">
        <f t="shared" si="44"/>
        <v>0</v>
      </c>
      <c r="M172" s="39">
        <f>IF(SUM(K$22:K171)&lt;V$5,IF(SUM(K$22:K172)&lt;V$5,0,(SUM(K$22:K172)-V$5)),K172)</f>
        <v>0</v>
      </c>
      <c r="O172" s="21">
        <f>IF(SUM(O$22:O171)=G$20,0,IF(SUM(K$22:K172)&lt;$V$5,K172,G$20-SUM(K$22:K171)))</f>
        <v>0</v>
      </c>
      <c r="P172" s="21">
        <f t="shared" si="45"/>
        <v>0</v>
      </c>
      <c r="Q172" s="21">
        <f t="shared" si="46"/>
        <v>0</v>
      </c>
      <c r="R172" s="21">
        <f t="shared" si="47"/>
        <v>0</v>
      </c>
      <c r="S172" s="21">
        <f t="shared" si="48"/>
        <v>0</v>
      </c>
      <c r="U172" s="49"/>
      <c r="V172" s="21"/>
      <c r="W172" s="48"/>
      <c r="X172" s="21"/>
      <c r="Y172" s="48"/>
      <c r="Z172" s="18"/>
      <c r="AA172" s="48"/>
      <c r="AB172" s="18"/>
    </row>
    <row r="173" spans="1:28" x14ac:dyDescent="0.2">
      <c r="A173" s="47"/>
      <c r="B173" s="9" t="s">
        <v>10</v>
      </c>
      <c r="C173" s="18">
        <f t="shared" ref="C173" si="56">+C170</f>
        <v>2051</v>
      </c>
      <c r="D173" s="18">
        <v>152</v>
      </c>
      <c r="E173" s="18">
        <f t="shared" si="42"/>
        <v>0.21912714195728875</v>
      </c>
      <c r="F173" s="18">
        <f t="shared" si="43"/>
        <v>0.22257304061279606</v>
      </c>
      <c r="G173" s="32"/>
      <c r="K173" s="32"/>
      <c r="L173" s="39">
        <f t="shared" si="44"/>
        <v>0</v>
      </c>
      <c r="M173" s="39">
        <f>IF(SUM(K$22:K172)&lt;V$5,IF(SUM(K$22:K173)&lt;V$5,0,(SUM(K$22:K173)-V$5)),K173)</f>
        <v>0</v>
      </c>
      <c r="O173" s="21">
        <f>IF(SUM(O$22:O172)=G$20,0,IF(SUM(K$22:K173)&lt;$V$5,K173,G$20-SUM(K$22:K172)))</f>
        <v>0</v>
      </c>
      <c r="P173" s="21">
        <f t="shared" si="45"/>
        <v>0</v>
      </c>
      <c r="Q173" s="21">
        <f t="shared" si="46"/>
        <v>0</v>
      </c>
      <c r="R173" s="21">
        <f t="shared" si="47"/>
        <v>0</v>
      </c>
      <c r="S173" s="21">
        <f t="shared" si="48"/>
        <v>0</v>
      </c>
      <c r="U173" s="49"/>
      <c r="V173" s="21"/>
      <c r="W173" s="48"/>
      <c r="X173" s="21"/>
      <c r="Y173" s="48"/>
      <c r="Z173" s="18"/>
      <c r="AA173" s="48"/>
      <c r="AB173" s="18"/>
    </row>
    <row r="174" spans="1:28" x14ac:dyDescent="0.2">
      <c r="A174" s="47">
        <v>2052</v>
      </c>
      <c r="B174" s="9" t="s">
        <v>7</v>
      </c>
      <c r="C174" s="18">
        <f t="shared" ref="C174" si="57">+A174</f>
        <v>2052</v>
      </c>
      <c r="D174" s="18">
        <v>153</v>
      </c>
      <c r="E174" s="18">
        <f t="shared" si="42"/>
        <v>0.21858069023170945</v>
      </c>
      <c r="F174" s="18">
        <f t="shared" si="43"/>
        <v>0.2203693471413822</v>
      </c>
      <c r="G174" s="32"/>
      <c r="K174" s="32"/>
      <c r="L174" s="39">
        <f t="shared" si="44"/>
        <v>0</v>
      </c>
      <c r="M174" s="39">
        <f>IF(SUM(K$22:K173)&lt;V$5,IF(SUM(K$22:K174)&lt;V$5,0,(SUM(K$22:K174)-V$5)),K174)</f>
        <v>0</v>
      </c>
      <c r="O174" s="21">
        <f>IF(SUM(O$22:O173)=G$20,0,IF(SUM(K$22:K174)&lt;$V$5,K174,G$20-SUM(K$22:K173)))</f>
        <v>0</v>
      </c>
      <c r="P174" s="21">
        <f t="shared" si="45"/>
        <v>0</v>
      </c>
      <c r="Q174" s="21">
        <f t="shared" si="46"/>
        <v>0</v>
      </c>
      <c r="R174" s="21">
        <f t="shared" si="47"/>
        <v>0</v>
      </c>
      <c r="S174" s="21">
        <f t="shared" si="48"/>
        <v>0</v>
      </c>
      <c r="U174" s="49">
        <f t="shared" ref="U174" si="58">SUM(M174:M177)</f>
        <v>0</v>
      </c>
      <c r="V174" s="21">
        <f t="shared" ref="V174" si="59">+U174*F174</f>
        <v>0</v>
      </c>
      <c r="W174" s="48"/>
      <c r="X174" s="21">
        <f t="shared" ref="X174" si="60">+W174*F174</f>
        <v>0</v>
      </c>
      <c r="Y174" s="48"/>
      <c r="Z174" s="21">
        <f t="shared" ref="Z174" si="61">+Y174*F174</f>
        <v>0</v>
      </c>
      <c r="AA174" s="48"/>
      <c r="AB174" s="21">
        <f t="shared" ref="AB174" si="62">+AA174*F174</f>
        <v>0</v>
      </c>
    </row>
    <row r="175" spans="1:28" x14ac:dyDescent="0.2">
      <c r="A175" s="47"/>
      <c r="B175" s="9" t="s">
        <v>8</v>
      </c>
      <c r="C175" s="18">
        <f t="shared" ref="C175" si="63">+C174</f>
        <v>2052</v>
      </c>
      <c r="D175" s="18">
        <v>154</v>
      </c>
      <c r="E175" s="18">
        <f t="shared" si="42"/>
        <v>0.21803560122863791</v>
      </c>
      <c r="F175" s="18">
        <f t="shared" si="43"/>
        <v>0.2203693471413822</v>
      </c>
      <c r="G175" s="32"/>
      <c r="K175" s="32"/>
      <c r="L175" s="39">
        <f t="shared" si="44"/>
        <v>0</v>
      </c>
      <c r="M175" s="39">
        <f>IF(SUM(K$22:K174)&lt;V$5,IF(SUM(K$22:K175)&lt;V$5,0,(SUM(K$22:K175)-V$5)),K175)</f>
        <v>0</v>
      </c>
      <c r="O175" s="21">
        <f>IF(SUM(O$22:O174)=G$20,0,IF(SUM(K$22:K175)&lt;$V$5,K175,G$20-SUM(K$22:K174)))</f>
        <v>0</v>
      </c>
      <c r="P175" s="21">
        <f t="shared" si="45"/>
        <v>0</v>
      </c>
      <c r="Q175" s="21">
        <f t="shared" si="46"/>
        <v>0</v>
      </c>
      <c r="R175" s="21">
        <f t="shared" si="47"/>
        <v>0</v>
      </c>
      <c r="S175" s="21">
        <f t="shared" si="48"/>
        <v>0</v>
      </c>
      <c r="U175" s="49"/>
      <c r="V175" s="21"/>
      <c r="W175" s="48"/>
      <c r="X175" s="21"/>
      <c r="Y175" s="48"/>
      <c r="Z175" s="18"/>
      <c r="AA175" s="48"/>
      <c r="AB175" s="18"/>
    </row>
    <row r="176" spans="1:28" x14ac:dyDescent="0.2">
      <c r="A176" s="47"/>
      <c r="B176" s="9" t="s">
        <v>9</v>
      </c>
      <c r="C176" s="18">
        <f t="shared" ref="C176" si="64">+C174</f>
        <v>2052</v>
      </c>
      <c r="D176" s="18">
        <v>155</v>
      </c>
      <c r="E176" s="18">
        <f t="shared" si="42"/>
        <v>0.21749187154976354</v>
      </c>
      <c r="F176" s="18">
        <f t="shared" si="43"/>
        <v>0.2203693471413822</v>
      </c>
      <c r="G176" s="32"/>
      <c r="K176" s="32"/>
      <c r="L176" s="39">
        <f t="shared" si="44"/>
        <v>0</v>
      </c>
      <c r="M176" s="39">
        <f>IF(SUM(K$22:K175)&lt;V$5,IF(SUM(K$22:K176)&lt;V$5,0,(SUM(K$22:K176)-V$5)),K176)</f>
        <v>0</v>
      </c>
      <c r="O176" s="21">
        <f>IF(SUM(O$22:O175)=G$20,0,IF(SUM(K$22:K176)&lt;$V$5,K176,G$20-SUM(K$22:K175)))</f>
        <v>0</v>
      </c>
      <c r="P176" s="21">
        <f t="shared" si="45"/>
        <v>0</v>
      </c>
      <c r="Q176" s="21">
        <f t="shared" si="46"/>
        <v>0</v>
      </c>
      <c r="R176" s="21">
        <f t="shared" si="47"/>
        <v>0</v>
      </c>
      <c r="S176" s="21">
        <f t="shared" si="48"/>
        <v>0</v>
      </c>
      <c r="U176" s="49"/>
      <c r="V176" s="21"/>
      <c r="W176" s="48"/>
      <c r="X176" s="21"/>
      <c r="Y176" s="48"/>
      <c r="Z176" s="18"/>
      <c r="AA176" s="48"/>
      <c r="AB176" s="18"/>
    </row>
    <row r="177" spans="1:28" x14ac:dyDescent="0.2">
      <c r="A177" s="47"/>
      <c r="B177" s="9" t="s">
        <v>10</v>
      </c>
      <c r="C177" s="18">
        <f t="shared" ref="C177" si="65">+C174</f>
        <v>2052</v>
      </c>
      <c r="D177" s="18">
        <v>156</v>
      </c>
      <c r="E177" s="18">
        <f t="shared" si="42"/>
        <v>0.21694949780525036</v>
      </c>
      <c r="F177" s="18">
        <f t="shared" si="43"/>
        <v>0.2203693471413822</v>
      </c>
      <c r="G177" s="32"/>
      <c r="K177" s="32"/>
      <c r="L177" s="39">
        <f t="shared" si="44"/>
        <v>0</v>
      </c>
      <c r="M177" s="39">
        <f>IF(SUM(K$22:K176)&lt;V$5,IF(SUM(K$22:K177)&lt;V$5,0,(SUM(K$22:K177)-V$5)),K177)</f>
        <v>0</v>
      </c>
      <c r="O177" s="21">
        <f>IF(SUM(O$22:O176)=G$20,0,IF(SUM(K$22:K177)&lt;$V$5,K177,G$20-SUM(K$22:K176)))</f>
        <v>0</v>
      </c>
      <c r="P177" s="21">
        <f t="shared" si="45"/>
        <v>0</v>
      </c>
      <c r="Q177" s="21">
        <f t="shared" si="46"/>
        <v>0</v>
      </c>
      <c r="R177" s="21">
        <f t="shared" si="47"/>
        <v>0</v>
      </c>
      <c r="S177" s="21">
        <f t="shared" si="48"/>
        <v>0</v>
      </c>
      <c r="U177" s="49"/>
      <c r="V177" s="21"/>
      <c r="W177" s="48"/>
      <c r="X177" s="21"/>
      <c r="Y177" s="48"/>
      <c r="Z177" s="18"/>
      <c r="AA177" s="48"/>
      <c r="AB177" s="18"/>
    </row>
    <row r="178" spans="1:28" x14ac:dyDescent="0.2">
      <c r="A178" s="47">
        <v>2053</v>
      </c>
      <c r="B178" s="9" t="s">
        <v>7</v>
      </c>
      <c r="C178" s="18">
        <f t="shared" ref="C178" si="66">+A178</f>
        <v>2053</v>
      </c>
      <c r="D178" s="18">
        <v>157</v>
      </c>
      <c r="E178" s="18">
        <f t="shared" si="42"/>
        <v>0.21640847661371607</v>
      </c>
      <c r="F178" s="18">
        <f t="shared" si="43"/>
        <v>0.21818747241721007</v>
      </c>
      <c r="G178" s="32"/>
      <c r="K178" s="32"/>
      <c r="L178" s="39">
        <f t="shared" si="44"/>
        <v>0</v>
      </c>
      <c r="M178" s="39">
        <f>IF(SUM(K$22:K177)&lt;V$5,IF(SUM(K$22:K178)&lt;V$5,0,(SUM(K$22:K178)-V$5)),K178)</f>
        <v>0</v>
      </c>
      <c r="O178" s="21">
        <f>IF(SUM(O$22:O177)=G$20,0,IF(SUM(K$22:K178)&lt;$V$5,K178,G$20-SUM(K$22:K177)))</f>
        <v>0</v>
      </c>
      <c r="P178" s="21">
        <f t="shared" si="45"/>
        <v>0</v>
      </c>
      <c r="Q178" s="21">
        <f t="shared" si="46"/>
        <v>0</v>
      </c>
      <c r="R178" s="21">
        <f t="shared" si="47"/>
        <v>0</v>
      </c>
      <c r="S178" s="21">
        <f t="shared" si="48"/>
        <v>0</v>
      </c>
      <c r="U178" s="49">
        <f t="shared" ref="U178" si="67">SUM(M178:M181)</f>
        <v>0</v>
      </c>
      <c r="V178" s="21">
        <f t="shared" ref="V178" si="68">+U178*F178</f>
        <v>0</v>
      </c>
      <c r="W178" s="48"/>
      <c r="X178" s="21">
        <f t="shared" ref="X178" si="69">+W178*F178</f>
        <v>0</v>
      </c>
      <c r="Y178" s="48"/>
      <c r="Z178" s="21">
        <f t="shared" ref="Z178" si="70">+Y178*F178</f>
        <v>0</v>
      </c>
      <c r="AA178" s="48"/>
      <c r="AB178" s="21">
        <f t="shared" ref="AB178" si="71">+AA178*F178</f>
        <v>0</v>
      </c>
    </row>
    <row r="179" spans="1:28" x14ac:dyDescent="0.2">
      <c r="A179" s="47"/>
      <c r="B179" s="9" t="s">
        <v>8</v>
      </c>
      <c r="C179" s="18">
        <f t="shared" ref="C179" si="72">+C178</f>
        <v>2053</v>
      </c>
      <c r="D179" s="18">
        <v>158</v>
      </c>
      <c r="E179" s="18">
        <f t="shared" si="42"/>
        <v>0.21586880460221061</v>
      </c>
      <c r="F179" s="18">
        <f t="shared" si="43"/>
        <v>0.21818747241721007</v>
      </c>
      <c r="G179" s="32"/>
      <c r="K179" s="32"/>
      <c r="L179" s="39">
        <f t="shared" si="44"/>
        <v>0</v>
      </c>
      <c r="M179" s="39">
        <f>IF(SUM(K$22:K178)&lt;V$5,IF(SUM(K$22:K179)&lt;V$5,0,(SUM(K$22:K179)-V$5)),K179)</f>
        <v>0</v>
      </c>
      <c r="O179" s="21">
        <f>IF(SUM(O$22:O178)=G$20,0,IF(SUM(K$22:K179)&lt;$V$5,K179,G$20-SUM(K$22:K178)))</f>
        <v>0</v>
      </c>
      <c r="P179" s="21">
        <f t="shared" si="45"/>
        <v>0</v>
      </c>
      <c r="Q179" s="21">
        <f t="shared" si="46"/>
        <v>0</v>
      </c>
      <c r="R179" s="21">
        <f t="shared" si="47"/>
        <v>0</v>
      </c>
      <c r="S179" s="21">
        <f t="shared" si="48"/>
        <v>0</v>
      </c>
      <c r="U179" s="49"/>
      <c r="V179" s="21"/>
      <c r="W179" s="48"/>
      <c r="X179" s="21"/>
      <c r="Y179" s="48"/>
      <c r="Z179" s="18"/>
      <c r="AA179" s="48"/>
      <c r="AB179" s="18"/>
    </row>
    <row r="180" spans="1:28" x14ac:dyDescent="0.2">
      <c r="A180" s="47"/>
      <c r="B180" s="9" t="s">
        <v>9</v>
      </c>
      <c r="C180" s="18">
        <f t="shared" ref="C180" si="73">+C178</f>
        <v>2053</v>
      </c>
      <c r="D180" s="18">
        <v>159</v>
      </c>
      <c r="E180" s="18">
        <f t="shared" si="42"/>
        <v>0.2153304784061951</v>
      </c>
      <c r="F180" s="18">
        <f t="shared" si="43"/>
        <v>0.21818747241721007</v>
      </c>
      <c r="G180" s="32"/>
      <c r="K180" s="32"/>
      <c r="L180" s="39">
        <f t="shared" si="44"/>
        <v>0</v>
      </c>
      <c r="M180" s="39">
        <f>IF(SUM(K$22:K179)&lt;V$5,IF(SUM(K$22:K180)&lt;V$5,0,(SUM(K$22:K180)-V$5)),K180)</f>
        <v>0</v>
      </c>
      <c r="O180" s="21">
        <f>IF(SUM(O$22:O179)=G$20,0,IF(SUM(K$22:K180)&lt;$V$5,K180,G$20-SUM(K$22:K179)))</f>
        <v>0</v>
      </c>
      <c r="P180" s="21">
        <f t="shared" si="45"/>
        <v>0</v>
      </c>
      <c r="Q180" s="21">
        <f t="shared" si="46"/>
        <v>0</v>
      </c>
      <c r="R180" s="21">
        <f t="shared" si="47"/>
        <v>0</v>
      </c>
      <c r="S180" s="21">
        <f t="shared" si="48"/>
        <v>0</v>
      </c>
      <c r="U180" s="49"/>
      <c r="V180" s="21"/>
      <c r="W180" s="48"/>
      <c r="X180" s="21"/>
      <c r="Y180" s="48"/>
      <c r="Z180" s="18"/>
      <c r="AA180" s="48"/>
      <c r="AB180" s="18"/>
    </row>
    <row r="181" spans="1:28" x14ac:dyDescent="0.2">
      <c r="A181" s="47"/>
      <c r="B181" s="9" t="s">
        <v>10</v>
      </c>
      <c r="C181" s="18">
        <f t="shared" ref="C181" si="74">+C178</f>
        <v>2053</v>
      </c>
      <c r="D181" s="18">
        <v>160</v>
      </c>
      <c r="E181" s="18">
        <f t="shared" si="42"/>
        <v>0.2147934946695213</v>
      </c>
      <c r="F181" s="18">
        <f t="shared" si="43"/>
        <v>0.21818747241721007</v>
      </c>
      <c r="G181" s="32"/>
      <c r="K181" s="32"/>
      <c r="L181" s="39">
        <f t="shared" si="44"/>
        <v>0</v>
      </c>
      <c r="M181" s="39">
        <f>IF(SUM(K$22:K180)&lt;V$5,IF(SUM(K$22:K181)&lt;V$5,0,(SUM(K$22:K181)-V$5)),K181)</f>
        <v>0</v>
      </c>
      <c r="O181" s="21">
        <f>IF(SUM(O$22:O180)=G$20,0,IF(SUM(K$22:K181)&lt;$V$5,K181,G$20-SUM(K$22:K180)))</f>
        <v>0</v>
      </c>
      <c r="P181" s="21">
        <f t="shared" si="45"/>
        <v>0</v>
      </c>
      <c r="Q181" s="21">
        <f t="shared" si="46"/>
        <v>0</v>
      </c>
      <c r="R181" s="21">
        <f t="shared" si="47"/>
        <v>0</v>
      </c>
      <c r="S181" s="21">
        <f t="shared" si="48"/>
        <v>0</v>
      </c>
      <c r="U181" s="49"/>
      <c r="V181" s="21"/>
      <c r="W181" s="48"/>
      <c r="X181" s="21"/>
      <c r="Y181" s="48"/>
      <c r="Z181" s="18"/>
      <c r="AA181" s="48"/>
      <c r="AB181" s="18"/>
    </row>
    <row r="182" spans="1:28" x14ac:dyDescent="0.2">
      <c r="A182" s="47">
        <v>2054</v>
      </c>
      <c r="B182" s="9" t="s">
        <v>7</v>
      </c>
      <c r="C182" s="18">
        <f t="shared" ref="C182" si="75">+A182</f>
        <v>2054</v>
      </c>
      <c r="D182" s="18">
        <v>161</v>
      </c>
      <c r="E182" s="18">
        <f t="shared" si="42"/>
        <v>0.21425785004441031</v>
      </c>
      <c r="F182" s="18">
        <f t="shared" si="43"/>
        <v>0.21602720041307927</v>
      </c>
      <c r="G182" s="32"/>
      <c r="K182" s="32"/>
      <c r="L182" s="39">
        <f t="shared" si="44"/>
        <v>0</v>
      </c>
      <c r="M182" s="39">
        <f>IF(SUM(K$22:K181)&lt;V$5,IF(SUM(K$22:K182)&lt;V$5,0,(SUM(K$22:K182)-V$5)),K182)</f>
        <v>0</v>
      </c>
      <c r="O182" s="21">
        <f>IF(SUM(O$22:O181)=G$20,0,IF(SUM(K$22:K182)&lt;$V$5,K182,G$20-SUM(K$22:K181)))</f>
        <v>0</v>
      </c>
      <c r="P182" s="21">
        <f t="shared" si="45"/>
        <v>0</v>
      </c>
      <c r="Q182" s="21">
        <f t="shared" si="46"/>
        <v>0</v>
      </c>
      <c r="R182" s="21">
        <f t="shared" si="47"/>
        <v>0</v>
      </c>
      <c r="S182" s="21">
        <f t="shared" si="48"/>
        <v>0</v>
      </c>
      <c r="U182" s="49">
        <f t="shared" ref="U182" si="76">SUM(M182:M185)</f>
        <v>0</v>
      </c>
      <c r="V182" s="21">
        <f t="shared" ref="V182" si="77">+U182*F182</f>
        <v>0</v>
      </c>
      <c r="W182" s="48"/>
      <c r="X182" s="21">
        <f t="shared" ref="X182" si="78">+W182*F182</f>
        <v>0</v>
      </c>
      <c r="Y182" s="48"/>
      <c r="Z182" s="21">
        <f t="shared" ref="Z182" si="79">+Y182*F182</f>
        <v>0</v>
      </c>
      <c r="AA182" s="48"/>
      <c r="AB182" s="21">
        <f t="shared" ref="AB182" si="80">+AA182*F182</f>
        <v>0</v>
      </c>
    </row>
    <row r="183" spans="1:28" x14ac:dyDescent="0.2">
      <c r="A183" s="47"/>
      <c r="B183" s="9" t="s">
        <v>8</v>
      </c>
      <c r="C183" s="18">
        <f t="shared" ref="C183" si="81">+C182</f>
        <v>2054</v>
      </c>
      <c r="D183" s="18">
        <v>162</v>
      </c>
      <c r="E183" s="18">
        <f t="shared" si="42"/>
        <v>0.21372354119143175</v>
      </c>
      <c r="F183" s="18">
        <f t="shared" si="43"/>
        <v>0.21602720041307927</v>
      </c>
      <c r="G183" s="32"/>
      <c r="K183" s="32"/>
      <c r="L183" s="39">
        <f t="shared" si="44"/>
        <v>0</v>
      </c>
      <c r="M183" s="39">
        <f>IF(SUM(K$22:K182)&lt;V$5,IF(SUM(K$22:K183)&lt;V$5,0,(SUM(K$22:K183)-V$5)),K183)</f>
        <v>0</v>
      </c>
      <c r="O183" s="21">
        <f>IF(SUM(O$22:O182)=G$20,0,IF(SUM(K$22:K183)&lt;$V$5,K183,G$20-SUM(K$22:K182)))</f>
        <v>0</v>
      </c>
      <c r="P183" s="21">
        <f t="shared" si="45"/>
        <v>0</v>
      </c>
      <c r="Q183" s="21">
        <f t="shared" si="46"/>
        <v>0</v>
      </c>
      <c r="R183" s="21">
        <f t="shared" si="47"/>
        <v>0</v>
      </c>
      <c r="S183" s="21">
        <f t="shared" si="48"/>
        <v>0</v>
      </c>
      <c r="U183" s="49"/>
      <c r="V183" s="21"/>
      <c r="W183" s="48"/>
      <c r="X183" s="21"/>
      <c r="Y183" s="48"/>
      <c r="Z183" s="18"/>
      <c r="AA183" s="48"/>
      <c r="AB183" s="18"/>
    </row>
    <row r="184" spans="1:28" x14ac:dyDescent="0.2">
      <c r="A184" s="47"/>
      <c r="B184" s="9" t="s">
        <v>9</v>
      </c>
      <c r="C184" s="18">
        <f t="shared" ref="C184" si="82">+C182</f>
        <v>2054</v>
      </c>
      <c r="D184" s="18">
        <v>163</v>
      </c>
      <c r="E184" s="18">
        <f t="shared" si="42"/>
        <v>0.21319056477948306</v>
      </c>
      <c r="F184" s="18">
        <f t="shared" si="43"/>
        <v>0.21602720041307927</v>
      </c>
      <c r="G184" s="32"/>
      <c r="K184" s="32"/>
      <c r="L184" s="39">
        <f t="shared" si="44"/>
        <v>0</v>
      </c>
      <c r="M184" s="39">
        <f>IF(SUM(K$22:K183)&lt;V$5,IF(SUM(K$22:K184)&lt;V$5,0,(SUM(K$22:K184)-V$5)),K184)</f>
        <v>0</v>
      </c>
      <c r="O184" s="21">
        <f>IF(SUM(O$22:O183)=G$20,0,IF(SUM(K$22:K184)&lt;$V$5,K184,G$20-SUM(K$22:K183)))</f>
        <v>0</v>
      </c>
      <c r="P184" s="21">
        <f t="shared" si="45"/>
        <v>0</v>
      </c>
      <c r="Q184" s="21">
        <f t="shared" si="46"/>
        <v>0</v>
      </c>
      <c r="R184" s="21">
        <f t="shared" si="47"/>
        <v>0</v>
      </c>
      <c r="S184" s="21">
        <f t="shared" si="48"/>
        <v>0</v>
      </c>
      <c r="U184" s="49"/>
      <c r="V184" s="21"/>
      <c r="W184" s="48"/>
      <c r="X184" s="21"/>
      <c r="Y184" s="48"/>
      <c r="Z184" s="18"/>
      <c r="AA184" s="48"/>
      <c r="AB184" s="18"/>
    </row>
    <row r="185" spans="1:28" x14ac:dyDescent="0.2">
      <c r="A185" s="47"/>
      <c r="B185" s="9" t="s">
        <v>10</v>
      </c>
      <c r="C185" s="18">
        <f t="shared" ref="C185" si="83">+C182</f>
        <v>2054</v>
      </c>
      <c r="D185" s="18">
        <v>164</v>
      </c>
      <c r="E185" s="18">
        <f t="shared" si="42"/>
        <v>0.21265891748576862</v>
      </c>
      <c r="F185" s="18">
        <f t="shared" si="43"/>
        <v>0.21602720041307927</v>
      </c>
      <c r="G185" s="32"/>
      <c r="K185" s="32"/>
      <c r="L185" s="39">
        <f t="shared" si="44"/>
        <v>0</v>
      </c>
      <c r="M185" s="39">
        <f>IF(SUM(K$22:K184)&lt;V$5,IF(SUM(K$22:K185)&lt;V$5,0,(SUM(K$22:K185)-V$5)),K185)</f>
        <v>0</v>
      </c>
      <c r="O185" s="21">
        <f>IF(SUM(O$22:O184)=G$20,0,IF(SUM(K$22:K185)&lt;$V$5,K185,G$20-SUM(K$22:K184)))</f>
        <v>0</v>
      </c>
      <c r="P185" s="21">
        <f t="shared" si="45"/>
        <v>0</v>
      </c>
      <c r="Q185" s="21">
        <f t="shared" si="46"/>
        <v>0</v>
      </c>
      <c r="R185" s="21">
        <f t="shared" si="47"/>
        <v>0</v>
      </c>
      <c r="S185" s="21">
        <f t="shared" si="48"/>
        <v>0</v>
      </c>
      <c r="U185" s="49"/>
      <c r="V185" s="21"/>
      <c r="W185" s="48"/>
      <c r="X185" s="21"/>
      <c r="Y185" s="48"/>
      <c r="Z185" s="18"/>
      <c r="AA185" s="48"/>
      <c r="AB185" s="18"/>
    </row>
    <row r="186" spans="1:28" x14ac:dyDescent="0.2">
      <c r="A186" s="47">
        <v>2055</v>
      </c>
      <c r="B186" s="9" t="s">
        <v>7</v>
      </c>
      <c r="C186" s="18">
        <f t="shared" ref="C186" si="84">+A186</f>
        <v>2055</v>
      </c>
      <c r="D186" s="18">
        <v>165</v>
      </c>
      <c r="E186" s="18">
        <f t="shared" si="42"/>
        <v>0.21212859599577916</v>
      </c>
      <c r="F186" s="18">
        <f t="shared" si="43"/>
        <v>0.21388831724067262</v>
      </c>
      <c r="G186" s="32"/>
      <c r="K186" s="32"/>
      <c r="L186" s="39">
        <f t="shared" si="44"/>
        <v>0</v>
      </c>
      <c r="M186" s="39">
        <f>IF(SUM(K$22:K185)&lt;V$5,IF(SUM(K$22:K186)&lt;V$5,0,(SUM(K$22:K186)-V$5)),K186)</f>
        <v>0</v>
      </c>
      <c r="O186" s="21">
        <f>IF(SUM(O$22:O185)=G$20,0,IF(SUM(K$22:K186)&lt;$V$5,K186,G$20-SUM(K$22:K185)))</f>
        <v>0</v>
      </c>
      <c r="P186" s="21">
        <f t="shared" si="45"/>
        <v>0</v>
      </c>
      <c r="Q186" s="21">
        <f t="shared" si="46"/>
        <v>0</v>
      </c>
      <c r="R186" s="21">
        <f t="shared" si="47"/>
        <v>0</v>
      </c>
      <c r="S186" s="21">
        <f t="shared" si="48"/>
        <v>0</v>
      </c>
      <c r="U186" s="49">
        <f t="shared" ref="U186" si="85">SUM(M186:M189)</f>
        <v>0</v>
      </c>
      <c r="V186" s="21">
        <f t="shared" ref="V186" si="86">+U186*F186</f>
        <v>0</v>
      </c>
      <c r="W186" s="48"/>
      <c r="X186" s="21">
        <f t="shared" ref="X186" si="87">+W186*F186</f>
        <v>0</v>
      </c>
      <c r="Y186" s="48"/>
      <c r="Z186" s="21">
        <f t="shared" ref="Z186" si="88">+Y186*F186</f>
        <v>0</v>
      </c>
      <c r="AA186" s="48"/>
      <c r="AB186" s="21">
        <f t="shared" ref="AB186" si="89">+AA186*F186</f>
        <v>0</v>
      </c>
    </row>
    <row r="187" spans="1:28" x14ac:dyDescent="0.2">
      <c r="A187" s="47"/>
      <c r="B187" s="9" t="s">
        <v>8</v>
      </c>
      <c r="C187" s="18">
        <f t="shared" ref="C187" si="90">+C186</f>
        <v>2055</v>
      </c>
      <c r="D187" s="18">
        <v>166</v>
      </c>
      <c r="E187" s="18">
        <f t="shared" si="42"/>
        <v>0.21159959700327108</v>
      </c>
      <c r="F187" s="18">
        <f t="shared" si="43"/>
        <v>0.21388831724067262</v>
      </c>
      <c r="G187" s="32"/>
      <c r="K187" s="32"/>
      <c r="L187" s="39">
        <f t="shared" si="44"/>
        <v>0</v>
      </c>
      <c r="M187" s="39">
        <f>IF(SUM(K$22:K186)&lt;V$5,IF(SUM(K$22:K187)&lt;V$5,0,(SUM(K$22:K187)-V$5)),K187)</f>
        <v>0</v>
      </c>
      <c r="O187" s="21">
        <f>IF(SUM(O$22:O186)=G$20,0,IF(SUM(K$22:K187)&lt;$V$5,K187,G$20-SUM(K$22:K186)))</f>
        <v>0</v>
      </c>
      <c r="P187" s="21">
        <f t="shared" si="45"/>
        <v>0</v>
      </c>
      <c r="Q187" s="21">
        <f t="shared" si="46"/>
        <v>0</v>
      </c>
      <c r="R187" s="21">
        <f t="shared" si="47"/>
        <v>0</v>
      </c>
      <c r="S187" s="21">
        <f t="shared" si="48"/>
        <v>0</v>
      </c>
      <c r="U187" s="49"/>
      <c r="V187" s="21"/>
      <c r="W187" s="48"/>
      <c r="X187" s="21"/>
      <c r="Y187" s="48"/>
      <c r="Z187" s="18"/>
      <c r="AA187" s="48"/>
      <c r="AB187" s="18"/>
    </row>
    <row r="188" spans="1:28" x14ac:dyDescent="0.2">
      <c r="A188" s="47"/>
      <c r="B188" s="9" t="s">
        <v>9</v>
      </c>
      <c r="C188" s="18">
        <f t="shared" ref="C188" si="91">+C186</f>
        <v>2055</v>
      </c>
      <c r="D188" s="18">
        <v>167</v>
      </c>
      <c r="E188" s="18">
        <f t="shared" si="42"/>
        <v>0.21107191721024546</v>
      </c>
      <c r="F188" s="18">
        <f t="shared" si="43"/>
        <v>0.21388831724067262</v>
      </c>
      <c r="G188" s="32"/>
      <c r="K188" s="32"/>
      <c r="L188" s="39">
        <f t="shared" si="44"/>
        <v>0</v>
      </c>
      <c r="M188" s="39">
        <f>IF(SUM(K$22:K187)&lt;V$5,IF(SUM(K$22:K188)&lt;V$5,0,(SUM(K$22:K188)-V$5)),K188)</f>
        <v>0</v>
      </c>
      <c r="O188" s="21">
        <f>IF(SUM(O$22:O187)=G$20,0,IF(SUM(K$22:K188)&lt;$V$5,K188,G$20-SUM(K$22:K187)))</f>
        <v>0</v>
      </c>
      <c r="P188" s="21">
        <f t="shared" si="45"/>
        <v>0</v>
      </c>
      <c r="Q188" s="21">
        <f t="shared" si="46"/>
        <v>0</v>
      </c>
      <c r="R188" s="21">
        <f t="shared" si="47"/>
        <v>0</v>
      </c>
      <c r="S188" s="21">
        <f t="shared" si="48"/>
        <v>0</v>
      </c>
      <c r="U188" s="49"/>
      <c r="V188" s="21"/>
      <c r="W188" s="48"/>
      <c r="X188" s="21"/>
      <c r="Y188" s="48"/>
      <c r="Z188" s="18"/>
      <c r="AA188" s="48"/>
      <c r="AB188" s="18"/>
    </row>
    <row r="189" spans="1:28" x14ac:dyDescent="0.2">
      <c r="A189" s="47"/>
      <c r="B189" s="9" t="s">
        <v>10</v>
      </c>
      <c r="C189" s="18">
        <f t="shared" ref="C189" si="92">+C186</f>
        <v>2055</v>
      </c>
      <c r="D189" s="18">
        <v>168</v>
      </c>
      <c r="E189" s="18">
        <f t="shared" si="42"/>
        <v>0.21054555332692809</v>
      </c>
      <c r="F189" s="18">
        <f t="shared" si="43"/>
        <v>0.21388831724067262</v>
      </c>
      <c r="G189" s="32"/>
      <c r="K189" s="32"/>
      <c r="L189" s="39">
        <f t="shared" si="44"/>
        <v>0</v>
      </c>
      <c r="M189" s="39">
        <f>IF(SUM(K$22:K188)&lt;V$5,IF(SUM(K$22:K189)&lt;V$5,0,(SUM(K$22:K189)-V$5)),K189)</f>
        <v>0</v>
      </c>
      <c r="O189" s="21">
        <f>IF(SUM(O$22:O188)=G$20,0,IF(SUM(K$22:K189)&lt;$V$5,K189,G$20-SUM(K$22:K188)))</f>
        <v>0</v>
      </c>
      <c r="P189" s="21">
        <f t="shared" si="45"/>
        <v>0</v>
      </c>
      <c r="Q189" s="21">
        <f t="shared" si="46"/>
        <v>0</v>
      </c>
      <c r="R189" s="21">
        <f t="shared" si="47"/>
        <v>0</v>
      </c>
      <c r="S189" s="21">
        <f t="shared" si="48"/>
        <v>0</v>
      </c>
      <c r="U189" s="49"/>
      <c r="V189" s="21"/>
      <c r="W189" s="48"/>
      <c r="X189" s="21"/>
      <c r="Y189" s="48"/>
      <c r="Z189" s="18"/>
      <c r="AA189" s="48"/>
      <c r="AB189" s="18"/>
    </row>
  </sheetData>
  <sheetProtection algorithmName="SHA-512" hashValue="Yu0A6iQb5NxPaAmU2EQnMA15cHSHLHYFoC7D4LohwHqIBtPR0Uo1HBkp16Zz7ALaR1QpOE2ZTHxHrqHobUDYQA==" saltValue="0LKNBNDyPlEVG7cnj1WrFg==" spinCount="100000" sheet="1"/>
  <mergeCells count="222">
    <mergeCell ref="A186:A189"/>
    <mergeCell ref="U186:U189"/>
    <mergeCell ref="W186:W189"/>
    <mergeCell ref="Y186:Y189"/>
    <mergeCell ref="AA186:AA189"/>
    <mergeCell ref="A178:A181"/>
    <mergeCell ref="U178:U181"/>
    <mergeCell ref="W178:W181"/>
    <mergeCell ref="Y178:Y181"/>
    <mergeCell ref="AA178:AA181"/>
    <mergeCell ref="A182:A185"/>
    <mergeCell ref="U182:U185"/>
    <mergeCell ref="W182:W185"/>
    <mergeCell ref="Y182:Y185"/>
    <mergeCell ref="AA182:AA185"/>
    <mergeCell ref="A170:A173"/>
    <mergeCell ref="U170:U173"/>
    <mergeCell ref="W170:W173"/>
    <mergeCell ref="Y170:Y173"/>
    <mergeCell ref="AA170:AA173"/>
    <mergeCell ref="A174:A177"/>
    <mergeCell ref="U174:U177"/>
    <mergeCell ref="W174:W177"/>
    <mergeCell ref="Y174:Y177"/>
    <mergeCell ref="AA174:AA177"/>
    <mergeCell ref="A154:A157"/>
    <mergeCell ref="U154:U157"/>
    <mergeCell ref="W154:W157"/>
    <mergeCell ref="Y154:Y157"/>
    <mergeCell ref="AA154:AA157"/>
    <mergeCell ref="A166:A169"/>
    <mergeCell ref="U166:U169"/>
    <mergeCell ref="W166:W169"/>
    <mergeCell ref="Y166:Y169"/>
    <mergeCell ref="AA166:AA169"/>
    <mergeCell ref="A158:A161"/>
    <mergeCell ref="U158:U161"/>
    <mergeCell ref="W158:W161"/>
    <mergeCell ref="Y158:Y161"/>
    <mergeCell ref="AA158:AA161"/>
    <mergeCell ref="A162:A165"/>
    <mergeCell ref="U162:U165"/>
    <mergeCell ref="W162:W165"/>
    <mergeCell ref="Y162:Y165"/>
    <mergeCell ref="AA162:AA165"/>
    <mergeCell ref="AA50:AA53"/>
    <mergeCell ref="AA38:AA41"/>
    <mergeCell ref="AA42:AA45"/>
    <mergeCell ref="AA46:AA49"/>
    <mergeCell ref="AA70:AA73"/>
    <mergeCell ref="A150:A153"/>
    <mergeCell ref="U150:U153"/>
    <mergeCell ref="W150:W153"/>
    <mergeCell ref="Y150:Y153"/>
    <mergeCell ref="AA150:AA153"/>
    <mergeCell ref="A46:A49"/>
    <mergeCell ref="A50:A53"/>
    <mergeCell ref="Y66:Y69"/>
    <mergeCell ref="W62:W65"/>
    <mergeCell ref="U58:U61"/>
    <mergeCell ref="U50:U53"/>
    <mergeCell ref="W54:W57"/>
    <mergeCell ref="AA54:AA57"/>
    <mergeCell ref="A106:A109"/>
    <mergeCell ref="Y102:Y105"/>
    <mergeCell ref="AA102:AA105"/>
    <mergeCell ref="Y106:Y109"/>
    <mergeCell ref="AA106:AA109"/>
    <mergeCell ref="W106:W109"/>
    <mergeCell ref="AC7:AE7"/>
    <mergeCell ref="AC8:AE8"/>
    <mergeCell ref="AC9:AE9"/>
    <mergeCell ref="AC10:AE10"/>
    <mergeCell ref="AC11:AE11"/>
    <mergeCell ref="AA22:AA25"/>
    <mergeCell ref="AA26:AA29"/>
    <mergeCell ref="AA30:AA33"/>
    <mergeCell ref="AA34:AA37"/>
    <mergeCell ref="A7:B7"/>
    <mergeCell ref="A8:B8"/>
    <mergeCell ref="A9:B9"/>
    <mergeCell ref="A11:B11"/>
    <mergeCell ref="U30:U33"/>
    <mergeCell ref="U26:U29"/>
    <mergeCell ref="A30:A33"/>
    <mergeCell ref="U22:U25"/>
    <mergeCell ref="A42:A45"/>
    <mergeCell ref="A12:B12"/>
    <mergeCell ref="A14:B14"/>
    <mergeCell ref="A10:B10"/>
    <mergeCell ref="A22:A25"/>
    <mergeCell ref="A26:A29"/>
    <mergeCell ref="A34:A37"/>
    <mergeCell ref="A38:A41"/>
    <mergeCell ref="U34:U37"/>
    <mergeCell ref="U38:U41"/>
    <mergeCell ref="U42:U45"/>
    <mergeCell ref="Y22:Y25"/>
    <mergeCell ref="Y26:Y29"/>
    <mergeCell ref="Y30:Y33"/>
    <mergeCell ref="Y34:Y37"/>
    <mergeCell ref="A62:A65"/>
    <mergeCell ref="A66:A69"/>
    <mergeCell ref="Y46:Y49"/>
    <mergeCell ref="Y42:Y45"/>
    <mergeCell ref="Y38:Y41"/>
    <mergeCell ref="W22:W25"/>
    <mergeCell ref="W26:W29"/>
    <mergeCell ref="W30:W33"/>
    <mergeCell ref="W34:W37"/>
    <mergeCell ref="W38:W41"/>
    <mergeCell ref="U62:U65"/>
    <mergeCell ref="U66:U69"/>
    <mergeCell ref="U54:U57"/>
    <mergeCell ref="U46:U49"/>
    <mergeCell ref="Y50:Y53"/>
    <mergeCell ref="A54:A57"/>
    <mergeCell ref="A58:A61"/>
    <mergeCell ref="Y54:Y57"/>
    <mergeCell ref="Y58:Y61"/>
    <mergeCell ref="Y62:Y65"/>
    <mergeCell ref="W58:W61"/>
    <mergeCell ref="W78:W81"/>
    <mergeCell ref="U106:U109"/>
    <mergeCell ref="U102:U105"/>
    <mergeCell ref="A102:A105"/>
    <mergeCell ref="W102:W105"/>
    <mergeCell ref="Y86:Y89"/>
    <mergeCell ref="Y90:Y93"/>
    <mergeCell ref="Y74:Y77"/>
    <mergeCell ref="Y78:Y81"/>
    <mergeCell ref="Y94:Y97"/>
    <mergeCell ref="A94:A97"/>
    <mergeCell ref="A98:A101"/>
    <mergeCell ref="Y98:Y101"/>
    <mergeCell ref="W98:W101"/>
    <mergeCell ref="A70:A73"/>
    <mergeCell ref="A74:A77"/>
    <mergeCell ref="A78:A81"/>
    <mergeCell ref="A82:A85"/>
    <mergeCell ref="A86:A89"/>
    <mergeCell ref="A90:A93"/>
    <mergeCell ref="Y70:Y73"/>
    <mergeCell ref="W66:W69"/>
    <mergeCell ref="AA90:AA93"/>
    <mergeCell ref="AA74:AA77"/>
    <mergeCell ref="U74:U77"/>
    <mergeCell ref="Y82:Y85"/>
    <mergeCell ref="W82:W85"/>
    <mergeCell ref="W74:W77"/>
    <mergeCell ref="U94:U97"/>
    <mergeCell ref="W90:W93"/>
    <mergeCell ref="W94:W97"/>
    <mergeCell ref="A110:A113"/>
    <mergeCell ref="Y110:Y113"/>
    <mergeCell ref="AA110:AA113"/>
    <mergeCell ref="U110:U113"/>
    <mergeCell ref="W110:W113"/>
    <mergeCell ref="W42:W45"/>
    <mergeCell ref="W46:W49"/>
    <mergeCell ref="W50:W53"/>
    <mergeCell ref="AA94:AA97"/>
    <mergeCell ref="W70:W73"/>
    <mergeCell ref="AA78:AA81"/>
    <mergeCell ref="U98:U101"/>
    <mergeCell ref="U86:U89"/>
    <mergeCell ref="U90:U93"/>
    <mergeCell ref="AA58:AA61"/>
    <mergeCell ref="AA62:AA65"/>
    <mergeCell ref="AA66:AA69"/>
    <mergeCell ref="W86:W89"/>
    <mergeCell ref="U78:U81"/>
    <mergeCell ref="U82:U85"/>
    <mergeCell ref="U70:U73"/>
    <mergeCell ref="AA98:AA101"/>
    <mergeCell ref="AA82:AA85"/>
    <mergeCell ref="AA86:AA89"/>
    <mergeCell ref="A114:A117"/>
    <mergeCell ref="Y114:Y117"/>
    <mergeCell ref="AA114:AA117"/>
    <mergeCell ref="U114:U117"/>
    <mergeCell ref="W114:W117"/>
    <mergeCell ref="A118:A121"/>
    <mergeCell ref="Y118:Y121"/>
    <mergeCell ref="AA118:AA121"/>
    <mergeCell ref="U118:U121"/>
    <mergeCell ref="W118:W121"/>
    <mergeCell ref="A122:A125"/>
    <mergeCell ref="Y122:Y125"/>
    <mergeCell ref="AA122:AA125"/>
    <mergeCell ref="U122:U125"/>
    <mergeCell ref="W122:W125"/>
    <mergeCell ref="A126:A129"/>
    <mergeCell ref="Y126:Y129"/>
    <mergeCell ref="AA126:AA129"/>
    <mergeCell ref="U126:U129"/>
    <mergeCell ref="W126:W129"/>
    <mergeCell ref="A130:A133"/>
    <mergeCell ref="Y130:Y133"/>
    <mergeCell ref="AA130:AA133"/>
    <mergeCell ref="U130:U133"/>
    <mergeCell ref="W130:W133"/>
    <mergeCell ref="A134:A137"/>
    <mergeCell ref="Y134:Y137"/>
    <mergeCell ref="AA134:AA137"/>
    <mergeCell ref="U134:U137"/>
    <mergeCell ref="W134:W137"/>
    <mergeCell ref="A146:A149"/>
    <mergeCell ref="Y146:Y149"/>
    <mergeCell ref="AA146:AA149"/>
    <mergeCell ref="U146:U149"/>
    <mergeCell ref="W146:W149"/>
    <mergeCell ref="A138:A141"/>
    <mergeCell ref="Y138:Y141"/>
    <mergeCell ref="AA138:AA141"/>
    <mergeCell ref="U138:U141"/>
    <mergeCell ref="W138:W141"/>
    <mergeCell ref="A142:A145"/>
    <mergeCell ref="Y142:Y145"/>
    <mergeCell ref="AA142:AA145"/>
    <mergeCell ref="U142:U145"/>
    <mergeCell ref="W142:W145"/>
  </mergeCells>
  <phoneticPr fontId="2" type="noConversion"/>
  <conditionalFormatting sqref="G20:K20">
    <cfRule type="expression" dxfId="1" priority="1">
      <formula>$G$20&lt;&gt;$K$20</formula>
    </cfRule>
  </conditionalFormatting>
  <conditionalFormatting sqref="M17">
    <cfRule type="cellIs" dxfId="0" priority="3" stopIfTrue="1" operator="greaterThan">
      <formula>0.75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G11" unlockedFormula="1"/>
    <ignoredError sqref="M17:N17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 altText="pole wyboru z następującymi poziomami ratingu do wyboru: 1. wysoki, 2. dobry, 3. zadowalający, 4. niski, 5. zły/trudności finansowe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EDB</vt:lpstr>
      <vt:lpstr>RAT</vt:lpstr>
      <vt:lpstr>RATING</vt:lpstr>
      <vt:lpstr>ratt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edb dla pomocy regionalnej i pomocy de minimis 2024</dc:title>
  <dc:creator>PR</dc:creator>
  <cp:lastModifiedBy>Ruciński Piotr</cp:lastModifiedBy>
  <dcterms:created xsi:type="dcterms:W3CDTF">2013-12-28T17:49:39Z</dcterms:created>
  <dcterms:modified xsi:type="dcterms:W3CDTF">2025-01-09T14:51:00Z</dcterms:modified>
</cp:coreProperties>
</file>