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Ceny UE bydła żywego" sheetId="63" r:id="rId11"/>
    <sheet name="Handel-zagr. I-XI_2020" sheetId="60" r:id="rId12"/>
    <sheet name="Eksport I-XI_2020" sheetId="61" r:id="rId13"/>
    <sheet name="Import_I-XI_2020" sheetId="62" r:id="rId14"/>
    <sheet name="Handel-zagr. 2019ost." sheetId="46" r:id="rId15"/>
    <sheet name="Eksport 2019ost." sheetId="47" r:id="rId16"/>
    <sheet name="Import 2019ost." sheetId="48" r:id="rId17"/>
    <sheet name="Uboje_bydła_wgGUS" sheetId="45" r:id="rId18"/>
    <sheet name="Śr_wagi_bydła_PL" sheetId="49" r:id="rId19"/>
    <sheet name="Baza_cen_zakupu_2003_2020" sheetId="36" r:id="rId20"/>
    <sheet name="Baza_cen sprzedaży_2017-2020" sheetId="50" r:id="rId21"/>
  </sheets>
  <definedNames>
    <definedName name="_xlnm._FilterDatabase" localSheetId="15" hidden="1">'Eksport 2019ost.'!#REF!</definedName>
    <definedName name="_xlnm._FilterDatabase" localSheetId="12" hidden="1">'Eksport I-XI_2020'!$A$6:$D$25</definedName>
    <definedName name="_xlnm._FilterDatabase" localSheetId="13" hidden="1">'Import_I-XI_2020'!$K$7:$N$33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L506" i="36" l="1"/>
  <c r="M486" i="36"/>
  <c r="L342" i="36"/>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06"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Z508" i="36" s="1"/>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<sst xmlns="http://schemas.openxmlformats.org/spreadsheetml/2006/main" count="6161" uniqueCount="524">
  <si>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</si>
  <si>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</si>
  <si>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</si>
  <si>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</si>
  <si>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</si>
  <si>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</si>
  <si>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</si>
  <si>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</si>
  <si>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</si>
  <si>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</si>
  <si>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</si>
  <si>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</si>
  <si>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</si>
  <si>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</si>
  <si>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</si>
  <si>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</si>
  <si>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</si>
  <si>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</si>
  <si>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</si>
  <si>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</si>
  <si>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</si>
  <si>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</si>
  <si>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</si>
  <si>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</si>
  <si>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</si>
  <si>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</si>
  <si>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</si>
  <si>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</si>
  <si>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</si>
  <si>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</si>
  <si>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</si>
  <si>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</si>
  <si>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</si>
  <si>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</si>
  <si>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</si>
  <si>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</si>
  <si>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</si>
  <si>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</si>
  <si>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</si>
  <si>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</si>
  <si>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</si>
  <si>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</si>
  <si>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</si>
  <si>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</si>
  <si>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</si>
  <si>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</si>
  <si>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</si>
  <si>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</si>
  <si>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</si>
  <si>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</si>
  <si>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</si>
  <si>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</si>
  <si>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</si>
  <si>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</si>
  <si>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</si>
  <si>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</si>
  <si>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</si>
  <si>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</si>
  <si>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</si>
  <si>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</si>
  <si>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</si>
  <si>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</si>
  <si>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</si>
  <si>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</si>
  <si>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</si>
  <si>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</si>
  <si>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</si>
  <si>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</si>
  <si>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</si>
  <si>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</si>
  <si>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</si>
  <si>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</si>
  <si>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</si>
  <si>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</si>
  <si>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</si>
  <si>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</si>
  <si>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</si>
  <si>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</si>
  <si>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</si>
  <si>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</si>
  <si>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</si>
  <si>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</si>
  <si>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</si>
  <si>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</si>
  <si>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</si>
  <si>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</si>
  <si>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</si>
  <si>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</si>
  <si>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</si>
  <si>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</si>
  <si>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</si>
  <si>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</si>
  <si>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</si>
  <si>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</si>
  <si>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</si>
  <si>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</si>
  <si>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</si>
  <si>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</si>
  <si>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</si>
  <si>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</si>
  <si>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</si>
  <si>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</si>
  <si>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</si>
  <si>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</si>
  <si>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</si>
  <si>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</si>
  <si>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</si>
  <si>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</si>
  <si>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</si>
  <si>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</si>
  <si>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</si>
  <si>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</si>
  <si>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</si>
  <si>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</si>
  <si>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</si>
  <si>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</si>
  <si>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</si>
  <si>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</si>
  <si>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</si>
  <si>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</si>
  <si>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</si>
  <si>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</si>
  <si>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</si>
  <si>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</si>
  <si>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</si>
  <si>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</si>
  <si>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</si>
  <si>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</si>
  <si>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</si>
  <si>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</si>
  <si>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</si>
  <si>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</si>
  <si>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</si>
  <si>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</si>
  <si>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</si>
  <si>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</si>
  <si>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</si>
  <si>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</si>
  <si>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</si>
  <si>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</si>
  <si>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</si>
  <si>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</si>
  <si>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</si>
  <si>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</si>
  <si>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</si>
  <si>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</si>
  <si>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</si>
  <si>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</si>
  <si>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</si>
  <si>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</si>
  <si>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</si>
  <si>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</si>
  <si>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</si>
  <si>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</si>
  <si>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</si>
  <si>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</si>
  <si>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</si>
  <si>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</si>
  <si>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</si>
  <si>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</si>
  <si>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</si>
  <si>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</si>
  <si>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</si>
  <si>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</si>
  <si>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</si>
  <si>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</si>
  <si>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</si>
  <si>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</si>
  <si>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</si>
  <si>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</si>
  <si>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</si>
  <si>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</si>
  <si>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</si>
  <si>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</si>
  <si>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</si>
  <si>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</si>
  <si>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</si>
  <si>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</si>
  <si>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</si>
  <si>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</si>
  <si>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</si>
  <si>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</si>
  <si>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</si>
  <si>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</si>
  <si>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</si>
  <si>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</si>
  <si>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</si>
  <si>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</si>
  <si>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</si>
  <si>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</si>
  <si>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</si>
  <si>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</si>
  <si>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</si>
  <si>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</si>
  <si>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</si>
  <si>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</si>
  <si>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</si>
  <si>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</si>
  <si>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</si>
  <si>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</si>
  <si>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</si>
  <si>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</si>
  <si>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</si>
  <si>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</si>
  <si>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</si>
  <si>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</si>
  <si>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</si>
  <si>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</si>
  <si>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</si>
  <si>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</si>
  <si>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</si>
  <si>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</si>
  <si>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</si>
  <si>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</si>
  <si>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</si>
  <si>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</si>
  <si>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</si>
  <si>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</si>
  <si>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</si>
  <si>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</si>
  <si>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</si>
  <si>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</si>
  <si>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</si>
  <si>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</si>
  <si>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</si>
  <si>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</si>
  <si>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</si>
  <si>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</si>
  <si>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</si>
  <si>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</si>
  <si>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</si>
  <si>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</si>
  <si>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</si>
  <si>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</si>
  <si>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</si>
  <si>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</si>
  <si>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</si>
  <si>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</si>
  <si>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</si>
  <si>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</si>
  <si>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</si>
  <si>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</si>
  <si>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</si>
  <si>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</si>
  <si>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</si>
  <si>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</si>
  <si>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</si>
  <si>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</si>
  <si>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</si>
  <si>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</si>
  <si>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</si>
  <si>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</si>
  <si>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</si>
  <si>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</si>
  <si>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</si>
  <si>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</si>
  <si>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</si>
  <si>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</si>
  <si>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</si>
  <si>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</si>
  <si>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</si>
  <si>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</si>
  <si>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</si>
  <si>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</si>
  <si>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</si>
  <si>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</si>
  <si>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</si>
  <si>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</si>
  <si>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</si>
  <si>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</si>
  <si>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</si>
  <si>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</si>
  <si>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</si>
  <si>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</si>
  <si>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</si>
  <si>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</si>
  <si>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</si>
  <si>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</si>
  <si>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</si>
  <si>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</si>
  <si>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</si>
  <si>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</si>
  <si>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</si>
  <si>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</si>
  <si>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</si>
  <si>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</si>
  <si>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</si>
  <si>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</si>
  <si>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</si>
  <si>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</si>
  <si>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</si>
  <si>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</si>
  <si>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</si>
  <si>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</si>
  <si>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</si>
  <si>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</si>
  <si>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</si>
  <si>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</si>
  <si>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</si>
  <si>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</si>
  <si>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</si>
  <si>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</si>
  <si>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</si>
  <si>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</si>
  <si>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</si>
  <si>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</si>
  <si>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</si>
  <si>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</si>
  <si>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</si>
  <si>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</si>
  <si>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</si>
  <si>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</si>
  <si>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</si>
  <si>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</si>
  <si>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</si>
  <si>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</si>
  <si>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</si>
  <si>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</si>
  <si>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</si>
  <si>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</si>
  <si>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</si>
  <si>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</si>
  <si>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</si>
  <si>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</si>
  <si>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</si>
  <si>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</si>
  <si>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</si>
  <si>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</si>
  <si>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</si>
  <si>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</si>
  <si>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</si>
  <si>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</si>
  <si>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</si>
  <si>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</si>
  <si>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</si>
  <si>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</si>
  <si>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</si>
  <si>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</si>
  <si>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</si>
  <si>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</si>
  <si>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</si>
  <si>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</si>
  <si>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</si>
  <si>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</si>
  <si>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</si>
  <si>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</si>
  <si>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</si>
  <si>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</si>
  <si>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</si>
  <si>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</si>
  <si>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</si>
  <si>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</si>
  <si>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</si>
  <si>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</si>
  <si>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</si>
  <si>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</si>
  <si>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</si>
  <si>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</si>
  <si>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</si>
  <si>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</si>
  <si>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</si>
  <si>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</si>
  <si>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</si>
  <si>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</si>
  <si>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</si>
  <si>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</si>
  <si>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</si>
  <si>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</si>
  <si>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</si>
  <si>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</si>
  <si>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</si>
  <si>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</si>
  <si>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</si>
  <si>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</si>
  <si>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</si>
  <si>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</si>
  <si>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</si>
  <si>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</si>
  <si>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</si>
  <si>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</si>
  <si>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</si>
  <si>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</si>
  <si>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</si>
  <si>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</si>
  <si>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</si>
  <si>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</si>
  <si>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</si>
  <si>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</si>
  <si>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</si>
  <si>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</si>
  <si>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</si>
  <si>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</si>
  <si>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</si>
  <si>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</si>
  <si>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</si>
  <si>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</si>
  <si>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</si>
  <si>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</si>
  <si>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</si>
  <si>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</si>
  <si>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</si>
  <si>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</si>
  <si>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</si>
  <si>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</si>
  <si>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</si>
  <si>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</si>
  <si>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</si>
  <si>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</si>
  <si>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</si>
  <si>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</si>
  <si>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</si>
  <si>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</si>
  <si>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</si>
  <si>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</si>
  <si>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</si>
  <si>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</si>
  <si>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</si>
  <si>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</si>
  <si>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</si>
  <si>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</si>
  <si>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</si>
  <si>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</si>
  <si>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</si>
  <si>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</si>
  <si>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</si>
  <si>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</si>
  <si>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</si>
  <si>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</si>
  <si>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</si>
  <si>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</si>
  <si>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</si>
  <si>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</si>
  <si>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</si>
  <si>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</si>
  <si>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</si>
  <si>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</si>
  <si>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</si>
  <si>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</si>
  <si>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</si>
  <si>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</si>
  <si>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</si>
  <si>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</si>
  <si>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</si>
  <si>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</si>
  <si>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</si>
  <si>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</si>
  <si>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</si>
  <si>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</si>
  <si>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</si>
  <si>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</si>
  <si>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</si>
  <si>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</si>
  <si>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</si>
  <si>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</si>
  <si>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</si>
  <si>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</si>
  <si>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</si>
  <si>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</si>
  <si>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</si>
  <si>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</si>
  <si>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</si>
  <si>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</si>
  <si>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</si>
  <si>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</si>
  <si>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</si>
  <si>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</si>
  <si>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</si>
  <si>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Male Calves aged between 8 days and 4 weeks</t>
  </si>
  <si>
    <t>EU</t>
  </si>
  <si>
    <t>UK</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</si>
  <si>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</si>
  <si>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</si>
  <si>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</si>
  <si>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</si>
  <si>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</si>
  <si>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</si>
  <si>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</si>
  <si>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</si>
  <si>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</si>
  <si>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</si>
  <si>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</si>
  <si>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</si>
  <si>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</si>
  <si>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</si>
  <si>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</si>
  <si>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</si>
  <si>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</si>
  <si>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</si>
  <si>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</si>
  <si>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</si>
  <si>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</si>
  <si>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</si>
  <si>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</si>
  <si>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</si>
  <si>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</si>
  <si>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</si>
  <si>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</si>
  <si>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</si>
  <si>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</si>
  <si>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 2020 r.</t>
    </r>
    <r>
      <rPr>
        <b/>
        <sz val="14"/>
        <color indexed="8"/>
        <rFont val="Arial"/>
        <family val="2"/>
        <charset val="238"/>
      </rPr>
      <t xml:space="preserve"> (dane wstępne)</t>
    </r>
  </si>
  <si>
    <t>OKRES: I-XI - 2020 r. (wstępne) - ważniejsze państwa</t>
  </si>
  <si>
    <t>Kosowo</t>
  </si>
  <si>
    <t>Szwajcaria</t>
  </si>
  <si>
    <t>I-XI 2020 r. (wstępne)</t>
  </si>
  <si>
    <t>I-XI 2019 r.</t>
  </si>
  <si>
    <t>zmiana w stos. do I-XI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</si>
  <si>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2020 r. (dane wstępne)  </t>
    </r>
    <r>
      <rPr>
        <b/>
        <sz val="11"/>
        <rFont val="Times New Roman"/>
        <family val="1"/>
        <charset val="238"/>
      </rPr>
      <t>w porównaniu do I-XI 2019 r.  (</t>
    </r>
    <r>
      <rPr>
        <i/>
        <sz val="11"/>
        <rFont val="Times New Roman"/>
        <family val="1"/>
        <charset val="238"/>
      </rPr>
      <t>wg wstępnych danych Min. Finansów</t>
    </r>
    <r>
      <rPr>
        <b/>
        <sz val="11"/>
        <rFont val="Times New Roman"/>
        <family val="1"/>
        <charset val="238"/>
      </rPr>
      <t>).</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</si>
  <si>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2020 r. (dane wstępne) </t>
    </r>
    <r>
      <rPr>
        <b/>
        <sz val="11"/>
        <rFont val="Times New Roman"/>
        <family val="1"/>
        <charset val="238"/>
      </rPr>
      <t xml:space="preserve">w porównaniu do I-XI 2019 r. </t>
    </r>
    <r>
      <rPr>
        <i/>
        <sz val="11"/>
        <rFont val="Times New Roman"/>
        <family val="1"/>
        <charset val="238"/>
      </rPr>
      <t>(wg wstępnych danych Min. Finansów).</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</si>
  <si>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2020 r.</t>
    </r>
    <r>
      <rPr>
        <b/>
        <sz val="14"/>
        <color indexed="8"/>
        <rFont val="Arial"/>
        <family val="2"/>
        <charset val="238"/>
      </rPr>
      <t xml:space="preserve"> (dane wstępne)</t>
    </r>
  </si>
  <si>
    <t>OKRES: I-XI 2020 r. (wstępne) - ważniejsze państwa</t>
  </si>
  <si>
    <t>Argentyna</t>
  </si>
  <si>
    <t>Brazylia</t>
  </si>
  <si>
    <t>Dane nie zostały przesłane - niektóre ceny takie same jak tydzień wcześniej: EL</t>
  </si>
  <si>
    <t>Tablica 4. Ceny sprzedaży netto (bez VAT) ćwierci wołowych (kraj) wg makroregionów</t>
  </si>
  <si>
    <t>31.01.2021</t>
  </si>
  <si>
    <t>Tydzień 04/2021</t>
  </si>
  <si>
    <t>25.01 - 31.01.2021r.</t>
  </si>
  <si>
    <t>Tydz. 04/2021</t>
  </si>
  <si>
    <r>
      <t xml:space="preserve">Tablica 5. Średnie ceny sprzedaży netto (bez VAT) elementów mięsa wołowego wg makroregionów </t>
    </r>
    <r>
      <rPr>
        <b/>
        <sz val="14"/>
        <color rgb="FF0000FF"/>
        <rFont val="Times New Roman CE"/>
        <family val="1"/>
        <charset val="238"/>
      </rPr>
      <t>w okresie: 01.02 - 07.02.2021</t>
    </r>
  </si>
  <si>
    <t>07.02.2021</t>
  </si>
  <si>
    <t>11.02.2021 r.</t>
  </si>
  <si>
    <t>NR 05/2021</t>
  </si>
  <si>
    <t>Notowania z okresu: 01.02 - 07.02.2021r.</t>
  </si>
  <si>
    <t>2021-02-01 - 2021-02-07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</si>
</sst>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0" tint="-0.249977111117893"/>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623">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1"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42" fillId="0" borderId="0" xfId="188" applyFont="1"/>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26"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0" fontId="42"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169" fontId="4" fillId="0" borderId="0" xfId="188" applyNumberFormat="1"/>
    <xf numFmtId="2" fontId="4" fillId="0" borderId="0" xfId="188" applyNumberFormat="1"/>
    <xf numFmtId="0" fontId="0" fillId="0" borderId="110" xfId="0" applyNumberFormat="1" applyBorder="1"/>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1" fillId="65" borderId="4"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2" fontId="221" fillId="64" borderId="111" xfId="101" applyNumberFormat="1" applyFont="1" applyFill="1" applyBorder="1"/>
    <xf numFmtId="2" fontId="221" fillId="64" borderId="112" xfId="101" applyNumberFormat="1" applyFont="1" applyFill="1" applyBorder="1"/>
    <xf numFmtId="2" fontId="221" fillId="64" borderId="113" xfId="101" applyNumberFormat="1" applyFont="1" applyFill="1" applyBorder="1"/>
    <xf numFmtId="2" fontId="221" fillId="64" borderId="104" xfId="101" applyNumberFormat="1" applyFont="1" applyFill="1" applyBorder="1"/>
    <xf numFmtId="2" fontId="221" fillId="65" borderId="102" xfId="101" applyNumberFormat="1" applyFont="1" applyFill="1" applyBorder="1"/>
    <xf numFmtId="0" fontId="194" fillId="60" borderId="34" xfId="0" applyFont="1" applyFill="1" applyBorder="1" applyAlignment="1">
      <alignment horizontal="right"/>
    </xf>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4" fontId="223" fillId="65" borderId="64" xfId="101" applyNumberFormat="1" applyFont="1" applyFill="1" applyBorder="1"/>
    <xf numFmtId="0" fontId="224" fillId="0" borderId="0" xfId="0" applyFont="1"/>
    <xf numFmtId="0" fontId="225" fillId="60" borderId="34" xfId="0" applyFont="1" applyFill="1" applyBorder="1" applyAlignment="1">
      <alignment horizontal="right"/>
    </xf>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77" fontId="225" fillId="65" borderId="64"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1" fontId="225" fillId="65" borderId="52" xfId="0" applyNumberFormat="1" applyFont="1" applyFill="1" applyBorder="1"/>
    <xf numFmtId="0" fontId="227" fillId="0" borderId="0" xfId="0" applyFont="1"/>
    <xf numFmtId="0" fontId="228" fillId="60" borderId="34" xfId="0" applyFont="1" applyFill="1" applyBorder="1" applyAlignment="1">
      <alignment horizontal="right"/>
    </xf>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2" fontId="228" fillId="65" borderId="64" xfId="0" applyNumberFormat="1" applyFont="1" applyFill="1" applyBorder="1"/>
    <xf numFmtId="0" fontId="194" fillId="60" borderId="114" xfId="0" applyFont="1" applyFill="1" applyBorder="1"/>
    <xf numFmtId="0" fontId="194" fillId="60" borderId="115" xfId="0" applyFont="1" applyFill="1" applyBorder="1"/>
    <xf numFmtId="0" fontId="194" fillId="64" borderId="115" xfId="0" applyFont="1" applyFill="1" applyBorder="1"/>
    <xf numFmtId="0" fontId="194" fillId="65" borderId="116" xfId="0" applyFont="1" applyFill="1" applyBorder="1"/>
    <xf numFmtId="0" fontId="228" fillId="60" borderId="50" xfId="0" applyFont="1" applyFill="1" applyBorder="1" applyAlignment="1">
      <alignment horizontal="right"/>
    </xf>
    <xf numFmtId="2" fontId="228" fillId="60" borderId="26" xfId="0" applyNumberFormat="1" applyFont="1" applyFill="1" applyBorder="1"/>
    <xf numFmtId="2" fontId="228" fillId="60" borderId="43" xfId="0" applyNumberFormat="1" applyFont="1" applyFill="1" applyBorder="1"/>
    <xf numFmtId="2" fontId="228" fillId="60" borderId="117" xfId="0" applyNumberFormat="1" applyFont="1" applyFill="1" applyBorder="1"/>
    <xf numFmtId="2" fontId="228" fillId="64" borderId="40" xfId="0" applyNumberFormat="1" applyFont="1" applyFill="1" applyBorder="1"/>
    <xf numFmtId="2" fontId="228" fillId="65" borderId="42" xfId="0" applyNumberFormat="1" applyFont="1" applyFill="1" applyBorder="1"/>
    <xf numFmtId="0" fontId="194" fillId="60" borderId="0" xfId="0" applyFont="1" applyFill="1"/>
    <xf numFmtId="0" fontId="220" fillId="64" borderId="32" xfId="0" applyFont="1" applyFill="1" applyBorder="1" applyAlignment="1">
      <alignment horizontal="center" vertical="center"/>
    </xf>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1" fontId="225" fillId="65" borderId="64" xfId="0" applyNumberFormat="1" applyFont="1" applyFill="1" applyBorder="1"/>
    <xf numFmtId="2" fontId="229" fillId="64" borderId="112" xfId="101" applyNumberFormat="1" applyFont="1" applyFill="1" applyBorder="1"/>
    <xf numFmtId="2" fontId="223" fillId="65" borderId="64" xfId="101" applyNumberFormat="1" applyFont="1" applyFill="1" applyBorder="1"/>
    <xf numFmtId="2" fontId="230" fillId="64" borderId="112"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96" xfId="0" applyFont="1" applyFill="1" applyBorder="1" applyAlignment="1">
      <alignment horizontal="right"/>
    </xf>
    <xf numFmtId="0" fontId="221" fillId="64" borderId="118" xfId="0" applyFont="1" applyFill="1" applyBorder="1"/>
    <xf numFmtId="0" fontId="221" fillId="64" borderId="119" xfId="0" applyFont="1" applyFill="1" applyBorder="1"/>
    <xf numFmtId="2" fontId="221" fillId="64" borderId="119" xfId="0" applyNumberFormat="1" applyFont="1" applyFill="1" applyBorder="1"/>
    <xf numFmtId="2" fontId="221" fillId="65" borderId="99" xfId="0" applyNumberFormat="1" applyFont="1" applyFill="1" applyBorder="1"/>
    <xf numFmtId="4" fontId="194" fillId="60" borderId="10" xfId="0" applyNumberFormat="1" applyFont="1" applyFill="1" applyBorder="1"/>
    <xf numFmtId="4" fontId="194" fillId="64" borderId="37" xfId="0" applyNumberFormat="1" applyFont="1" applyFill="1" applyBorder="1"/>
    <xf numFmtId="4" fontId="194" fillId="65" borderId="38"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1" fontId="225" fillId="65" borderId="38" xfId="0" applyNumberFormat="1" applyFont="1" applyFill="1" applyBorder="1"/>
    <xf numFmtId="2" fontId="228" fillId="64" borderId="39" xfId="0" applyNumberFormat="1" applyFont="1" applyFill="1" applyBorder="1"/>
    <xf numFmtId="2" fontId="228" fillId="65" borderId="40" xfId="0" applyNumberFormat="1" applyFont="1" applyFill="1" applyBorder="1"/>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2" fontId="14" fillId="0" borderId="58" xfId="0" quotePrefix="1" applyNumberFormat="1" applyFont="1" applyFill="1" applyBorder="1"/>
    <xf numFmtId="165" fontId="34" fillId="60" borderId="29" xfId="0" applyNumberFormat="1" applyFont="1" applyFill="1" applyBorder="1" applyAlignment="1">
      <alignment horizontal="center"/>
    </xf>
    <xf numFmtId="0" fontId="4" fillId="0" borderId="11" xfId="0" applyFont="1" applyBorder="1" applyAlignment="1">
      <alignment horizontal="center"/>
    </xf>
    <xf numFmtId="0" fontId="194" fillId="60" borderId="0" xfId="96" applyFont="1" applyFill="1" applyBorder="1" applyAlignment="1">
      <alignment horizontal="center" vertical="center"/>
    </xf>
    <xf numFmtId="0" fontId="194" fillId="60" borderId="0" xfId="96" applyFont="1" applyFill="1" applyAlignment="1">
      <alignment vertical="center"/>
    </xf>
    <xf numFmtId="0" fontId="197" fillId="64" borderId="36" xfId="96" applyFont="1" applyFill="1" applyBorder="1" applyAlignment="1" applyProtection="1">
      <alignment horizontal="center" vertical="center"/>
      <protection locked="0"/>
    </xf>
    <xf numFmtId="2" fontId="198" fillId="60" borderId="96" xfId="96" applyNumberFormat="1" applyFont="1" applyFill="1" applyBorder="1" applyAlignment="1">
      <alignment horizontal="center" vertical="center"/>
    </xf>
    <xf numFmtId="2" fontId="198" fillId="60" borderId="97" xfId="96" applyNumberFormat="1" applyFont="1" applyFill="1" applyBorder="1" applyAlignment="1">
      <alignment horizontal="center" vertical="center"/>
    </xf>
    <xf numFmtId="2" fontId="198" fillId="64" borderId="97" xfId="96"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96"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96" applyNumberFormat="1" applyFont="1" applyFill="1" applyBorder="1" applyAlignment="1">
      <alignment horizontal="center" vertical="center"/>
    </xf>
    <xf numFmtId="0" fontId="194" fillId="60" borderId="0" xfId="96" applyFont="1" applyFill="1"/>
    <xf numFmtId="171" fontId="198" fillId="60" borderId="96" xfId="99" applyNumberFormat="1" applyFont="1" applyFill="1" applyBorder="1" applyAlignment="1">
      <alignment horizontal="center" vertical="center"/>
    </xf>
    <xf numFmtId="0" fontId="197" fillId="64" borderId="38" xfId="96" applyFont="1" applyFill="1" applyBorder="1" applyAlignment="1" applyProtection="1">
      <alignment horizontal="center" vertical="center"/>
      <protection locked="0"/>
    </xf>
    <xf numFmtId="2" fontId="198" fillId="60" borderId="100" xfId="96" applyNumberFormat="1" applyFont="1" applyFill="1" applyBorder="1" applyAlignment="1">
      <alignment horizontal="center" vertical="center"/>
    </xf>
    <xf numFmtId="2" fontId="198" fillId="60" borderId="101" xfId="96" applyNumberFormat="1" applyFont="1" applyFill="1" applyBorder="1" applyAlignment="1">
      <alignment horizontal="center" vertical="center"/>
    </xf>
    <xf numFmtId="2" fontId="198" fillId="64" borderId="101" xfId="96"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96"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96" applyNumberFormat="1" applyFont="1" applyFill="1" applyBorder="1" applyAlignment="1">
      <alignment horizontal="center" vertical="center"/>
    </xf>
    <xf numFmtId="2" fontId="198" fillId="60" borderId="100" xfId="96" applyNumberFormat="1" applyFont="1" applyFill="1" applyBorder="1" applyAlignment="1" applyProtection="1">
      <alignment horizontal="center" vertical="center"/>
      <protection locked="0"/>
    </xf>
    <xf numFmtId="2" fontId="198" fillId="60" borderId="101" xfId="96" applyNumberFormat="1" applyFont="1" applyFill="1" applyBorder="1" applyAlignment="1" applyProtection="1">
      <alignment horizontal="center" vertical="center"/>
      <protection locked="0"/>
    </xf>
    <xf numFmtId="2" fontId="198" fillId="64" borderId="101" xfId="96" applyNumberFormat="1" applyFont="1" applyFill="1" applyBorder="1" applyAlignment="1" applyProtection="1">
      <alignment horizontal="center" vertical="center"/>
      <protection locked="0"/>
    </xf>
    <xf numFmtId="169" fontId="198" fillId="60" borderId="0" xfId="96"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0" fontId="197" fillId="64" borderId="40" xfId="96" applyFont="1" applyFill="1" applyBorder="1" applyAlignment="1" applyProtection="1">
      <alignment horizontal="center" vertical="center"/>
      <protection locked="0"/>
    </xf>
    <xf numFmtId="2" fontId="198" fillId="60" borderId="105" xfId="96" applyNumberFormat="1" applyFont="1" applyFill="1" applyBorder="1" applyAlignment="1">
      <alignment horizontal="center" vertical="center"/>
    </xf>
    <xf numFmtId="2" fontId="198" fillId="60" borderId="106" xfId="96" applyNumberFormat="1" applyFont="1" applyFill="1" applyBorder="1" applyAlignment="1">
      <alignment horizontal="center" vertical="center"/>
    </xf>
    <xf numFmtId="2" fontId="198" fillId="64" borderId="106" xfId="96"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96"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194" fillId="60" borderId="0" xfId="96" applyFont="1" applyFill="1" applyBorder="1" applyAlignment="1">
      <alignment horizontal="center" vertical="center"/>
    </xf>
    <xf numFmtId="0" fontId="198" fillId="60" borderId="0" xfId="96" applyFont="1" applyFill="1" applyBorder="1" applyAlignment="1" applyProtection="1">
      <alignment horizontal="center" vertical="center"/>
      <protection locked="0"/>
    </xf>
    <xf numFmtId="2" fontId="198" fillId="60" borderId="2" xfId="96" applyNumberFormat="1" applyFont="1" applyFill="1" applyBorder="1" applyAlignment="1" applyProtection="1">
      <alignment horizontal="center" vertical="center"/>
      <protection locked="0"/>
    </xf>
    <xf numFmtId="2" fontId="198" fillId="60" borderId="3" xfId="96" applyNumberFormat="1" applyFont="1" applyFill="1" applyBorder="1" applyAlignment="1" applyProtection="1">
      <alignment horizontal="center" vertical="center"/>
      <protection locked="0"/>
    </xf>
    <xf numFmtId="2" fontId="198" fillId="60" borderId="3" xfId="96" applyNumberFormat="1" applyFont="1" applyFill="1" applyBorder="1" applyAlignment="1">
      <alignment horizontal="center" vertical="center"/>
    </xf>
    <xf numFmtId="2" fontId="198" fillId="64" borderId="3" xfId="96"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96" applyNumberFormat="1" applyFont="1" applyFill="1" applyBorder="1" applyAlignment="1">
      <alignment horizontal="center" vertical="center"/>
    </xf>
    <xf numFmtId="43" fontId="198" fillId="60" borderId="3" xfId="229" applyFont="1" applyFill="1" applyBorder="1" applyAlignment="1">
      <alignment horizontal="center" vertical="center"/>
    </xf>
    <xf numFmtId="2" fontId="14" fillId="0" borderId="64" xfId="0" quotePrefix="1" applyNumberFormat="1" applyFont="1" applyFill="1" applyBorder="1"/>
    <xf numFmtId="165" fontId="14" fillId="0" borderId="62"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F27" sqref="F27"/>
    </sheetView>
  </sheetViews>
  <sheetFormatPr defaultRowHeight="11.25"/>
  <cols>
    <col min="1" max="1" width="4.42578125" style="1167" customWidth="1"/>
    <col min="2" max="2" width="13.7109375" style="1167" customWidth="1"/>
    <col min="3" max="3" width="10.28515625" style="1167" customWidth="1"/>
    <col min="4" max="4" width="10.7109375" style="1167" customWidth="1"/>
    <col min="5" max="6" width="9.140625" style="1167"/>
    <col min="7" max="7" width="12.42578125" style="1167" customWidth="1"/>
    <col min="8" max="16384" width="9.140625" style="1167"/>
  </cols>
  <sheetData>
    <row r="2" spans="1:10" ht="12.75">
      <c r="B2" s="1168" t="s">
        <v>0</v>
      </c>
      <c r="G2" s="1169" t="s">
        <v>520</v>
      </c>
      <c r="I2" s="1170"/>
    </row>
    <row r="3" spans="1:10" ht="12.75">
      <c r="B3" s="1168" t="s">
        <v>444</v>
      </c>
    </row>
    <row r="5" spans="1:10">
      <c r="B5" s="1171" t="s">
        <v>445</v>
      </c>
      <c r="C5" s="1171"/>
      <c r="D5" s="1171"/>
      <c r="E5" s="1171"/>
      <c r="F5" s="1171"/>
    </row>
    <row r="6" spans="1:10">
      <c r="B6" s="1172"/>
      <c r="C6" s="1173"/>
      <c r="D6" s="1174"/>
      <c r="E6" s="1174"/>
      <c r="F6" s="1174"/>
      <c r="G6" s="1174"/>
      <c r="H6" s="1174"/>
      <c r="I6" s="1174"/>
      <c r="J6" s="1174"/>
    </row>
    <row r="7" spans="1:10">
      <c r="B7" s="1172" t="s">
        <v>1</v>
      </c>
      <c r="C7" s="1173"/>
      <c r="D7" s="1174"/>
      <c r="E7" s="1174"/>
      <c r="F7" s="1174"/>
      <c r="G7" s="1174"/>
      <c r="H7" s="1174"/>
      <c r="I7" s="1174"/>
      <c r="J7" s="1174"/>
    </row>
    <row r="8" spans="1:10">
      <c r="B8" s="1172" t="s">
        <v>2</v>
      </c>
      <c r="C8" s="1173"/>
      <c r="D8" s="1174"/>
      <c r="E8" s="1174"/>
      <c r="F8" s="1174"/>
      <c r="G8" s="1174"/>
      <c r="H8" s="1174"/>
      <c r="I8" s="1174"/>
      <c r="J8" s="1174"/>
    </row>
    <row r="9" spans="1:10" ht="23.25">
      <c r="B9" s="1174"/>
      <c r="C9" s="1174"/>
      <c r="D9" s="1174"/>
      <c r="E9" s="1174"/>
      <c r="H9" s="1174"/>
      <c r="I9" s="1174"/>
      <c r="J9" s="1175"/>
    </row>
    <row r="10" spans="1:10" ht="24.75" customHeight="1">
      <c r="B10" s="1176" t="s">
        <v>521</v>
      </c>
      <c r="C10" s="1177"/>
      <c r="D10" s="1178" t="s">
        <v>68</v>
      </c>
      <c r="E10" s="1175"/>
      <c r="F10" s="1175"/>
      <c r="G10" s="1175"/>
      <c r="H10" s="1175"/>
      <c r="I10" s="1175"/>
      <c r="J10" s="1174"/>
    </row>
    <row r="11" spans="1:10">
      <c r="B11" s="1173"/>
      <c r="C11" s="1173"/>
      <c r="E11" s="1174"/>
      <c r="F11" s="1179" t="s">
        <v>254</v>
      </c>
      <c r="G11" s="1174"/>
      <c r="H11" s="1174"/>
      <c r="I11" s="1174"/>
      <c r="J11" s="1174"/>
    </row>
    <row r="12" spans="1:10" ht="15.75">
      <c r="B12" s="1180"/>
      <c r="C12" s="1173"/>
      <c r="D12" s="1174"/>
      <c r="E12" s="1174"/>
      <c r="F12" s="1174"/>
      <c r="G12" s="1181"/>
      <c r="H12" s="1182"/>
      <c r="I12" s="1174"/>
      <c r="J12" s="1174"/>
    </row>
    <row r="13" spans="1:10" ht="15.75">
      <c r="A13" s="1174"/>
      <c r="B13" s="1176" t="s">
        <v>522</v>
      </c>
      <c r="C13" s="1183"/>
      <c r="D13" s="1183"/>
      <c r="E13" s="1183"/>
      <c r="F13" s="1174"/>
      <c r="G13" s="1174"/>
      <c r="H13" s="65"/>
      <c r="I13" s="1174"/>
      <c r="J13" s="1174"/>
    </row>
    <row r="14" spans="1:10" ht="15.75">
      <c r="A14" s="1174"/>
      <c r="B14" s="1176"/>
      <c r="C14" s="1183"/>
      <c r="D14" s="1183"/>
      <c r="E14" s="1183"/>
      <c r="F14" s="1174"/>
      <c r="G14" s="1174"/>
      <c r="H14" s="65"/>
      <c r="I14" s="1174"/>
      <c r="J14" s="1174"/>
    </row>
    <row r="15" spans="1:10">
      <c r="B15" s="1172"/>
      <c r="C15" s="1173"/>
      <c r="D15" s="1174"/>
      <c r="E15" s="1174"/>
      <c r="F15" s="1174"/>
      <c r="G15" s="1174"/>
      <c r="H15" s="1174"/>
      <c r="I15" s="1174"/>
      <c r="J15" s="1174"/>
    </row>
    <row r="16" spans="1:10">
      <c r="B16" s="1174"/>
      <c r="C16" s="1174"/>
      <c r="D16" s="1174"/>
      <c r="E16" s="1174"/>
      <c r="F16" s="1174"/>
      <c r="G16" s="1174"/>
      <c r="H16" s="1174"/>
      <c r="I16" s="1174"/>
      <c r="J16" s="1174"/>
    </row>
    <row r="17" spans="2:11">
      <c r="B17" s="1174"/>
      <c r="C17" s="1174"/>
      <c r="D17" s="1174"/>
      <c r="E17" s="1174"/>
      <c r="F17" s="1174"/>
      <c r="G17" s="1174"/>
      <c r="H17" s="1174"/>
      <c r="I17" s="1174"/>
      <c r="J17" s="1174"/>
    </row>
    <row r="18" spans="2:11">
      <c r="B18" s="1174" t="s">
        <v>498</v>
      </c>
      <c r="C18" s="1174"/>
      <c r="D18" s="1174"/>
      <c r="E18" s="1174"/>
      <c r="F18" s="1174"/>
      <c r="G18" s="1174"/>
      <c r="H18" s="1174"/>
      <c r="I18" s="1174"/>
      <c r="J18" s="1174"/>
    </row>
    <row r="19" spans="2:11">
      <c r="B19" s="1174" t="s">
        <v>3</v>
      </c>
      <c r="C19" s="1174"/>
      <c r="D19" s="1174"/>
      <c r="E19" s="1174"/>
      <c r="F19" s="1174"/>
      <c r="G19" s="1174"/>
      <c r="H19" s="1174"/>
      <c r="I19" s="1174"/>
      <c r="J19" s="1174"/>
    </row>
    <row r="20" spans="2:11">
      <c r="B20" s="1174" t="s">
        <v>448</v>
      </c>
      <c r="C20" s="1174"/>
      <c r="D20" s="1174"/>
      <c r="E20" s="1174"/>
      <c r="F20" s="1174"/>
      <c r="G20" s="1174"/>
      <c r="H20" s="1174"/>
      <c r="I20" s="1174"/>
      <c r="J20" s="1174"/>
    </row>
    <row r="21" spans="2:11">
      <c r="B21" s="1174" t="s">
        <v>4</v>
      </c>
      <c r="C21" s="1174"/>
      <c r="D21" s="1174"/>
      <c r="E21" s="1174"/>
      <c r="F21" s="1174"/>
      <c r="G21" s="1174"/>
      <c r="H21" s="1174"/>
      <c r="I21" s="1174"/>
      <c r="J21" s="1174"/>
    </row>
    <row r="22" spans="2:11">
      <c r="B22" s="1174" t="s">
        <v>5</v>
      </c>
      <c r="C22" s="1174"/>
      <c r="D22" s="1174"/>
      <c r="E22" s="1174"/>
      <c r="F22" s="1174"/>
      <c r="G22" s="1174"/>
      <c r="H22" s="1174"/>
      <c r="I22" s="1174"/>
      <c r="J22" s="1174"/>
    </row>
    <row r="23" spans="2:11">
      <c r="B23" s="1174" t="s">
        <v>85</v>
      </c>
      <c r="C23" s="1174"/>
      <c r="D23" s="1174"/>
      <c r="E23" s="1174"/>
      <c r="F23" s="1174"/>
      <c r="G23" s="1174"/>
      <c r="H23" s="1174"/>
      <c r="I23" s="1174"/>
      <c r="J23" s="1174"/>
    </row>
    <row r="24" spans="2:11">
      <c r="B24" s="1167" t="s">
        <v>6</v>
      </c>
      <c r="C24" s="1174"/>
      <c r="D24" s="1174"/>
      <c r="E24" s="1174"/>
      <c r="F24" s="1174"/>
      <c r="G24" s="1174"/>
      <c r="H24" s="1174"/>
      <c r="I24" s="1174"/>
      <c r="J24" s="1174"/>
    </row>
    <row r="25" spans="2:11" ht="11.25" customHeight="1">
      <c r="B25" s="1184" t="s">
        <v>96</v>
      </c>
      <c r="C25" s="1174"/>
      <c r="D25" s="1174"/>
      <c r="E25" s="1174"/>
      <c r="F25" s="1174"/>
      <c r="G25" s="1174"/>
      <c r="H25" s="1174"/>
      <c r="I25" s="1174"/>
    </row>
    <row r="26" spans="2:11" ht="12.75">
      <c r="B26" s="1184" t="s">
        <v>7</v>
      </c>
    </row>
    <row r="27" spans="2:11" ht="12.75">
      <c r="B27" s="1184"/>
    </row>
    <row r="28" spans="2:11">
      <c r="B28" s="1185" t="s">
        <v>449</v>
      </c>
      <c r="C28" s="1186"/>
      <c r="D28" s="1186"/>
      <c r="E28" s="1186"/>
      <c r="F28" s="1186"/>
      <c r="G28" s="1186"/>
      <c r="H28" s="1186"/>
      <c r="I28" s="1186"/>
      <c r="J28" s="1186"/>
      <c r="K28" s="1186"/>
    </row>
    <row r="29" spans="2:11">
      <c r="B29" s="1187"/>
      <c r="C29" s="1186"/>
      <c r="D29" s="1186"/>
      <c r="E29" s="1186"/>
      <c r="F29" s="1186"/>
      <c r="G29" s="1186"/>
      <c r="H29" s="1186"/>
      <c r="I29" s="1186"/>
      <c r="J29" s="1186"/>
      <c r="K29" s="1186"/>
    </row>
    <row r="30" spans="2:11">
      <c r="B30" s="116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R30" sqref="R30"/>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59" t="s">
        <v>458</v>
      </c>
      <c r="B1" s="1071"/>
      <c r="C1" s="1070"/>
      <c r="D1" s="1070"/>
      <c r="E1" s="1070"/>
      <c r="F1" s="1070"/>
      <c r="G1" s="1070"/>
      <c r="H1" s="1070"/>
      <c r="I1" s="1071"/>
      <c r="J1" s="1070"/>
      <c r="K1" s="1070"/>
      <c r="L1" s="1070"/>
      <c r="M1" s="1070"/>
      <c r="N1" s="1070"/>
      <c r="O1" s="1070"/>
      <c r="P1" s="1071"/>
      <c r="Q1" s="1070"/>
      <c r="R1" s="1070"/>
      <c r="S1" s="1070"/>
      <c r="T1" s="1070"/>
      <c r="U1" s="1070"/>
      <c r="V1" s="1070"/>
      <c r="W1" s="1071"/>
      <c r="X1" s="1070"/>
      <c r="Y1" s="1070"/>
      <c r="Z1" s="1070"/>
      <c r="AA1" s="1070"/>
      <c r="AB1" s="1073"/>
    </row>
    <row r="2" spans="1:34">
      <c r="A2" s="1259" t="s">
        <v>457</v>
      </c>
      <c r="B2" s="1074"/>
      <c r="C2" s="1072"/>
      <c r="D2" s="1072"/>
      <c r="E2" s="1072"/>
      <c r="F2" s="1072"/>
      <c r="G2" s="1072"/>
      <c r="H2" s="1073"/>
      <c r="I2" s="1074"/>
      <c r="J2" s="1072"/>
      <c r="K2" s="1072"/>
      <c r="L2" s="1072"/>
      <c r="M2" s="1072"/>
      <c r="N2" s="1072"/>
      <c r="O2" s="1073"/>
      <c r="P2" s="1074"/>
      <c r="Q2" s="1072"/>
      <c r="R2" s="1072"/>
      <c r="S2" s="1072"/>
      <c r="T2" s="1072"/>
      <c r="U2" s="1072"/>
      <c r="V2" s="1073"/>
      <c r="W2" s="1074"/>
      <c r="X2" s="1072"/>
      <c r="Y2" s="1072"/>
      <c r="Z2" s="1072"/>
      <c r="AA2" s="1072"/>
      <c r="AB2" s="1070"/>
    </row>
    <row r="3" spans="1:34" ht="26.25">
      <c r="A3" s="1070"/>
      <c r="B3" s="1071"/>
      <c r="C3" s="1070"/>
      <c r="D3" s="1070"/>
      <c r="E3" s="1070"/>
      <c r="F3" s="1101"/>
      <c r="G3" s="1100"/>
      <c r="H3" s="1101"/>
      <c r="I3" s="1071"/>
      <c r="J3" s="1070"/>
      <c r="K3" s="1070"/>
      <c r="L3" s="1373" t="s">
        <v>423</v>
      </c>
      <c r="M3" s="1374"/>
      <c r="N3" s="1374"/>
      <c r="O3" s="1374"/>
      <c r="P3" s="1375"/>
      <c r="Q3" s="1374"/>
      <c r="R3" s="1374"/>
      <c r="S3" s="1374"/>
      <c r="T3" s="1374"/>
      <c r="U3" s="1374"/>
      <c r="V3" s="1372"/>
      <c r="W3" s="1100"/>
      <c r="X3" s="1103"/>
      <c r="Y3" s="1104" t="s">
        <v>515</v>
      </c>
      <c r="Z3" s="1103"/>
      <c r="AA3" s="1100"/>
      <c r="AB3" s="1073"/>
      <c r="AC3" s="106"/>
      <c r="AD3" s="106"/>
      <c r="AE3" s="106"/>
      <c r="AF3" s="106"/>
      <c r="AG3" s="106"/>
      <c r="AH3" s="106"/>
    </row>
    <row r="4" spans="1:34" s="1076" customFormat="1" ht="15.75">
      <c r="A4" s="1195" t="s">
        <v>512</v>
      </c>
      <c r="B4" s="1203"/>
      <c r="C4" s="1204"/>
      <c r="D4" s="1204"/>
      <c r="E4" s="1204"/>
      <c r="F4" s="1205"/>
      <c r="G4" s="1206"/>
      <c r="H4" s="1205"/>
      <c r="I4" s="1101"/>
      <c r="J4" s="1101"/>
      <c r="K4" s="1072"/>
      <c r="L4" s="1100"/>
      <c r="M4" s="1100"/>
      <c r="N4" s="1100"/>
      <c r="O4" s="1120"/>
      <c r="P4" s="1101"/>
      <c r="Q4" s="1100"/>
      <c r="R4" s="1100"/>
      <c r="S4" s="1100"/>
      <c r="T4" s="1100"/>
      <c r="U4" s="1100"/>
      <c r="V4" s="1376"/>
      <c r="W4" s="1377"/>
      <c r="X4" s="1102"/>
      <c r="Y4" s="1129" t="s">
        <v>516</v>
      </c>
      <c r="Z4" s="1102"/>
      <c r="AA4" s="1099"/>
      <c r="AB4" s="1073"/>
      <c r="AC4" s="106"/>
      <c r="AD4" s="106"/>
      <c r="AE4" s="106"/>
      <c r="AF4" s="106"/>
      <c r="AG4" s="106"/>
      <c r="AH4" s="106"/>
    </row>
    <row r="5" spans="1:34" s="1076" customFormat="1" ht="15.75">
      <c r="A5" s="1100"/>
      <c r="B5" s="1120"/>
      <c r="C5" s="1101"/>
      <c r="D5" s="1100"/>
      <c r="E5" s="1100"/>
      <c r="F5" s="1100"/>
      <c r="G5" s="1100"/>
      <c r="H5" s="1100"/>
      <c r="I5" s="1120"/>
      <c r="J5" s="1101"/>
      <c r="K5" s="1100"/>
      <c r="L5" s="1100"/>
      <c r="M5" s="1100"/>
      <c r="N5" s="1100"/>
      <c r="O5" s="1120"/>
      <c r="P5" s="1101"/>
      <c r="Q5" s="1100"/>
      <c r="R5" s="1100"/>
      <c r="S5" s="1100"/>
      <c r="T5" s="1100"/>
      <c r="U5" s="1100"/>
      <c r="V5" s="1376"/>
      <c r="W5" s="1377"/>
      <c r="X5" s="1102"/>
      <c r="Y5" s="1129"/>
      <c r="Z5" s="1102"/>
      <c r="AA5" s="1281"/>
      <c r="AB5" s="1120"/>
      <c r="AC5" s="106"/>
      <c r="AD5" s="106"/>
      <c r="AE5" s="106"/>
      <c r="AF5" s="106"/>
      <c r="AG5" s="106"/>
      <c r="AH5" s="106"/>
    </row>
    <row r="6" spans="1:34" s="1076" customFormat="1" ht="15.75">
      <c r="A6" s="1100"/>
      <c r="B6" s="1120"/>
      <c r="C6" s="1101"/>
      <c r="D6" s="1100"/>
      <c r="E6" s="1100"/>
      <c r="F6" s="1100"/>
      <c r="G6" s="1100"/>
      <c r="H6" s="1100"/>
      <c r="I6" s="1120"/>
      <c r="J6" s="1101"/>
      <c r="K6" s="1100"/>
      <c r="L6" s="1100"/>
      <c r="M6" s="1100"/>
      <c r="N6" s="1100"/>
      <c r="O6" s="1120"/>
      <c r="P6" s="1101"/>
      <c r="Q6" s="1100"/>
      <c r="R6" s="1100"/>
      <c r="S6" s="1100"/>
      <c r="T6" s="1100"/>
      <c r="U6" s="1100"/>
      <c r="V6" s="1376"/>
      <c r="W6" s="1377"/>
      <c r="X6" s="1102"/>
      <c r="Y6" s="1129"/>
      <c r="Z6" s="1102"/>
      <c r="AA6" s="1281"/>
      <c r="AB6" s="1120"/>
      <c r="AC6" s="106"/>
      <c r="AD6" s="106"/>
      <c r="AE6" s="106"/>
      <c r="AF6" s="106"/>
      <c r="AG6" s="106"/>
      <c r="AH6" s="106"/>
    </row>
    <row r="7" spans="1:34" ht="13.5" thickBot="1">
      <c r="A7" s="1070"/>
      <c r="B7" s="1071"/>
      <c r="C7" s="1070"/>
      <c r="D7" s="1070"/>
      <c r="E7" s="1070"/>
      <c r="F7" s="1070"/>
      <c r="G7" s="1070"/>
      <c r="H7" s="1070"/>
      <c r="I7" s="1071"/>
      <c r="J7" s="1070"/>
      <c r="K7" s="1070"/>
      <c r="L7" s="1070"/>
      <c r="M7" s="1070"/>
      <c r="N7" s="1070"/>
      <c r="O7" s="1070"/>
      <c r="P7" s="1071"/>
      <c r="Q7" s="1070"/>
      <c r="R7" s="1070"/>
      <c r="S7" s="1070"/>
      <c r="T7" s="1070"/>
      <c r="U7" s="1070"/>
      <c r="V7" s="1101"/>
      <c r="W7" s="1100"/>
      <c r="X7" s="1101"/>
      <c r="Y7" s="1100"/>
      <c r="Z7" s="1101"/>
      <c r="AA7" s="1100"/>
      <c r="AB7" s="1070"/>
      <c r="AC7" s="106"/>
      <c r="AD7" s="106"/>
      <c r="AE7" s="106"/>
      <c r="AF7" s="106"/>
      <c r="AG7" s="106"/>
      <c r="AH7" s="106"/>
    </row>
    <row r="8" spans="1:34" ht="13.5" thickBot="1">
      <c r="A8" s="1150" t="s">
        <v>376</v>
      </c>
      <c r="B8" s="1148"/>
      <c r="C8" s="1492" t="s">
        <v>438</v>
      </c>
      <c r="D8" s="1493"/>
      <c r="E8" s="1493"/>
      <c r="F8" s="1493"/>
      <c r="G8" s="1493"/>
      <c r="H8" s="1494"/>
      <c r="I8" s="1149"/>
      <c r="J8" s="1492" t="s">
        <v>439</v>
      </c>
      <c r="K8" s="1493"/>
      <c r="L8" s="1493"/>
      <c r="M8" s="1493"/>
      <c r="N8" s="1493"/>
      <c r="O8" s="1494"/>
      <c r="P8" s="1149"/>
      <c r="Q8" s="1492" t="s">
        <v>440</v>
      </c>
      <c r="R8" s="1493"/>
      <c r="S8" s="1493"/>
      <c r="T8" s="1493"/>
      <c r="U8" s="1493"/>
      <c r="V8" s="1494"/>
      <c r="W8" s="1149"/>
      <c r="X8" s="1495" t="s">
        <v>441</v>
      </c>
      <c r="Y8" s="1496"/>
      <c r="Z8" s="1496"/>
      <c r="AA8" s="1497"/>
      <c r="AB8" s="1120"/>
      <c r="AC8" s="106"/>
      <c r="AD8" s="106"/>
      <c r="AE8" s="106"/>
      <c r="AF8" s="106"/>
      <c r="AG8" s="106"/>
      <c r="AH8" s="106"/>
    </row>
    <row r="9" spans="1:34">
      <c r="A9" s="1148"/>
      <c r="B9" s="1148"/>
      <c r="C9" s="1498" t="s">
        <v>377</v>
      </c>
      <c r="D9" s="1498" t="s">
        <v>378</v>
      </c>
      <c r="E9" s="1498" t="s">
        <v>379</v>
      </c>
      <c r="F9" s="1498" t="s">
        <v>380</v>
      </c>
      <c r="G9" s="1151" t="s">
        <v>427</v>
      </c>
      <c r="H9" s="1152"/>
      <c r="I9" s="1149"/>
      <c r="J9" s="1500" t="s">
        <v>381</v>
      </c>
      <c r="K9" s="1500" t="s">
        <v>382</v>
      </c>
      <c r="L9" s="1500" t="s">
        <v>383</v>
      </c>
      <c r="M9" s="1500" t="s">
        <v>380</v>
      </c>
      <c r="N9" s="1151" t="s">
        <v>427</v>
      </c>
      <c r="O9" s="1151"/>
      <c r="P9" s="1149"/>
      <c r="Q9" s="1498" t="s">
        <v>377</v>
      </c>
      <c r="R9" s="1498" t="s">
        <v>378</v>
      </c>
      <c r="S9" s="1498" t="s">
        <v>379</v>
      </c>
      <c r="T9" s="1498" t="s">
        <v>380</v>
      </c>
      <c r="U9" s="1151" t="s">
        <v>427</v>
      </c>
      <c r="V9" s="1152"/>
      <c r="W9" s="1149"/>
      <c r="X9" s="1501" t="s">
        <v>384</v>
      </c>
      <c r="Y9" s="1153" t="s">
        <v>385</v>
      </c>
      <c r="Z9" s="1151" t="s">
        <v>427</v>
      </c>
      <c r="AA9" s="1151"/>
      <c r="AB9" s="1120"/>
      <c r="AC9" s="106"/>
      <c r="AD9" s="106"/>
      <c r="AE9" s="106"/>
      <c r="AF9" s="106"/>
      <c r="AG9" s="106"/>
      <c r="AH9" s="106"/>
    </row>
    <row r="10" spans="1:34" ht="13.5" thickBot="1">
      <c r="A10" s="1154" t="s">
        <v>428</v>
      </c>
      <c r="B10" s="1148"/>
      <c r="C10" s="1499"/>
      <c r="D10" s="1499"/>
      <c r="E10" s="1499"/>
      <c r="F10" s="1499"/>
      <c r="G10" s="1155" t="s">
        <v>429</v>
      </c>
      <c r="H10" s="1156" t="s">
        <v>386</v>
      </c>
      <c r="I10" s="1157"/>
      <c r="J10" s="1499"/>
      <c r="K10" s="1499"/>
      <c r="L10" s="1499"/>
      <c r="M10" s="1499"/>
      <c r="N10" s="1155" t="s">
        <v>429</v>
      </c>
      <c r="O10" s="1156" t="s">
        <v>386</v>
      </c>
      <c r="P10" s="1148"/>
      <c r="Q10" s="1499"/>
      <c r="R10" s="1499"/>
      <c r="S10" s="1499"/>
      <c r="T10" s="1499"/>
      <c r="U10" s="1155" t="s">
        <v>429</v>
      </c>
      <c r="V10" s="1156" t="s">
        <v>386</v>
      </c>
      <c r="W10" s="1148"/>
      <c r="X10" s="1502"/>
      <c r="Y10" s="1158" t="s">
        <v>387</v>
      </c>
      <c r="Z10" s="1155" t="s">
        <v>429</v>
      </c>
      <c r="AA10" s="1155" t="s">
        <v>386</v>
      </c>
      <c r="AB10" s="1119"/>
      <c r="AC10" s="106"/>
    </row>
    <row r="11" spans="1:34" ht="13.5" thickBot="1">
      <c r="A11" s="1159" t="s">
        <v>430</v>
      </c>
      <c r="B11" s="1148"/>
      <c r="C11" s="1423">
        <v>371.86500000000001</v>
      </c>
      <c r="D11" s="1424">
        <v>367.22899999999998</v>
      </c>
      <c r="E11" s="1425"/>
      <c r="F11" s="1426">
        <v>366.40300000000002</v>
      </c>
      <c r="G11" s="1427">
        <v>2.9279999999999973</v>
      </c>
      <c r="H11" s="1428">
        <v>8.0555746612558377E-3</v>
      </c>
      <c r="I11" s="1422"/>
      <c r="J11" s="1423">
        <v>321.733</v>
      </c>
      <c r="K11" s="1424">
        <v>387.226</v>
      </c>
      <c r="L11" s="1425">
        <v>386.3</v>
      </c>
      <c r="M11" s="1426">
        <v>382.21899999999999</v>
      </c>
      <c r="N11" s="1427">
        <v>2.2900000000000205</v>
      </c>
      <c r="O11" s="1428">
        <v>6.0274419694206216E-3</v>
      </c>
      <c r="P11" s="1421"/>
      <c r="Q11" s="1423">
        <v>376.673</v>
      </c>
      <c r="R11" s="1424">
        <v>366.38299999999998</v>
      </c>
      <c r="S11" s="1425"/>
      <c r="T11" s="1426">
        <v>359.59899999999999</v>
      </c>
      <c r="U11" s="1427">
        <v>1.450999999999965</v>
      </c>
      <c r="V11" s="1428">
        <v>4.0513977461831274E-3</v>
      </c>
      <c r="W11" s="1421"/>
      <c r="X11" s="1429">
        <v>367.30619999999999</v>
      </c>
      <c r="Y11" s="1430">
        <v>165.15566546762591</v>
      </c>
      <c r="Z11" s="1427">
        <v>2.680499999999995</v>
      </c>
      <c r="AA11" s="1428">
        <v>7.3513742997270981E-3</v>
      </c>
      <c r="AB11" s="1120"/>
      <c r="AC11" s="106"/>
    </row>
    <row r="12" spans="1:34" ht="3.75" customHeight="1">
      <c r="A12" s="1160"/>
      <c r="B12" s="1148"/>
      <c r="C12" s="1160"/>
      <c r="D12" s="1161"/>
      <c r="E12" s="1161"/>
      <c r="F12" s="1161"/>
      <c r="G12" s="1161"/>
      <c r="H12" s="1222"/>
      <c r="I12" s="1161"/>
      <c r="J12" s="1161"/>
      <c r="K12" s="1161"/>
      <c r="L12" s="1161"/>
      <c r="M12" s="1161"/>
      <c r="N12" s="1161"/>
      <c r="O12" s="1223"/>
      <c r="P12" s="1148"/>
      <c r="Q12" s="1160"/>
      <c r="R12" s="1161"/>
      <c r="S12" s="1161"/>
      <c r="T12" s="1161"/>
      <c r="U12" s="1161"/>
      <c r="V12" s="1222"/>
      <c r="W12" s="1148"/>
      <c r="X12" s="1162"/>
      <c r="Y12" s="1163"/>
      <c r="Z12" s="1160"/>
      <c r="AA12" s="1160"/>
      <c r="AB12" s="1120"/>
      <c r="AC12" s="106"/>
    </row>
    <row r="13" spans="1:34" ht="13.5" thickBot="1">
      <c r="A13" s="1198"/>
      <c r="B13" s="1196"/>
      <c r="C13" s="1200" t="s">
        <v>388</v>
      </c>
      <c r="D13" s="1200" t="s">
        <v>389</v>
      </c>
      <c r="E13" s="1200" t="s">
        <v>390</v>
      </c>
      <c r="F13" s="1200" t="s">
        <v>391</v>
      </c>
      <c r="G13" s="1200"/>
      <c r="H13" s="1224"/>
      <c r="I13" s="1197"/>
      <c r="J13" s="1200" t="s">
        <v>388</v>
      </c>
      <c r="K13" s="1200" t="s">
        <v>389</v>
      </c>
      <c r="L13" s="1200" t="s">
        <v>390</v>
      </c>
      <c r="M13" s="1200" t="s">
        <v>391</v>
      </c>
      <c r="N13" s="1201"/>
      <c r="O13" s="1225"/>
      <c r="P13" s="1197"/>
      <c r="Q13" s="1200" t="s">
        <v>388</v>
      </c>
      <c r="R13" s="1200" t="s">
        <v>389</v>
      </c>
      <c r="S13" s="1200" t="s">
        <v>390</v>
      </c>
      <c r="T13" s="1200" t="s">
        <v>391</v>
      </c>
      <c r="U13" s="1200"/>
      <c r="V13" s="1224"/>
      <c r="W13" s="1196"/>
      <c r="X13" s="1202" t="s">
        <v>384</v>
      </c>
      <c r="Y13" s="1197"/>
      <c r="Z13" s="1199"/>
      <c r="AA13" s="1199"/>
      <c r="AB13" s="1120"/>
      <c r="AC13" s="106"/>
    </row>
    <row r="14" spans="1:34">
      <c r="A14" s="1386" t="s">
        <v>392</v>
      </c>
      <c r="B14" s="1384"/>
      <c r="C14" s="1387">
        <v>337.85930000000002</v>
      </c>
      <c r="D14" s="1388">
        <v>314.67489999999998</v>
      </c>
      <c r="E14" s="1388" t="s">
        <v>454</v>
      </c>
      <c r="F14" s="1389">
        <v>334.8734</v>
      </c>
      <c r="G14" s="1390">
        <v>-8.449999999999136E-2</v>
      </c>
      <c r="H14" s="1391">
        <v>-2.5227050921916572E-4</v>
      </c>
      <c r="I14" s="1392"/>
      <c r="J14" s="1387" t="s">
        <v>454</v>
      </c>
      <c r="K14" s="1388" t="s">
        <v>454</v>
      </c>
      <c r="L14" s="1388" t="s">
        <v>454</v>
      </c>
      <c r="M14" s="1389" t="s">
        <v>454</v>
      </c>
      <c r="N14" s="1390"/>
      <c r="O14" s="1391"/>
      <c r="P14" s="1384"/>
      <c r="Q14" s="1387" t="s">
        <v>454</v>
      </c>
      <c r="R14" s="1388" t="s">
        <v>454</v>
      </c>
      <c r="S14" s="1388" t="s">
        <v>454</v>
      </c>
      <c r="T14" s="1389" t="s">
        <v>454</v>
      </c>
      <c r="U14" s="1390" t="s">
        <v>454</v>
      </c>
      <c r="V14" s="1393" t="s">
        <v>454</v>
      </c>
      <c r="W14" s="1384"/>
      <c r="X14" s="1394">
        <v>334.8734</v>
      </c>
      <c r="Y14" s="1395"/>
      <c r="Z14" s="1396">
        <v>-8.449999999999136E-2</v>
      </c>
      <c r="AA14" s="1393">
        <v>-2.5227050921916572E-4</v>
      </c>
      <c r="AB14" s="1119"/>
    </row>
    <row r="15" spans="1:34">
      <c r="A15" s="1397" t="s">
        <v>393</v>
      </c>
      <c r="B15" s="1384"/>
      <c r="C15" s="1398" t="s">
        <v>454</v>
      </c>
      <c r="D15" s="1399" t="s">
        <v>454</v>
      </c>
      <c r="E15" s="1399" t="s">
        <v>454</v>
      </c>
      <c r="F15" s="1400" t="s">
        <v>454</v>
      </c>
      <c r="G15" s="1401"/>
      <c r="H15" s="1402" t="s">
        <v>454</v>
      </c>
      <c r="I15" s="1392"/>
      <c r="J15" s="1398" t="s">
        <v>454</v>
      </c>
      <c r="K15" s="1399" t="s">
        <v>454</v>
      </c>
      <c r="L15" s="1399" t="s">
        <v>454</v>
      </c>
      <c r="M15" s="1400" t="s">
        <v>454</v>
      </c>
      <c r="N15" s="1401" t="s">
        <v>454</v>
      </c>
      <c r="O15" s="1403" t="s">
        <v>454</v>
      </c>
      <c r="P15" s="1384"/>
      <c r="Q15" s="1398" t="s">
        <v>454</v>
      </c>
      <c r="R15" s="1399" t="s">
        <v>454</v>
      </c>
      <c r="S15" s="1399" t="s">
        <v>454</v>
      </c>
      <c r="T15" s="1400" t="s">
        <v>454</v>
      </c>
      <c r="U15" s="1401" t="s">
        <v>454</v>
      </c>
      <c r="V15" s="1403" t="s">
        <v>454</v>
      </c>
      <c r="W15" s="1384"/>
      <c r="X15" s="1404" t="s">
        <v>454</v>
      </c>
      <c r="Y15" s="1385"/>
      <c r="Z15" s="1405" t="s">
        <v>454</v>
      </c>
      <c r="AA15" s="1403" t="s">
        <v>454</v>
      </c>
      <c r="AB15" s="1120"/>
    </row>
    <row r="16" spans="1:34">
      <c r="A16" s="1397" t="s">
        <v>394</v>
      </c>
      <c r="B16" s="1384"/>
      <c r="C16" s="1398">
        <v>317.05220000000003</v>
      </c>
      <c r="D16" s="1399">
        <v>321.58390000000003</v>
      </c>
      <c r="E16" s="1399">
        <v>322.4323</v>
      </c>
      <c r="F16" s="1400">
        <v>320.72309999999999</v>
      </c>
      <c r="G16" s="1401">
        <v>2.1533000000000015</v>
      </c>
      <c r="H16" s="1402">
        <v>6.7592722222884483E-3</v>
      </c>
      <c r="I16" s="1392"/>
      <c r="J16" s="1398" t="s">
        <v>454</v>
      </c>
      <c r="K16" s="1399" t="s">
        <v>454</v>
      </c>
      <c r="L16" s="1399" t="s">
        <v>454</v>
      </c>
      <c r="M16" s="1400" t="s">
        <v>454</v>
      </c>
      <c r="N16" s="1401" t="s">
        <v>454</v>
      </c>
      <c r="O16" s="1403" t="s">
        <v>454</v>
      </c>
      <c r="P16" s="1384"/>
      <c r="Q16" s="1398" t="s">
        <v>454</v>
      </c>
      <c r="R16" s="1399" t="s">
        <v>454</v>
      </c>
      <c r="S16" s="1399" t="s">
        <v>398</v>
      </c>
      <c r="T16" s="1400" t="s">
        <v>398</v>
      </c>
      <c r="U16" s="1401" t="s">
        <v>454</v>
      </c>
      <c r="V16" s="1403" t="s">
        <v>454</v>
      </c>
      <c r="W16" s="1384"/>
      <c r="X16" s="1404" t="s">
        <v>398</v>
      </c>
      <c r="Y16" s="1385"/>
      <c r="Z16" s="1405" t="s">
        <v>454</v>
      </c>
      <c r="AA16" s="1403" t="s">
        <v>454</v>
      </c>
      <c r="AB16" s="1120"/>
    </row>
    <row r="17" spans="1:28">
      <c r="A17" s="1397" t="s">
        <v>395</v>
      </c>
      <c r="B17" s="1384"/>
      <c r="C17" s="1398" t="s">
        <v>454</v>
      </c>
      <c r="D17" s="1399">
        <v>316.6225</v>
      </c>
      <c r="E17" s="1399">
        <v>301.62380000000002</v>
      </c>
      <c r="F17" s="1400">
        <v>306.60199999999998</v>
      </c>
      <c r="G17" s="1401">
        <v>1.9609999999999559</v>
      </c>
      <c r="H17" s="1402">
        <v>6.4370849622996662E-3</v>
      </c>
      <c r="I17" s="1392"/>
      <c r="J17" s="1398" t="s">
        <v>454</v>
      </c>
      <c r="K17" s="1399" t="s">
        <v>454</v>
      </c>
      <c r="L17" s="1399" t="s">
        <v>454</v>
      </c>
      <c r="M17" s="1400" t="s">
        <v>454</v>
      </c>
      <c r="N17" s="1401" t="s">
        <v>454</v>
      </c>
      <c r="O17" s="1403" t="s">
        <v>454</v>
      </c>
      <c r="P17" s="1384"/>
      <c r="Q17" s="1398" t="s">
        <v>454</v>
      </c>
      <c r="R17" s="1399">
        <v>329.77809999999999</v>
      </c>
      <c r="S17" s="1399">
        <v>338.78859999999997</v>
      </c>
      <c r="T17" s="1400">
        <v>336.98540000000003</v>
      </c>
      <c r="U17" s="1401">
        <v>-5.0599999999974443E-2</v>
      </c>
      <c r="V17" s="1403">
        <v>-1.5013233007743487E-4</v>
      </c>
      <c r="W17" s="1384"/>
      <c r="X17" s="1406">
        <v>325.95979999999997</v>
      </c>
      <c r="Y17" s="1384"/>
      <c r="Z17" s="1405">
        <v>0.6793999999999869</v>
      </c>
      <c r="AA17" s="1403">
        <v>2.0886595073050795E-3</v>
      </c>
      <c r="AB17" s="1119"/>
    </row>
    <row r="18" spans="1:28">
      <c r="A18" s="1397" t="s">
        <v>396</v>
      </c>
      <c r="B18" s="1384"/>
      <c r="C18" s="1398">
        <v>374.29919999999998</v>
      </c>
      <c r="D18" s="1399">
        <v>385.72989999999999</v>
      </c>
      <c r="E18" s="1399" t="s">
        <v>454</v>
      </c>
      <c r="F18" s="1400">
        <v>379.59870000000001</v>
      </c>
      <c r="G18" s="1401">
        <v>3.5382999999999925</v>
      </c>
      <c r="H18" s="1402">
        <v>9.4088609170228654E-3</v>
      </c>
      <c r="I18" s="1392"/>
      <c r="J18" s="1398" t="s">
        <v>454</v>
      </c>
      <c r="K18" s="1399" t="s">
        <v>454</v>
      </c>
      <c r="L18" s="1399" t="s">
        <v>454</v>
      </c>
      <c r="M18" s="1400" t="s">
        <v>454</v>
      </c>
      <c r="N18" s="1401" t="s">
        <v>454</v>
      </c>
      <c r="O18" s="1403" t="s">
        <v>454</v>
      </c>
      <c r="P18" s="1384"/>
      <c r="Q18" s="1398" t="s">
        <v>454</v>
      </c>
      <c r="R18" s="1399" t="s">
        <v>454</v>
      </c>
      <c r="S18" s="1399" t="s">
        <v>454</v>
      </c>
      <c r="T18" s="1400" t="s">
        <v>454</v>
      </c>
      <c r="U18" s="1401" t="s">
        <v>454</v>
      </c>
      <c r="V18" s="1403" t="s">
        <v>454</v>
      </c>
      <c r="W18" s="1384"/>
      <c r="X18" s="1406">
        <v>379.59870000000001</v>
      </c>
      <c r="Y18" s="1385"/>
      <c r="Z18" s="1405">
        <v>3.5382999999999925</v>
      </c>
      <c r="AA18" s="1403">
        <v>9.4088609170228654E-3</v>
      </c>
      <c r="AB18" s="1120"/>
    </row>
    <row r="19" spans="1:28">
      <c r="A19" s="1397" t="s">
        <v>397</v>
      </c>
      <c r="B19" s="1384"/>
      <c r="C19" s="1398" t="s">
        <v>454</v>
      </c>
      <c r="D19" s="1399" t="s">
        <v>398</v>
      </c>
      <c r="E19" s="1399" t="s">
        <v>454</v>
      </c>
      <c r="F19" s="1400" t="s">
        <v>398</v>
      </c>
      <c r="G19" s="1401" t="s">
        <v>454</v>
      </c>
      <c r="H19" s="1402" t="s">
        <v>454</v>
      </c>
      <c r="I19" s="1392"/>
      <c r="J19" s="1398" t="s">
        <v>454</v>
      </c>
      <c r="K19" s="1399" t="s">
        <v>454</v>
      </c>
      <c r="L19" s="1399" t="s">
        <v>454</v>
      </c>
      <c r="M19" s="1400" t="s">
        <v>454</v>
      </c>
      <c r="N19" s="1401" t="s">
        <v>454</v>
      </c>
      <c r="O19" s="1403" t="s">
        <v>454</v>
      </c>
      <c r="P19" s="1384"/>
      <c r="Q19" s="1398" t="s">
        <v>454</v>
      </c>
      <c r="R19" s="1399" t="s">
        <v>454</v>
      </c>
      <c r="S19" s="1399" t="s">
        <v>454</v>
      </c>
      <c r="T19" s="1400" t="s">
        <v>454</v>
      </c>
      <c r="U19" s="1401" t="s">
        <v>454</v>
      </c>
      <c r="V19" s="1403" t="s">
        <v>454</v>
      </c>
      <c r="W19" s="1384"/>
      <c r="X19" s="1406" t="s">
        <v>398</v>
      </c>
      <c r="Y19" s="1385"/>
      <c r="Z19" s="1405" t="s">
        <v>454</v>
      </c>
      <c r="AA19" s="1403" t="s">
        <v>454</v>
      </c>
      <c r="AB19" s="1120"/>
    </row>
    <row r="20" spans="1:28">
      <c r="A20" s="1397" t="s">
        <v>399</v>
      </c>
      <c r="B20" s="1384"/>
      <c r="C20" s="1407" t="s">
        <v>454</v>
      </c>
      <c r="D20" s="1408" t="s">
        <v>454</v>
      </c>
      <c r="E20" s="1408" t="s">
        <v>454</v>
      </c>
      <c r="F20" s="1409" t="s">
        <v>454</v>
      </c>
      <c r="G20" s="1401"/>
      <c r="H20" s="1402"/>
      <c r="I20" s="1410"/>
      <c r="J20" s="1407">
        <v>379.64139999999998</v>
      </c>
      <c r="K20" s="1408">
        <v>388.18669999999997</v>
      </c>
      <c r="L20" s="1408">
        <v>398.4742</v>
      </c>
      <c r="M20" s="1409">
        <v>391.61200000000002</v>
      </c>
      <c r="N20" s="1401">
        <v>1.6205000000000496</v>
      </c>
      <c r="O20" s="1403">
        <v>4.1552187675886199E-3</v>
      </c>
      <c r="P20" s="1384"/>
      <c r="Q20" s="1407" t="s">
        <v>454</v>
      </c>
      <c r="R20" s="1408" t="s">
        <v>454</v>
      </c>
      <c r="S20" s="1408" t="s">
        <v>454</v>
      </c>
      <c r="T20" s="1409" t="s">
        <v>454</v>
      </c>
      <c r="U20" s="1401" t="s">
        <v>454</v>
      </c>
      <c r="V20" s="1403" t="s">
        <v>454</v>
      </c>
      <c r="W20" s="1384"/>
      <c r="X20" s="1406">
        <v>391.61200000000002</v>
      </c>
      <c r="Y20" s="1395"/>
      <c r="Z20" s="1405">
        <v>1.6205000000000496</v>
      </c>
      <c r="AA20" s="1403">
        <v>4.1552187675886199E-3</v>
      </c>
      <c r="AB20" s="1119"/>
    </row>
    <row r="21" spans="1:28">
      <c r="A21" s="1397" t="s">
        <v>400</v>
      </c>
      <c r="B21" s="1384"/>
      <c r="C21" s="1398" t="s">
        <v>454</v>
      </c>
      <c r="D21" s="1399">
        <v>434.06540000000001</v>
      </c>
      <c r="E21" s="1399">
        <v>416.97800000000001</v>
      </c>
      <c r="F21" s="1400">
        <v>426.09160000000003</v>
      </c>
      <c r="G21" s="1401">
        <v>0</v>
      </c>
      <c r="H21" s="1402">
        <v>0</v>
      </c>
      <c r="I21" s="1392"/>
      <c r="J21" s="1398" t="s">
        <v>454</v>
      </c>
      <c r="K21" s="1399" t="s">
        <v>454</v>
      </c>
      <c r="L21" s="1399" t="s">
        <v>454</v>
      </c>
      <c r="M21" s="1400" t="s">
        <v>454</v>
      </c>
      <c r="N21" s="1401" t="s">
        <v>454</v>
      </c>
      <c r="O21" s="1403" t="s">
        <v>454</v>
      </c>
      <c r="P21" s="1384"/>
      <c r="Q21" s="1398" t="s">
        <v>454</v>
      </c>
      <c r="R21" s="1399" t="s">
        <v>454</v>
      </c>
      <c r="S21" s="1399" t="s">
        <v>454</v>
      </c>
      <c r="T21" s="1400" t="s">
        <v>454</v>
      </c>
      <c r="U21" s="1401" t="s">
        <v>454</v>
      </c>
      <c r="V21" s="1403" t="s">
        <v>454</v>
      </c>
      <c r="W21" s="1384"/>
      <c r="X21" s="1406">
        <v>426.09160000000003</v>
      </c>
      <c r="Y21" s="1395"/>
      <c r="Z21" s="1405" t="s">
        <v>454</v>
      </c>
      <c r="AA21" s="1403" t="s">
        <v>454</v>
      </c>
      <c r="AB21" s="1120"/>
    </row>
    <row r="22" spans="1:28">
      <c r="A22" s="1397" t="s">
        <v>401</v>
      </c>
      <c r="B22" s="1384"/>
      <c r="C22" s="1398">
        <v>351.88580000000002</v>
      </c>
      <c r="D22" s="1399">
        <v>354.80829999999997</v>
      </c>
      <c r="E22" s="1399" t="s">
        <v>454</v>
      </c>
      <c r="F22" s="1400">
        <v>352.91140000000001</v>
      </c>
      <c r="G22" s="1401">
        <v>3.2637000000000285</v>
      </c>
      <c r="H22" s="1402">
        <v>9.3342527349673521E-3</v>
      </c>
      <c r="I22" s="1392"/>
      <c r="J22" s="1398" t="s">
        <v>454</v>
      </c>
      <c r="K22" s="1399" t="s">
        <v>454</v>
      </c>
      <c r="L22" s="1399" t="s">
        <v>454</v>
      </c>
      <c r="M22" s="1400" t="s">
        <v>454</v>
      </c>
      <c r="N22" s="1401" t="s">
        <v>454</v>
      </c>
      <c r="O22" s="1403" t="s">
        <v>454</v>
      </c>
      <c r="P22" s="1384"/>
      <c r="Q22" s="1398">
        <v>371.19920000000002</v>
      </c>
      <c r="R22" s="1399">
        <v>371.8177</v>
      </c>
      <c r="S22" s="1399" t="s">
        <v>454</v>
      </c>
      <c r="T22" s="1400">
        <v>371.69889999999998</v>
      </c>
      <c r="U22" s="1401">
        <v>0.13040000000000873</v>
      </c>
      <c r="V22" s="1403">
        <v>3.5094471140584282E-4</v>
      </c>
      <c r="W22" s="1384"/>
      <c r="X22" s="1406">
        <v>364.774</v>
      </c>
      <c r="Y22" s="1395"/>
      <c r="Z22" s="1405">
        <v>1.2853000000000065</v>
      </c>
      <c r="AA22" s="1403">
        <v>3.5360108856203887E-3</v>
      </c>
      <c r="AB22" s="1120"/>
    </row>
    <row r="23" spans="1:28">
      <c r="A23" s="1397" t="s">
        <v>402</v>
      </c>
      <c r="B23" s="1384"/>
      <c r="C23" s="1407">
        <v>372.01530000000002</v>
      </c>
      <c r="D23" s="1408">
        <v>365.83359999999999</v>
      </c>
      <c r="E23" s="1408">
        <v>341.89010000000002</v>
      </c>
      <c r="F23" s="1409">
        <v>365.44819999999999</v>
      </c>
      <c r="G23" s="1401">
        <v>1.3741999999999734</v>
      </c>
      <c r="H23" s="1402">
        <v>3.7745073803676643E-3</v>
      </c>
      <c r="I23" s="1392"/>
      <c r="J23" s="1407">
        <v>368.77390000000003</v>
      </c>
      <c r="K23" s="1408">
        <v>365</v>
      </c>
      <c r="L23" s="1408">
        <v>325.90230000000003</v>
      </c>
      <c r="M23" s="1409">
        <v>342.58710000000002</v>
      </c>
      <c r="N23" s="1401">
        <v>5.1116000000000099</v>
      </c>
      <c r="O23" s="1403">
        <v>1.5146581011066029E-2</v>
      </c>
      <c r="P23" s="1384"/>
      <c r="Q23" s="1407" t="s">
        <v>454</v>
      </c>
      <c r="R23" s="1408" t="s">
        <v>454</v>
      </c>
      <c r="S23" s="1408" t="s">
        <v>454</v>
      </c>
      <c r="T23" s="1409" t="s">
        <v>454</v>
      </c>
      <c r="U23" s="1401" t="s">
        <v>454</v>
      </c>
      <c r="V23" s="1403" t="s">
        <v>454</v>
      </c>
      <c r="W23" s="1384"/>
      <c r="X23" s="1406">
        <v>362.2371</v>
      </c>
      <c r="Y23" s="1385"/>
      <c r="Z23" s="1405">
        <v>1.8992000000000075</v>
      </c>
      <c r="AA23" s="1403">
        <v>5.270608503851637E-3</v>
      </c>
      <c r="AB23" s="1119"/>
    </row>
    <row r="24" spans="1:28">
      <c r="A24" s="1397" t="s">
        <v>403</v>
      </c>
      <c r="B24" s="1384"/>
      <c r="C24" s="1407">
        <v>311.42219999999998</v>
      </c>
      <c r="D24" s="1408">
        <v>324.93520000000001</v>
      </c>
      <c r="E24" s="1408" t="s">
        <v>454</v>
      </c>
      <c r="F24" s="1409">
        <v>321.32159999999999</v>
      </c>
      <c r="G24" s="1401">
        <v>-0.72950000000003001</v>
      </c>
      <c r="H24" s="1402">
        <v>-2.2651684779217973E-3</v>
      </c>
      <c r="I24" s="1392"/>
      <c r="J24" s="1407" t="s">
        <v>454</v>
      </c>
      <c r="K24" s="1408" t="s">
        <v>454</v>
      </c>
      <c r="L24" s="1408" t="s">
        <v>454</v>
      </c>
      <c r="M24" s="1409" t="s">
        <v>454</v>
      </c>
      <c r="N24" s="1401" t="s">
        <v>454</v>
      </c>
      <c r="O24" s="1403" t="s">
        <v>454</v>
      </c>
      <c r="P24" s="1384"/>
      <c r="Q24" s="1407" t="s">
        <v>454</v>
      </c>
      <c r="R24" s="1408">
        <v>372.7989</v>
      </c>
      <c r="S24" s="1408">
        <v>372.7989</v>
      </c>
      <c r="T24" s="1409">
        <v>372.7989</v>
      </c>
      <c r="U24" s="1401">
        <v>42.507000000000005</v>
      </c>
      <c r="V24" s="1403">
        <v>0.12869525410704896</v>
      </c>
      <c r="W24" s="1384"/>
      <c r="X24" s="1406">
        <v>323.39100000000002</v>
      </c>
      <c r="Y24" s="1385"/>
      <c r="Z24" s="1405">
        <v>1.0086000000000013</v>
      </c>
      <c r="AA24" s="1403">
        <v>3.1285827017852874E-3</v>
      </c>
      <c r="AB24" s="1120"/>
    </row>
    <row r="25" spans="1:28">
      <c r="A25" s="1397" t="s">
        <v>404</v>
      </c>
      <c r="B25" s="1384"/>
      <c r="C25" s="1398">
        <v>391.43430000000001</v>
      </c>
      <c r="D25" s="1399">
        <v>402.69369999999998</v>
      </c>
      <c r="E25" s="1399">
        <v>339.16419999999999</v>
      </c>
      <c r="F25" s="1400">
        <v>390.2328</v>
      </c>
      <c r="G25" s="1411">
        <v>3.4408000000000243</v>
      </c>
      <c r="H25" s="1402">
        <v>8.8957372437901139E-3</v>
      </c>
      <c r="I25" s="1392"/>
      <c r="J25" s="1398" t="s">
        <v>454</v>
      </c>
      <c r="K25" s="1399" t="s">
        <v>454</v>
      </c>
      <c r="L25" s="1399" t="s">
        <v>454</v>
      </c>
      <c r="M25" s="1400" t="s">
        <v>454</v>
      </c>
      <c r="N25" s="1401" t="s">
        <v>454</v>
      </c>
      <c r="O25" s="1403" t="s">
        <v>454</v>
      </c>
      <c r="P25" s="1384"/>
      <c r="Q25" s="1398">
        <v>452.50470000000001</v>
      </c>
      <c r="R25" s="1399">
        <v>403.69420000000002</v>
      </c>
      <c r="S25" s="1399">
        <v>489.82220000000001</v>
      </c>
      <c r="T25" s="1400">
        <v>444.08789999999999</v>
      </c>
      <c r="U25" s="1401">
        <v>66.371299999999962</v>
      </c>
      <c r="V25" s="1403">
        <v>0.17571719114277728</v>
      </c>
      <c r="W25" s="1384"/>
      <c r="X25" s="1406">
        <v>393.43220000000002</v>
      </c>
      <c r="Y25" s="1385"/>
      <c r="Z25" s="1405">
        <v>7.179300000000012</v>
      </c>
      <c r="AA25" s="1403">
        <v>1.8587044912802053E-2</v>
      </c>
      <c r="AB25" s="1120"/>
    </row>
    <row r="26" spans="1:28">
      <c r="A26" s="1397" t="s">
        <v>405</v>
      </c>
      <c r="B26" s="1384"/>
      <c r="C26" s="1398" t="s">
        <v>454</v>
      </c>
      <c r="D26" s="1399" t="s">
        <v>454</v>
      </c>
      <c r="E26" s="1399" t="s">
        <v>454</v>
      </c>
      <c r="F26" s="1400" t="s">
        <v>454</v>
      </c>
      <c r="G26" s="1401">
        <v>0</v>
      </c>
      <c r="H26" s="1402">
        <v>0</v>
      </c>
      <c r="I26" s="1392"/>
      <c r="J26" s="1398" t="s">
        <v>454</v>
      </c>
      <c r="K26" s="1399" t="s">
        <v>454</v>
      </c>
      <c r="L26" s="1399" t="s">
        <v>454</v>
      </c>
      <c r="M26" s="1400" t="s">
        <v>454</v>
      </c>
      <c r="N26" s="1401" t="s">
        <v>454</v>
      </c>
      <c r="O26" s="1403" t="s">
        <v>454</v>
      </c>
      <c r="P26" s="1384"/>
      <c r="Q26" s="1398" t="s">
        <v>454</v>
      </c>
      <c r="R26" s="1399" t="s">
        <v>454</v>
      </c>
      <c r="S26" s="1399" t="s">
        <v>454</v>
      </c>
      <c r="T26" s="1400" t="s">
        <v>454</v>
      </c>
      <c r="U26" s="1401" t="s">
        <v>454</v>
      </c>
      <c r="V26" s="1403" t="s">
        <v>454</v>
      </c>
      <c r="W26" s="1384"/>
      <c r="X26" s="1406" t="s">
        <v>454</v>
      </c>
      <c r="Y26" s="1395"/>
      <c r="Z26" s="1405" t="s">
        <v>454</v>
      </c>
      <c r="AA26" s="1403" t="s">
        <v>454</v>
      </c>
      <c r="AB26" s="1119"/>
    </row>
    <row r="27" spans="1:28">
      <c r="A27" s="1397" t="s">
        <v>406</v>
      </c>
      <c r="B27" s="1384"/>
      <c r="C27" s="1398" t="s">
        <v>454</v>
      </c>
      <c r="D27" s="1399">
        <v>236.70939999999999</v>
      </c>
      <c r="E27" s="1399" t="s">
        <v>454</v>
      </c>
      <c r="F27" s="1400">
        <v>236.70939999999999</v>
      </c>
      <c r="G27" s="1401">
        <v>-6.4257000000000062</v>
      </c>
      <c r="H27" s="1402">
        <v>-2.6428516491448617E-2</v>
      </c>
      <c r="I27" s="1392"/>
      <c r="J27" s="1398" t="s">
        <v>454</v>
      </c>
      <c r="K27" s="1399" t="s">
        <v>454</v>
      </c>
      <c r="L27" s="1399" t="s">
        <v>454</v>
      </c>
      <c r="M27" s="1400" t="s">
        <v>454</v>
      </c>
      <c r="N27" s="1401" t="s">
        <v>454</v>
      </c>
      <c r="O27" s="1403" t="s">
        <v>454</v>
      </c>
      <c r="P27" s="1384"/>
      <c r="Q27" s="1398" t="s">
        <v>454</v>
      </c>
      <c r="R27" s="1399">
        <v>236.95570000000001</v>
      </c>
      <c r="S27" s="1399" t="s">
        <v>454</v>
      </c>
      <c r="T27" s="1400">
        <v>236.95570000000001</v>
      </c>
      <c r="U27" s="1401">
        <v>21.796099999999996</v>
      </c>
      <c r="V27" s="1403">
        <v>0.10130201022868612</v>
      </c>
      <c r="W27" s="1384"/>
      <c r="X27" s="1406">
        <v>236.76339999999999</v>
      </c>
      <c r="Y27" s="1395"/>
      <c r="Z27" s="1405">
        <v>-0.23950000000002092</v>
      </c>
      <c r="AA27" s="1403">
        <v>-1.0105361579965111E-3</v>
      </c>
      <c r="AB27" s="1120"/>
    </row>
    <row r="28" spans="1:28">
      <c r="A28" s="1397" t="s">
        <v>407</v>
      </c>
      <c r="B28" s="1384"/>
      <c r="C28" s="1398" t="s">
        <v>454</v>
      </c>
      <c r="D28" s="1399">
        <v>284.5376</v>
      </c>
      <c r="E28" s="1399">
        <v>285.57679999999999</v>
      </c>
      <c r="F28" s="1400">
        <v>285.31209999999999</v>
      </c>
      <c r="G28" s="1401">
        <v>1.4117999999999711</v>
      </c>
      <c r="H28" s="1402">
        <v>4.9728725189792655E-3</v>
      </c>
      <c r="I28" s="1392"/>
      <c r="J28" s="1398" t="s">
        <v>454</v>
      </c>
      <c r="K28" s="1399" t="s">
        <v>454</v>
      </c>
      <c r="L28" s="1399" t="s">
        <v>454</v>
      </c>
      <c r="M28" s="1400" t="s">
        <v>454</v>
      </c>
      <c r="N28" s="1401" t="s">
        <v>454</v>
      </c>
      <c r="O28" s="1403" t="s">
        <v>454</v>
      </c>
      <c r="P28" s="1384"/>
      <c r="Q28" s="1398" t="s">
        <v>454</v>
      </c>
      <c r="R28" s="1399" t="s">
        <v>398</v>
      </c>
      <c r="S28" s="1399" t="s">
        <v>454</v>
      </c>
      <c r="T28" s="1400" t="s">
        <v>398</v>
      </c>
      <c r="U28" s="1401" t="s">
        <v>454</v>
      </c>
      <c r="V28" s="1403" t="s">
        <v>454</v>
      </c>
      <c r="W28" s="1384"/>
      <c r="X28" s="1406" t="s">
        <v>398</v>
      </c>
      <c r="Y28" s="1395"/>
      <c r="Z28" s="1405" t="s">
        <v>454</v>
      </c>
      <c r="AA28" s="1403" t="s">
        <v>454</v>
      </c>
      <c r="AB28" s="1120"/>
    </row>
    <row r="29" spans="1:28">
      <c r="A29" s="1397" t="s">
        <v>408</v>
      </c>
      <c r="B29" s="1384"/>
      <c r="C29" s="1398">
        <v>397.30070000000001</v>
      </c>
      <c r="D29" s="1408">
        <v>374.92450000000002</v>
      </c>
      <c r="E29" s="1408" t="s">
        <v>454</v>
      </c>
      <c r="F29" s="1409">
        <v>391.0129</v>
      </c>
      <c r="G29" s="1401">
        <v>2.9087999999999852</v>
      </c>
      <c r="H29" s="1402">
        <v>7.4948963435326199E-3</v>
      </c>
      <c r="I29" s="1392"/>
      <c r="J29" s="1398" t="s">
        <v>454</v>
      </c>
      <c r="K29" s="1408" t="s">
        <v>454</v>
      </c>
      <c r="L29" s="1408" t="s">
        <v>454</v>
      </c>
      <c r="M29" s="1409" t="s">
        <v>454</v>
      </c>
      <c r="N29" s="1401" t="s">
        <v>454</v>
      </c>
      <c r="O29" s="1403" t="s">
        <v>454</v>
      </c>
      <c r="P29" s="1384"/>
      <c r="Q29" s="1398" t="s">
        <v>454</v>
      </c>
      <c r="R29" s="1408" t="s">
        <v>454</v>
      </c>
      <c r="S29" s="1408" t="s">
        <v>454</v>
      </c>
      <c r="T29" s="1409" t="s">
        <v>454</v>
      </c>
      <c r="U29" s="1401" t="s">
        <v>454</v>
      </c>
      <c r="V29" s="1403" t="s">
        <v>454</v>
      </c>
      <c r="W29" s="1384"/>
      <c r="X29" s="1406">
        <v>391.0129</v>
      </c>
      <c r="Y29" s="1395"/>
      <c r="Z29" s="1405">
        <v>2.9087999999999852</v>
      </c>
      <c r="AA29" s="1403">
        <v>7.4948963435326199E-3</v>
      </c>
      <c r="AB29" s="1119"/>
    </row>
    <row r="30" spans="1:28">
      <c r="A30" s="1397" t="s">
        <v>409</v>
      </c>
      <c r="B30" s="1384"/>
      <c r="C30" s="1398" t="s">
        <v>454</v>
      </c>
      <c r="D30" s="1408" t="s">
        <v>454</v>
      </c>
      <c r="E30" s="1408" t="s">
        <v>454</v>
      </c>
      <c r="F30" s="1409" t="s">
        <v>454</v>
      </c>
      <c r="G30" s="1401" t="s">
        <v>454</v>
      </c>
      <c r="H30" s="1402" t="s">
        <v>454</v>
      </c>
      <c r="I30" s="1392"/>
      <c r="J30" s="1398" t="s">
        <v>454</v>
      </c>
      <c r="K30" s="1408" t="s">
        <v>454</v>
      </c>
      <c r="L30" s="1408" t="s">
        <v>454</v>
      </c>
      <c r="M30" s="1409" t="s">
        <v>454</v>
      </c>
      <c r="N30" s="1401" t="s">
        <v>454</v>
      </c>
      <c r="O30" s="1403" t="s">
        <v>454</v>
      </c>
      <c r="P30" s="1384"/>
      <c r="Q30" s="1398" t="s">
        <v>454</v>
      </c>
      <c r="R30" s="1408" t="s">
        <v>454</v>
      </c>
      <c r="S30" s="1408" t="s">
        <v>454</v>
      </c>
      <c r="T30" s="1409" t="s">
        <v>454</v>
      </c>
      <c r="U30" s="1401" t="s">
        <v>454</v>
      </c>
      <c r="V30" s="1403" t="s">
        <v>454</v>
      </c>
      <c r="W30" s="1384"/>
      <c r="X30" s="1406" t="s">
        <v>454</v>
      </c>
      <c r="Y30" s="1395"/>
      <c r="Z30" s="1405"/>
      <c r="AA30" s="1403"/>
      <c r="AB30" s="1120"/>
    </row>
    <row r="31" spans="1:28">
      <c r="A31" s="1397" t="s">
        <v>410</v>
      </c>
      <c r="B31" s="1384"/>
      <c r="C31" s="1398" t="s">
        <v>454</v>
      </c>
      <c r="D31" s="1408" t="s">
        <v>454</v>
      </c>
      <c r="E31" s="1408" t="s">
        <v>454</v>
      </c>
      <c r="F31" s="1409" t="s">
        <v>454</v>
      </c>
      <c r="G31" s="1401">
        <v>0</v>
      </c>
      <c r="H31" s="1402" t="s">
        <v>454</v>
      </c>
      <c r="I31" s="1392"/>
      <c r="J31" s="1398" t="s">
        <v>454</v>
      </c>
      <c r="K31" s="1408" t="s">
        <v>454</v>
      </c>
      <c r="L31" s="1408" t="s">
        <v>454</v>
      </c>
      <c r="M31" s="1409" t="s">
        <v>454</v>
      </c>
      <c r="N31" s="1401" t="s">
        <v>454</v>
      </c>
      <c r="O31" s="1403" t="s">
        <v>454</v>
      </c>
      <c r="P31" s="1384"/>
      <c r="Q31" s="1398" t="s">
        <v>454</v>
      </c>
      <c r="R31" s="1408" t="s">
        <v>454</v>
      </c>
      <c r="S31" s="1408" t="s">
        <v>454</v>
      </c>
      <c r="T31" s="1409" t="s">
        <v>454</v>
      </c>
      <c r="U31" s="1401" t="s">
        <v>454</v>
      </c>
      <c r="V31" s="1403" t="s">
        <v>454</v>
      </c>
      <c r="W31" s="1384"/>
      <c r="X31" s="1406" t="s">
        <v>454</v>
      </c>
      <c r="Y31" s="1395"/>
      <c r="Z31" s="1405" t="s">
        <v>454</v>
      </c>
      <c r="AA31" s="1403" t="s">
        <v>454</v>
      </c>
      <c r="AB31" s="1120"/>
    </row>
    <row r="32" spans="1:28">
      <c r="A32" s="1397" t="s">
        <v>411</v>
      </c>
      <c r="B32" s="1384"/>
      <c r="C32" s="1398" t="s">
        <v>454</v>
      </c>
      <c r="D32" s="1399">
        <v>339.50970000000001</v>
      </c>
      <c r="E32" s="1399">
        <v>330.49020000000002</v>
      </c>
      <c r="F32" s="1400">
        <v>335.36770000000001</v>
      </c>
      <c r="G32" s="1401">
        <v>10.509500000000003</v>
      </c>
      <c r="H32" s="1402">
        <v>3.2351038083693107E-2</v>
      </c>
      <c r="I32" s="1392"/>
      <c r="J32" s="1398" t="s">
        <v>454</v>
      </c>
      <c r="K32" s="1399" t="s">
        <v>454</v>
      </c>
      <c r="L32" s="1399" t="s">
        <v>454</v>
      </c>
      <c r="M32" s="1400" t="s">
        <v>454</v>
      </c>
      <c r="N32" s="1401" t="s">
        <v>454</v>
      </c>
      <c r="O32" s="1403" t="s">
        <v>454</v>
      </c>
      <c r="P32" s="1384"/>
      <c r="Q32" s="1398" t="s">
        <v>454</v>
      </c>
      <c r="R32" s="1399">
        <v>345.95260000000002</v>
      </c>
      <c r="S32" s="1399">
        <v>311.38470000000001</v>
      </c>
      <c r="T32" s="1400">
        <v>316.1823</v>
      </c>
      <c r="U32" s="1401">
        <v>0.90030000000001564</v>
      </c>
      <c r="V32" s="1403">
        <v>2.8555388509334811E-3</v>
      </c>
      <c r="W32" s="1384"/>
      <c r="X32" s="1406">
        <v>320.63139999999999</v>
      </c>
      <c r="Y32" s="1385"/>
      <c r="Z32" s="1405">
        <v>3.1286999999999807</v>
      </c>
      <c r="AA32" s="1403">
        <v>9.8540894297907133E-3</v>
      </c>
      <c r="AB32" s="1119"/>
    </row>
    <row r="33" spans="1:28">
      <c r="A33" s="1397" t="s">
        <v>412</v>
      </c>
      <c r="B33" s="1384"/>
      <c r="C33" s="1398">
        <v>373.77620000000002</v>
      </c>
      <c r="D33" s="1399">
        <v>370.68849999999998</v>
      </c>
      <c r="E33" s="1399" t="s">
        <v>454</v>
      </c>
      <c r="F33" s="1400">
        <v>372.67340000000002</v>
      </c>
      <c r="G33" s="1401">
        <v>9.739999999999327E-2</v>
      </c>
      <c r="H33" s="1402">
        <v>2.614231727218197E-4</v>
      </c>
      <c r="I33" s="1392"/>
      <c r="J33" s="1398" t="s">
        <v>454</v>
      </c>
      <c r="K33" s="1399" t="s">
        <v>454</v>
      </c>
      <c r="L33" s="1399" t="s">
        <v>454</v>
      </c>
      <c r="M33" s="1400" t="s">
        <v>454</v>
      </c>
      <c r="N33" s="1401" t="s">
        <v>454</v>
      </c>
      <c r="O33" s="1403" t="s">
        <v>454</v>
      </c>
      <c r="P33" s="1384"/>
      <c r="Q33" s="1398">
        <v>466.65320000000003</v>
      </c>
      <c r="R33" s="1399">
        <v>459.92770000000002</v>
      </c>
      <c r="S33" s="1399" t="s">
        <v>454</v>
      </c>
      <c r="T33" s="1400">
        <v>463.20310000000001</v>
      </c>
      <c r="U33" s="1401">
        <v>-0.50880000000000791</v>
      </c>
      <c r="V33" s="1403">
        <v>-1.0972330017841037E-3</v>
      </c>
      <c r="W33" s="1384"/>
      <c r="X33" s="1406">
        <v>372.67349999999999</v>
      </c>
      <c r="Y33" s="1385"/>
      <c r="Z33" s="1405">
        <v>9.739999999999327E-2</v>
      </c>
      <c r="AA33" s="1403">
        <v>2.614231025555025E-4</v>
      </c>
      <c r="AB33" s="1120"/>
    </row>
    <row r="34" spans="1:28">
      <c r="A34" s="1397" t="s">
        <v>413</v>
      </c>
      <c r="B34" s="1384"/>
      <c r="C34" s="1398" t="s">
        <v>454</v>
      </c>
      <c r="D34" s="1399">
        <v>319.74759999999998</v>
      </c>
      <c r="E34" s="1399">
        <v>326.25139999999999</v>
      </c>
      <c r="F34" s="1400">
        <v>323.89100000000002</v>
      </c>
      <c r="G34" s="1401">
        <v>0.32620000000002847</v>
      </c>
      <c r="H34" s="1402">
        <v>1.0081442728011591E-3</v>
      </c>
      <c r="I34" s="1392"/>
      <c r="J34" s="1398" t="s">
        <v>454</v>
      </c>
      <c r="K34" s="1399" t="s">
        <v>454</v>
      </c>
      <c r="L34" s="1399" t="s">
        <v>454</v>
      </c>
      <c r="M34" s="1400" t="s">
        <v>454</v>
      </c>
      <c r="N34" s="1401" t="s">
        <v>454</v>
      </c>
      <c r="O34" s="1403" t="s">
        <v>454</v>
      </c>
      <c r="P34" s="1384"/>
      <c r="Q34" s="1398" t="s">
        <v>454</v>
      </c>
      <c r="R34" s="1399" t="s">
        <v>454</v>
      </c>
      <c r="S34" s="1399">
        <v>281.22059999999999</v>
      </c>
      <c r="T34" s="1400">
        <v>286.2851</v>
      </c>
      <c r="U34" s="1401">
        <v>4.1521000000000186</v>
      </c>
      <c r="V34" s="1403">
        <v>1.4716817954652628E-2</v>
      </c>
      <c r="W34" s="1384"/>
      <c r="X34" s="1406">
        <v>323.65030000000002</v>
      </c>
      <c r="Y34" s="1385"/>
      <c r="Z34" s="1405">
        <v>0.35070000000001755</v>
      </c>
      <c r="AA34" s="1403">
        <v>1.0847523473582754E-3</v>
      </c>
      <c r="AB34" s="1120"/>
    </row>
    <row r="35" spans="1:28">
      <c r="A35" s="1397" t="s">
        <v>414</v>
      </c>
      <c r="B35" s="1384"/>
      <c r="C35" s="1398">
        <v>358.94470000000001</v>
      </c>
      <c r="D35" s="1399">
        <v>368.87990000000002</v>
      </c>
      <c r="E35" s="1399" t="s">
        <v>454</v>
      </c>
      <c r="F35" s="1400">
        <v>363.5942</v>
      </c>
      <c r="G35" s="1401">
        <v>-0.52039999999999509</v>
      </c>
      <c r="H35" s="1402">
        <v>-1.4292203608424758E-3</v>
      </c>
      <c r="I35" s="1392"/>
      <c r="J35" s="1398" t="s">
        <v>454</v>
      </c>
      <c r="K35" s="1399" t="s">
        <v>454</v>
      </c>
      <c r="L35" s="1399" t="s">
        <v>454</v>
      </c>
      <c r="M35" s="1400" t="s">
        <v>454</v>
      </c>
      <c r="N35" s="1401" t="s">
        <v>454</v>
      </c>
      <c r="O35" s="1403" t="s">
        <v>454</v>
      </c>
      <c r="P35" s="1384"/>
      <c r="Q35" s="1398">
        <v>357.17160000000001</v>
      </c>
      <c r="R35" s="1399">
        <v>350.84190000000001</v>
      </c>
      <c r="S35" s="1399" t="s">
        <v>454</v>
      </c>
      <c r="T35" s="1400">
        <v>351.71460000000002</v>
      </c>
      <c r="U35" s="1401">
        <v>-6.0236999999999625</v>
      </c>
      <c r="V35" s="1403">
        <v>-1.6838286535157065E-2</v>
      </c>
      <c r="W35" s="1384"/>
      <c r="X35" s="1406">
        <v>358.29230000000001</v>
      </c>
      <c r="Y35" s="1385"/>
      <c r="Z35" s="1405">
        <v>-2.9764999999999873</v>
      </c>
      <c r="AA35" s="1403">
        <v>-8.23901759576251E-3</v>
      </c>
      <c r="AB35" s="1119"/>
    </row>
    <row r="36" spans="1:28">
      <c r="A36" s="1397" t="s">
        <v>415</v>
      </c>
      <c r="B36" s="1384"/>
      <c r="C36" s="1398">
        <v>401.39280000000002</v>
      </c>
      <c r="D36" s="1399">
        <v>291.52789999999999</v>
      </c>
      <c r="E36" s="1399">
        <v>296.18830000000003</v>
      </c>
      <c r="F36" s="1400">
        <v>298.11130000000003</v>
      </c>
      <c r="G36" s="1401">
        <v>4.1631000000000427</v>
      </c>
      <c r="H36" s="1402">
        <v>1.4162699414386859E-2</v>
      </c>
      <c r="I36" s="1392"/>
      <c r="J36" s="1398" t="s">
        <v>454</v>
      </c>
      <c r="K36" s="1399" t="s">
        <v>454</v>
      </c>
      <c r="L36" s="1399" t="s">
        <v>454</v>
      </c>
      <c r="M36" s="1400" t="s">
        <v>454</v>
      </c>
      <c r="N36" s="1401" t="s">
        <v>454</v>
      </c>
      <c r="O36" s="1403" t="s">
        <v>454</v>
      </c>
      <c r="P36" s="1384"/>
      <c r="Q36" s="1398" t="s">
        <v>454</v>
      </c>
      <c r="R36" s="1399" t="s">
        <v>454</v>
      </c>
      <c r="S36" s="1399">
        <v>275.01850000000002</v>
      </c>
      <c r="T36" s="1400">
        <v>275.01729999999998</v>
      </c>
      <c r="U36" s="1401">
        <v>-16.879900000000021</v>
      </c>
      <c r="V36" s="1403">
        <v>-5.7828235419867036E-2</v>
      </c>
      <c r="W36" s="1384"/>
      <c r="X36" s="1406">
        <v>282.72239999999999</v>
      </c>
      <c r="Y36" s="1385"/>
      <c r="Z36" s="1405">
        <v>-9.8591000000000122</v>
      </c>
      <c r="AA36" s="1403">
        <v>-3.3696935725601285E-2</v>
      </c>
      <c r="AB36" s="1120"/>
    </row>
    <row r="37" spans="1:28">
      <c r="A37" s="1397" t="s">
        <v>416</v>
      </c>
      <c r="B37" s="1384"/>
      <c r="C37" s="1398">
        <v>310.20150000000001</v>
      </c>
      <c r="D37" s="1399">
        <v>318.15629999999999</v>
      </c>
      <c r="E37" s="1399">
        <v>311.98739999999998</v>
      </c>
      <c r="F37" s="1400">
        <v>314.89850000000001</v>
      </c>
      <c r="G37" s="1401">
        <v>1.8077000000000112</v>
      </c>
      <c r="H37" s="1402">
        <v>5.7737244275462007E-3</v>
      </c>
      <c r="I37" s="1392"/>
      <c r="J37" s="1398" t="s">
        <v>454</v>
      </c>
      <c r="K37" s="1399" t="s">
        <v>454</v>
      </c>
      <c r="L37" s="1399" t="s">
        <v>454</v>
      </c>
      <c r="M37" s="1400" t="s">
        <v>454</v>
      </c>
      <c r="N37" s="1401" t="s">
        <v>454</v>
      </c>
      <c r="O37" s="1403" t="s">
        <v>454</v>
      </c>
      <c r="P37" s="1384"/>
      <c r="Q37" s="1398" t="s">
        <v>454</v>
      </c>
      <c r="R37" s="1399" t="s">
        <v>454</v>
      </c>
      <c r="S37" s="1399">
        <v>310.21969999999999</v>
      </c>
      <c r="T37" s="1400">
        <v>310.21969999999999</v>
      </c>
      <c r="U37" s="1401" t="s">
        <v>454</v>
      </c>
      <c r="V37" s="1403" t="s">
        <v>454</v>
      </c>
      <c r="W37" s="1384"/>
      <c r="X37" s="1406">
        <v>314.58690000000001</v>
      </c>
      <c r="Y37" s="1385"/>
      <c r="Z37" s="1405">
        <v>1.4961000000000126</v>
      </c>
      <c r="AA37" s="1403">
        <v>4.778485985535319E-3</v>
      </c>
      <c r="AB37" s="1120"/>
    </row>
    <row r="38" spans="1:28">
      <c r="A38" s="1397" t="s">
        <v>417</v>
      </c>
      <c r="B38" s="1384"/>
      <c r="C38" s="1398" t="s">
        <v>454</v>
      </c>
      <c r="D38" s="1399">
        <v>338.3</v>
      </c>
      <c r="E38" s="1399">
        <v>308.13729999999998</v>
      </c>
      <c r="F38" s="1400">
        <v>313.82</v>
      </c>
      <c r="G38" s="1401">
        <v>-2.1494999999999891</v>
      </c>
      <c r="H38" s="1402">
        <v>-6.8028717961701179E-3</v>
      </c>
      <c r="I38" s="1392"/>
      <c r="J38" s="1398" t="s">
        <v>454</v>
      </c>
      <c r="K38" s="1399" t="s">
        <v>454</v>
      </c>
      <c r="L38" s="1399" t="s">
        <v>454</v>
      </c>
      <c r="M38" s="1400" t="s">
        <v>454</v>
      </c>
      <c r="N38" s="1401" t="s">
        <v>454</v>
      </c>
      <c r="O38" s="1403" t="s">
        <v>454</v>
      </c>
      <c r="P38" s="1384"/>
      <c r="Q38" s="1398" t="s">
        <v>454</v>
      </c>
      <c r="R38" s="1399" t="s">
        <v>454</v>
      </c>
      <c r="S38" s="1399" t="s">
        <v>398</v>
      </c>
      <c r="T38" s="1400" t="s">
        <v>398</v>
      </c>
      <c r="U38" s="1401" t="s">
        <v>454</v>
      </c>
      <c r="V38" s="1403" t="s">
        <v>454</v>
      </c>
      <c r="W38" s="1384"/>
      <c r="X38" s="1406" t="s">
        <v>398</v>
      </c>
      <c r="Y38" s="1385"/>
      <c r="Z38" s="1405" t="s">
        <v>454</v>
      </c>
      <c r="AA38" s="1403" t="s">
        <v>454</v>
      </c>
      <c r="AB38" s="1119"/>
    </row>
    <row r="39" spans="1:28">
      <c r="A39" s="1397" t="s">
        <v>418</v>
      </c>
      <c r="B39" s="1384"/>
      <c r="C39" s="1398" t="s">
        <v>454</v>
      </c>
      <c r="D39" s="1399">
        <v>378.4622</v>
      </c>
      <c r="E39" s="1399">
        <v>364.56009999999998</v>
      </c>
      <c r="F39" s="1400">
        <v>366.73450000000003</v>
      </c>
      <c r="G39" s="1401">
        <v>8.8389999999999986</v>
      </c>
      <c r="H39" s="1402">
        <v>2.4697153219305656E-2</v>
      </c>
      <c r="I39" s="1392"/>
      <c r="J39" s="1398" t="s">
        <v>454</v>
      </c>
      <c r="K39" s="1399" t="s">
        <v>454</v>
      </c>
      <c r="L39" s="1399" t="s">
        <v>454</v>
      </c>
      <c r="M39" s="1400" t="s">
        <v>454</v>
      </c>
      <c r="N39" s="1401" t="s">
        <v>454</v>
      </c>
      <c r="O39" s="1403" t="s">
        <v>454</v>
      </c>
      <c r="P39" s="1384"/>
      <c r="Q39" s="1398" t="s">
        <v>454</v>
      </c>
      <c r="R39" s="1399" t="s">
        <v>454</v>
      </c>
      <c r="S39" s="1399" t="s">
        <v>454</v>
      </c>
      <c r="T39" s="1400" t="s">
        <v>454</v>
      </c>
      <c r="U39" s="1401" t="s">
        <v>454</v>
      </c>
      <c r="V39" s="1403" t="s">
        <v>454</v>
      </c>
      <c r="W39" s="1384"/>
      <c r="X39" s="1406">
        <v>366.73450000000003</v>
      </c>
      <c r="Y39" s="1385"/>
      <c r="Z39" s="1405">
        <v>8.8389999999999986</v>
      </c>
      <c r="AA39" s="1403">
        <v>2.4697153219305656E-2</v>
      </c>
      <c r="AB39" s="1120"/>
    </row>
    <row r="40" spans="1:28" ht="13.5" thickBot="1">
      <c r="A40" s="1412" t="s">
        <v>419</v>
      </c>
      <c r="B40" s="1384"/>
      <c r="C40" s="1413" t="s">
        <v>454</v>
      </c>
      <c r="D40" s="1414">
        <v>447.21050000000002</v>
      </c>
      <c r="E40" s="1414">
        <v>465.30399999999997</v>
      </c>
      <c r="F40" s="1415">
        <v>458.08730000000003</v>
      </c>
      <c r="G40" s="1416">
        <v>0.13130000000001019</v>
      </c>
      <c r="H40" s="1417">
        <v>2.8670876678105195E-4</v>
      </c>
      <c r="I40" s="1392"/>
      <c r="J40" s="1413" t="s">
        <v>454</v>
      </c>
      <c r="K40" s="1414" t="s">
        <v>454</v>
      </c>
      <c r="L40" s="1414" t="s">
        <v>454</v>
      </c>
      <c r="M40" s="1415" t="s">
        <v>454</v>
      </c>
      <c r="N40" s="1416" t="s">
        <v>454</v>
      </c>
      <c r="O40" s="1418" t="s">
        <v>454</v>
      </c>
      <c r="P40" s="1384"/>
      <c r="Q40" s="1413" t="s">
        <v>454</v>
      </c>
      <c r="R40" s="1414">
        <v>474.113</v>
      </c>
      <c r="S40" s="1414" t="s">
        <v>454</v>
      </c>
      <c r="T40" s="1415">
        <v>474.113</v>
      </c>
      <c r="U40" s="1416">
        <v>11.250299999999982</v>
      </c>
      <c r="V40" s="1418">
        <v>2.4305911882724685E-2</v>
      </c>
      <c r="W40" s="1384"/>
      <c r="X40" s="1419">
        <v>459.06240000000003</v>
      </c>
      <c r="Y40" s="1385"/>
      <c r="Z40" s="1420">
        <v>0.80780000000004293</v>
      </c>
      <c r="AA40" s="1418">
        <v>1.762775540060213E-3</v>
      </c>
      <c r="AB40" s="1070"/>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 ref="C8:H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opLeftCell="C1" workbookViewId="0">
      <selection activeCell="U23" sqref="U23"/>
    </sheetView>
  </sheetViews>
  <sheetFormatPr defaultRowHeight="12.75" outlineLevelCol="1"/>
  <cols>
    <col min="1" max="2" width="8.7109375" style="1285" hidden="1" customWidth="1" outlineLevel="1"/>
    <col min="3" max="3" width="32" style="106" customWidth="1" collapsed="1"/>
    <col min="4" max="16" width="10.42578125" style="106" customWidth="1"/>
    <col min="17" max="17" width="11.140625" style="106" customWidth="1"/>
    <col min="18" max="18" width="10.42578125" style="106" customWidth="1"/>
    <col min="19" max="16384" width="9.140625" style="106"/>
  </cols>
  <sheetData>
    <row r="1" spans="1:19" s="1286" customFormat="1" ht="15.75">
      <c r="C1" s="1120"/>
      <c r="D1" s="1120"/>
      <c r="E1" s="1120"/>
      <c r="F1" s="1120"/>
      <c r="G1" s="1120"/>
      <c r="H1" s="1120"/>
      <c r="I1" s="1120"/>
      <c r="J1" s="1120"/>
      <c r="K1" s="1120"/>
      <c r="L1" s="1120"/>
      <c r="M1" s="1378" t="s">
        <v>517</v>
      </c>
      <c r="N1" s="1378"/>
      <c r="O1" s="1380">
        <v>44221</v>
      </c>
      <c r="P1" s="1120"/>
      <c r="Q1" s="1120"/>
      <c r="R1" s="1120"/>
      <c r="S1" s="106"/>
    </row>
    <row r="2" spans="1:19" ht="15.75">
      <c r="C2" s="1120"/>
      <c r="D2" s="1120"/>
      <c r="E2" s="1120"/>
      <c r="F2" s="1120"/>
      <c r="G2" s="1120"/>
      <c r="H2" s="1120"/>
      <c r="I2" s="1120"/>
      <c r="J2" s="1120"/>
      <c r="K2" s="1120"/>
      <c r="L2" s="1120"/>
      <c r="M2" s="1120"/>
      <c r="N2" s="1379"/>
      <c r="O2" s="1380">
        <v>44227</v>
      </c>
      <c r="P2" s="1371"/>
      <c r="Q2" s="1076"/>
    </row>
    <row r="3" spans="1:19" ht="22.5">
      <c r="C3" s="1503" t="s">
        <v>494</v>
      </c>
      <c r="D3" s="1503"/>
      <c r="E3" s="1503"/>
      <c r="F3" s="1503"/>
      <c r="G3" s="1503"/>
      <c r="H3" s="1503"/>
      <c r="I3" s="1503"/>
      <c r="J3" s="1503"/>
      <c r="K3" s="1503"/>
      <c r="L3" s="1503"/>
      <c r="M3" s="1503"/>
      <c r="N3" s="1503"/>
      <c r="O3" s="1503"/>
      <c r="P3" s="1503"/>
      <c r="Q3" s="1503"/>
      <c r="R3" s="1503"/>
    </row>
    <row r="4" spans="1:19" ht="13.5" thickBot="1">
      <c r="C4" s="1076"/>
      <c r="D4" s="1076"/>
      <c r="E4" s="1076"/>
      <c r="F4" s="1076"/>
      <c r="G4" s="1076"/>
      <c r="H4" s="1076"/>
      <c r="I4" s="1076"/>
      <c r="J4" s="1076"/>
      <c r="K4" s="1076"/>
      <c r="L4" s="1076"/>
      <c r="M4" s="1076"/>
      <c r="N4" s="1076"/>
      <c r="O4" s="1076"/>
      <c r="P4" s="1076"/>
      <c r="Q4" s="1076"/>
      <c r="R4" s="1076"/>
    </row>
    <row r="5" spans="1:19" ht="19.5" thickBot="1">
      <c r="A5" s="1287"/>
      <c r="B5" s="1287"/>
      <c r="C5" s="1288" t="s">
        <v>467</v>
      </c>
      <c r="D5" s="1289"/>
      <c r="E5" s="1289"/>
      <c r="F5" s="1289"/>
      <c r="G5" s="1289"/>
      <c r="H5" s="1289"/>
      <c r="I5" s="1289"/>
      <c r="J5" s="1289"/>
      <c r="K5" s="1289"/>
      <c r="L5" s="1289"/>
      <c r="M5" s="1289"/>
      <c r="N5" s="1289"/>
      <c r="O5" s="1289"/>
      <c r="P5" s="1289"/>
      <c r="Q5" s="1289"/>
      <c r="R5" s="1290"/>
    </row>
    <row r="6" spans="1:19" ht="13.5" thickBot="1">
      <c r="A6" s="1287"/>
      <c r="B6" s="1287"/>
      <c r="C6" s="1291"/>
      <c r="D6" s="1292" t="s">
        <v>392</v>
      </c>
      <c r="E6" s="1293" t="s">
        <v>395</v>
      </c>
      <c r="F6" s="1293" t="s">
        <v>396</v>
      </c>
      <c r="G6" s="1293" t="s">
        <v>399</v>
      </c>
      <c r="H6" s="1293" t="s">
        <v>401</v>
      </c>
      <c r="I6" s="1293" t="s">
        <v>402</v>
      </c>
      <c r="J6" s="1293" t="s">
        <v>404</v>
      </c>
      <c r="K6" s="1293" t="s">
        <v>411</v>
      </c>
      <c r="L6" s="1293" t="s">
        <v>412</v>
      </c>
      <c r="M6" s="1293" t="s">
        <v>413</v>
      </c>
      <c r="N6" s="1293" t="s">
        <v>414</v>
      </c>
      <c r="O6" s="1293" t="s">
        <v>415</v>
      </c>
      <c r="P6" s="1294" t="s">
        <v>419</v>
      </c>
      <c r="Q6" s="1295" t="s">
        <v>468</v>
      </c>
      <c r="R6" s="1296" t="s">
        <v>469</v>
      </c>
    </row>
    <row r="7" spans="1:19" ht="15">
      <c r="A7" s="1285" t="s">
        <v>470</v>
      </c>
      <c r="B7" s="1285" t="s">
        <v>471</v>
      </c>
      <c r="C7" s="1297" t="s">
        <v>472</v>
      </c>
      <c r="D7" s="1298"/>
      <c r="E7" s="1299"/>
      <c r="F7" s="1299"/>
      <c r="G7" s="1299"/>
      <c r="H7" s="1299"/>
      <c r="I7" s="1299"/>
      <c r="J7" s="1299"/>
      <c r="K7" s="1299"/>
      <c r="L7" s="1299"/>
      <c r="M7" s="1299"/>
      <c r="N7" s="1299"/>
      <c r="O7" s="1299"/>
      <c r="P7" s="1299"/>
      <c r="Q7" s="1299"/>
      <c r="R7" s="1300"/>
    </row>
    <row r="8" spans="1:19">
      <c r="C8" s="1301" t="s">
        <v>473</v>
      </c>
      <c r="D8" s="1302">
        <v>39.17</v>
      </c>
      <c r="E8" s="1303">
        <v>53.775300000000001</v>
      </c>
      <c r="F8" s="1303">
        <v>38.25</v>
      </c>
      <c r="G8" s="1303">
        <v>82.9</v>
      </c>
      <c r="H8" s="1303">
        <v>76.89</v>
      </c>
      <c r="I8" s="1303">
        <v>47</v>
      </c>
      <c r="J8" s="1303">
        <v>84.06</v>
      </c>
      <c r="K8" s="1303">
        <v>29</v>
      </c>
      <c r="L8" s="1303">
        <v>207.55</v>
      </c>
      <c r="M8" s="1303">
        <v>117.3134</v>
      </c>
      <c r="N8" s="1303"/>
      <c r="O8" s="1303">
        <v>49.965700000000005</v>
      </c>
      <c r="P8" s="1304"/>
      <c r="Q8" s="1305">
        <v>64.689971615833727</v>
      </c>
      <c r="R8" s="1306">
        <v>58.043800000000005</v>
      </c>
    </row>
    <row r="9" spans="1:19">
      <c r="C9" s="1307" t="s">
        <v>474</v>
      </c>
      <c r="D9" s="1308">
        <v>39.17</v>
      </c>
      <c r="E9" s="1309">
        <v>53.767200000000003</v>
      </c>
      <c r="F9" s="1309">
        <v>36.550000000000004</v>
      </c>
      <c r="G9" s="1309">
        <v>87.26</v>
      </c>
      <c r="H9" s="1309">
        <v>76.56</v>
      </c>
      <c r="I9" s="1309">
        <v>45</v>
      </c>
      <c r="J9" s="1309">
        <v>84.24</v>
      </c>
      <c r="K9" s="1309">
        <v>30</v>
      </c>
      <c r="L9" s="1309">
        <v>86.63</v>
      </c>
      <c r="M9" s="1309">
        <v>138.19120000000001</v>
      </c>
      <c r="N9" s="1309"/>
      <c r="O9" s="1309">
        <v>49.959299999999999</v>
      </c>
      <c r="P9" s="1310"/>
      <c r="Q9" s="1311">
        <v>63.363163312916335</v>
      </c>
      <c r="R9" s="1312">
        <v>54.157299999999999</v>
      </c>
    </row>
    <row r="10" spans="1:19">
      <c r="A10" s="1313"/>
      <c r="B10" s="1313"/>
      <c r="C10" s="1314" t="s">
        <v>475</v>
      </c>
      <c r="D10" s="1315">
        <v>0</v>
      </c>
      <c r="E10" s="1316">
        <v>8.0999999999988859E-3</v>
      </c>
      <c r="F10" s="1316">
        <v>1.6999999999999957</v>
      </c>
      <c r="G10" s="1316">
        <v>-4.3599999999999994</v>
      </c>
      <c r="H10" s="1316">
        <v>0.32999999999999829</v>
      </c>
      <c r="I10" s="1316">
        <v>2</v>
      </c>
      <c r="J10" s="1316">
        <v>-0.17999999999999261</v>
      </c>
      <c r="K10" s="1316">
        <v>-1</v>
      </c>
      <c r="L10" s="1316">
        <v>120.92000000000002</v>
      </c>
      <c r="M10" s="1316">
        <v>-20.877800000000008</v>
      </c>
      <c r="N10" s="1317">
        <v>0</v>
      </c>
      <c r="O10" s="1316">
        <v>6.4000000000064006E-3</v>
      </c>
      <c r="P10" s="1318">
        <v>0</v>
      </c>
      <c r="Q10" s="1319">
        <v>1.3268083029173923</v>
      </c>
      <c r="R10" s="1320">
        <v>3.8865000000000052</v>
      </c>
    </row>
    <row r="11" spans="1:19">
      <c r="A11" s="1313"/>
      <c r="B11" s="1313"/>
      <c r="C11" s="1314" t="s">
        <v>476</v>
      </c>
      <c r="D11" s="1321">
        <v>60.550343463765913</v>
      </c>
      <c r="E11" s="1322">
        <v>83.127722360659973</v>
      </c>
      <c r="F11" s="1322">
        <v>59.128175580521983</v>
      </c>
      <c r="G11" s="1322">
        <v>128.14969295752348</v>
      </c>
      <c r="H11" s="1322">
        <v>118.85922667676694</v>
      </c>
      <c r="I11" s="1322">
        <v>72.654228817896296</v>
      </c>
      <c r="J11" s="1322">
        <v>129.94286115813537</v>
      </c>
      <c r="K11" s="1322">
        <v>44.82920501529771</v>
      </c>
      <c r="L11" s="1322">
        <v>320.83798279051865</v>
      </c>
      <c r="M11" s="1322">
        <v>181.34711929798712</v>
      </c>
      <c r="N11" s="1322"/>
      <c r="O11" s="1322">
        <v>77.238710656305557</v>
      </c>
      <c r="P11" s="1323"/>
      <c r="Q11" s="1324"/>
      <c r="R11" s="1325">
        <v>86.075780450257213</v>
      </c>
    </row>
    <row r="12" spans="1:19">
      <c r="A12" s="1326"/>
      <c r="B12" s="1326"/>
      <c r="C12" s="1327" t="s">
        <v>477</v>
      </c>
      <c r="D12" s="1328">
        <v>2.6883294837723763</v>
      </c>
      <c r="E12" s="1329">
        <v>2.8134610368128627</v>
      </c>
      <c r="F12" s="1329">
        <v>20.04738408090774</v>
      </c>
      <c r="G12" s="1329">
        <v>7.1249026782350038</v>
      </c>
      <c r="H12" s="1329">
        <v>4.0621280159752606</v>
      </c>
      <c r="I12" s="1329">
        <v>17.418422123098665</v>
      </c>
      <c r="J12" s="1329">
        <v>9.3734727104273947</v>
      </c>
      <c r="K12" s="1329">
        <v>7.9456537274111048</v>
      </c>
      <c r="L12" s="1329">
        <v>2.618917452153672</v>
      </c>
      <c r="M12" s="1329">
        <v>10.828576768507626</v>
      </c>
      <c r="N12" s="1329"/>
      <c r="O12" s="1329">
        <v>5.6888881781665432</v>
      </c>
      <c r="P12" s="1330"/>
      <c r="Q12" s="1331"/>
      <c r="R12" s="1332"/>
    </row>
    <row r="13" spans="1:19" ht="15">
      <c r="A13" s="1285" t="s">
        <v>470</v>
      </c>
      <c r="B13" s="1285" t="s">
        <v>478</v>
      </c>
      <c r="C13" s="1297" t="s">
        <v>479</v>
      </c>
      <c r="D13" s="1333"/>
      <c r="E13" s="1334"/>
      <c r="F13" s="1334"/>
      <c r="G13" s="1334"/>
      <c r="H13" s="1334"/>
      <c r="I13" s="1334"/>
      <c r="J13" s="1334"/>
      <c r="K13" s="1334"/>
      <c r="L13" s="1334"/>
      <c r="M13" s="1334"/>
      <c r="N13" s="1334"/>
      <c r="O13" s="1334"/>
      <c r="P13" s="1334"/>
      <c r="Q13" s="1335"/>
      <c r="R13" s="1336"/>
    </row>
    <row r="14" spans="1:19">
      <c r="C14" s="1301" t="s">
        <v>473</v>
      </c>
      <c r="D14" s="1302">
        <v>301.94</v>
      </c>
      <c r="E14" s="1303"/>
      <c r="F14" s="1303">
        <v>118.9</v>
      </c>
      <c r="G14" s="1303">
        <v>312.90000000000003</v>
      </c>
      <c r="H14" s="1303">
        <v>178</v>
      </c>
      <c r="I14" s="1303">
        <v>165</v>
      </c>
      <c r="J14" s="1303">
        <v>208.94</v>
      </c>
      <c r="K14" s="1303">
        <v>117</v>
      </c>
      <c r="L14" s="1303">
        <v>293.90000000000003</v>
      </c>
      <c r="M14" s="1303">
        <v>152.32240000000002</v>
      </c>
      <c r="N14" s="1303" t="e">
        <v>#N/A</v>
      </c>
      <c r="O14" s="1303">
        <v>349.74770000000001</v>
      </c>
      <c r="P14" s="1304"/>
      <c r="Q14" s="1305">
        <v>187.68992535914808</v>
      </c>
      <c r="R14" s="1306">
        <v>216.417</v>
      </c>
    </row>
    <row r="15" spans="1:19">
      <c r="C15" s="1307" t="s">
        <v>474</v>
      </c>
      <c r="D15" s="1308">
        <v>301.94</v>
      </c>
      <c r="E15" s="1309"/>
      <c r="F15" s="1309">
        <v>112.4</v>
      </c>
      <c r="G15" s="1309">
        <v>314.62</v>
      </c>
      <c r="H15" s="1309">
        <v>181.13</v>
      </c>
      <c r="I15" s="1309">
        <v>156</v>
      </c>
      <c r="J15" s="1309">
        <v>208.67000000000002</v>
      </c>
      <c r="K15" s="1309">
        <v>117</v>
      </c>
      <c r="L15" s="1309">
        <v>277.70999999999998</v>
      </c>
      <c r="M15" s="1309">
        <v>186.96530000000001</v>
      </c>
      <c r="N15" s="1309" t="e">
        <v>#N/A</v>
      </c>
      <c r="O15" s="1309">
        <v>352.07429999999999</v>
      </c>
      <c r="P15" s="1310"/>
      <c r="Q15" s="1311">
        <v>187.28514207969181</v>
      </c>
      <c r="R15" s="1312">
        <v>209.31270000000001</v>
      </c>
    </row>
    <row r="16" spans="1:19">
      <c r="A16" s="1313"/>
      <c r="B16" s="1313"/>
      <c r="C16" s="1314" t="s">
        <v>475</v>
      </c>
      <c r="D16" s="1315">
        <v>0</v>
      </c>
      <c r="E16" s="1317">
        <v>0</v>
      </c>
      <c r="F16" s="1316">
        <v>6.5</v>
      </c>
      <c r="G16" s="1316">
        <v>-1.7199999999999704</v>
      </c>
      <c r="H16" s="1316">
        <v>-3.1299999999999955</v>
      </c>
      <c r="I16" s="1316">
        <v>9</v>
      </c>
      <c r="J16" s="1316">
        <v>0.26999999999998181</v>
      </c>
      <c r="K16" s="1316">
        <v>0</v>
      </c>
      <c r="L16" s="1316">
        <v>16.190000000000055</v>
      </c>
      <c r="M16" s="1316">
        <v>-34.642899999999997</v>
      </c>
      <c r="N16" s="1317" t="e">
        <v>#N/A</v>
      </c>
      <c r="O16" s="1316">
        <v>-2.3265999999999849</v>
      </c>
      <c r="P16" s="1318">
        <v>0</v>
      </c>
      <c r="Q16" s="1319">
        <v>0.40478327945626802</v>
      </c>
      <c r="R16" s="1320">
        <v>7.104299999999995</v>
      </c>
    </row>
    <row r="17" spans="1:18">
      <c r="A17" s="1313"/>
      <c r="B17" s="1313"/>
      <c r="C17" s="1314" t="s">
        <v>476</v>
      </c>
      <c r="D17" s="1321">
        <v>160.87171403698537</v>
      </c>
      <c r="E17" s="1322"/>
      <c r="F17" s="1322">
        <v>63.349164731395511</v>
      </c>
      <c r="G17" s="1322">
        <v>166.71113241760858</v>
      </c>
      <c r="H17" s="1322">
        <v>94.837269320339786</v>
      </c>
      <c r="I17" s="1322">
        <v>87.910951898067793</v>
      </c>
      <c r="J17" s="1322">
        <v>111.32190478534719</v>
      </c>
      <c r="K17" s="1322">
        <v>62.336856800448068</v>
      </c>
      <c r="L17" s="1322">
        <v>156.58805310813409</v>
      </c>
      <c r="M17" s="1322">
        <v>81.156407147868137</v>
      </c>
      <c r="N17" s="1322"/>
      <c r="O17" s="1322">
        <v>186.34335291612027</v>
      </c>
      <c r="P17" s="1323"/>
      <c r="Q17" s="1324"/>
      <c r="R17" s="1325">
        <v>118.62969431818064</v>
      </c>
    </row>
    <row r="18" spans="1:18" ht="13.5" thickBot="1">
      <c r="A18" s="1326"/>
      <c r="B18" s="1326"/>
      <c r="C18" s="1337" t="s">
        <v>477</v>
      </c>
      <c r="D18" s="1338">
        <v>3.0711568839714678</v>
      </c>
      <c r="E18" s="1339"/>
      <c r="F18" s="1339">
        <v>15.21243716497526</v>
      </c>
      <c r="G18" s="1339">
        <v>7.7924588158725285</v>
      </c>
      <c r="H18" s="1339">
        <v>9.4226863465255555</v>
      </c>
      <c r="I18" s="1339">
        <v>24.503811800720175</v>
      </c>
      <c r="J18" s="1339">
        <v>7.3170875291485844</v>
      </c>
      <c r="K18" s="1339">
        <v>5.3407726950134258</v>
      </c>
      <c r="L18" s="1339">
        <v>2.3533086299429948</v>
      </c>
      <c r="M18" s="1339">
        <v>7.8698722204597713</v>
      </c>
      <c r="N18" s="1339">
        <v>2.3915084003519089</v>
      </c>
      <c r="O18" s="1339">
        <v>3.811146614512642</v>
      </c>
      <c r="P18" s="1340"/>
      <c r="Q18" s="1341"/>
      <c r="R18" s="1342"/>
    </row>
    <row r="19" spans="1:18" ht="13.5" thickBot="1">
      <c r="C19" s="1343"/>
      <c r="D19" s="1343"/>
      <c r="E19" s="1343"/>
      <c r="F19" s="1343"/>
      <c r="G19" s="1343"/>
      <c r="H19" s="1343"/>
      <c r="I19" s="1343"/>
      <c r="J19" s="1343"/>
      <c r="K19" s="1343"/>
      <c r="L19" s="1343"/>
      <c r="M19" s="1343"/>
      <c r="N19" s="1343"/>
      <c r="O19" s="1343"/>
      <c r="P19" s="1343"/>
      <c r="Q19" s="1343"/>
      <c r="R19" s="1343"/>
    </row>
    <row r="20" spans="1:18" ht="19.5" thickBot="1">
      <c r="A20" s="1287"/>
      <c r="B20" s="1287"/>
      <c r="C20" s="1344" t="s">
        <v>480</v>
      </c>
      <c r="D20" s="1289"/>
      <c r="E20" s="1289"/>
      <c r="F20" s="1289"/>
      <c r="G20" s="1289"/>
      <c r="H20" s="1289"/>
      <c r="I20" s="1289"/>
      <c r="J20" s="1289"/>
      <c r="K20" s="1289"/>
      <c r="L20" s="1289"/>
      <c r="M20" s="1289"/>
      <c r="N20" s="1289"/>
      <c r="O20" s="1289"/>
      <c r="P20" s="1289"/>
      <c r="Q20" s="1289"/>
      <c r="R20" s="1290"/>
    </row>
    <row r="21" spans="1:18" ht="13.5" thickBot="1">
      <c r="A21" s="1287"/>
      <c r="B21" s="1287"/>
      <c r="C21" s="1291"/>
      <c r="D21" s="1292" t="s">
        <v>392</v>
      </c>
      <c r="E21" s="1293" t="s">
        <v>395</v>
      </c>
      <c r="F21" s="1293" t="s">
        <v>396</v>
      </c>
      <c r="G21" s="1293" t="s">
        <v>399</v>
      </c>
      <c r="H21" s="1293" t="s">
        <v>401</v>
      </c>
      <c r="I21" s="1293" t="s">
        <v>402</v>
      </c>
      <c r="J21" s="1293" t="s">
        <v>404</v>
      </c>
      <c r="K21" s="1293" t="s">
        <v>411</v>
      </c>
      <c r="L21" s="1293" t="s">
        <v>412</v>
      </c>
      <c r="M21" s="1293" t="s">
        <v>413</v>
      </c>
      <c r="N21" s="1293" t="s">
        <v>414</v>
      </c>
      <c r="O21" s="1293" t="s">
        <v>415</v>
      </c>
      <c r="P21" s="1294" t="s">
        <v>419</v>
      </c>
      <c r="Q21" s="1295" t="s">
        <v>468</v>
      </c>
      <c r="R21" s="1296" t="s">
        <v>469</v>
      </c>
    </row>
    <row r="22" spans="1:18" ht="15">
      <c r="A22" s="1285" t="s">
        <v>481</v>
      </c>
      <c r="B22" s="1285" t="s">
        <v>482</v>
      </c>
      <c r="C22" s="1297" t="s">
        <v>483</v>
      </c>
      <c r="D22" s="1298"/>
      <c r="E22" s="1299"/>
      <c r="F22" s="1299"/>
      <c r="G22" s="1299"/>
      <c r="H22" s="1299"/>
      <c r="I22" s="1299"/>
      <c r="J22" s="1299"/>
      <c r="K22" s="1299"/>
      <c r="L22" s="1299"/>
      <c r="M22" s="1299"/>
      <c r="N22" s="1299"/>
      <c r="O22" s="1299"/>
      <c r="P22" s="1299"/>
      <c r="Q22" s="1299"/>
      <c r="R22" s="1300"/>
    </row>
    <row r="23" spans="1:18">
      <c r="C23" s="1301" t="s">
        <v>484</v>
      </c>
      <c r="D23" s="1302">
        <v>4.34</v>
      </c>
      <c r="E23" s="1303"/>
      <c r="F23" s="1303">
        <v>1.95</v>
      </c>
      <c r="G23" s="1303">
        <v>2.16</v>
      </c>
      <c r="H23" s="1303">
        <v>2.5300000000000002</v>
      </c>
      <c r="I23" s="1303">
        <v>2.5</v>
      </c>
      <c r="J23" s="1303">
        <v>2.7600000000000002</v>
      </c>
      <c r="K23" s="1303"/>
      <c r="L23" s="1303">
        <v>2.29</v>
      </c>
      <c r="M23" s="1303">
        <v>2.3146</v>
      </c>
      <c r="N23" s="1303"/>
      <c r="O23" s="1303"/>
      <c r="P23" s="1304">
        <v>2.444</v>
      </c>
      <c r="Q23" s="1305">
        <v>2.3846577363876795</v>
      </c>
      <c r="R23" s="1306">
        <v>1.9410000000000001</v>
      </c>
    </row>
    <row r="24" spans="1:18">
      <c r="C24" s="1307" t="s">
        <v>474</v>
      </c>
      <c r="D24" s="1308">
        <v>4.34</v>
      </c>
      <c r="E24" s="1345"/>
      <c r="F24" s="1346">
        <v>1.95</v>
      </c>
      <c r="G24" s="1346">
        <v>2.11</v>
      </c>
      <c r="H24" s="1346">
        <v>2.5100000000000002</v>
      </c>
      <c r="I24" s="1346">
        <v>2.4900000000000002</v>
      </c>
      <c r="J24" s="1346">
        <v>2.7600000000000002</v>
      </c>
      <c r="K24" s="1346" t="e">
        <v>#N/A</v>
      </c>
      <c r="L24" s="1346">
        <v>2.3000000000000003</v>
      </c>
      <c r="M24" s="1346">
        <v>2.2892999999999999</v>
      </c>
      <c r="N24" s="1346"/>
      <c r="O24" s="1346"/>
      <c r="P24" s="1347">
        <v>2.6145</v>
      </c>
      <c r="Q24" s="1348">
        <v>2.3763452022781655</v>
      </c>
      <c r="R24" s="1312">
        <v>1.9096000000000002</v>
      </c>
    </row>
    <row r="25" spans="1:18">
      <c r="A25" s="1313"/>
      <c r="B25" s="1313"/>
      <c r="C25" s="1314" t="s">
        <v>475</v>
      </c>
      <c r="D25" s="1315">
        <v>0</v>
      </c>
      <c r="E25" s="1317">
        <v>0</v>
      </c>
      <c r="F25" s="1316">
        <v>0</v>
      </c>
      <c r="G25" s="1316">
        <v>5.0000000000000266E-2</v>
      </c>
      <c r="H25" s="1316">
        <v>2.0000000000000018E-2</v>
      </c>
      <c r="I25" s="1316">
        <v>9.9999999999997868E-3</v>
      </c>
      <c r="J25" s="1316">
        <v>0</v>
      </c>
      <c r="K25" s="1316" t="e">
        <v>#N/A</v>
      </c>
      <c r="L25" s="1316">
        <v>-1.0000000000000231E-2</v>
      </c>
      <c r="M25" s="1316">
        <v>2.53000000000001E-2</v>
      </c>
      <c r="N25" s="1317"/>
      <c r="O25" s="1317"/>
      <c r="P25" s="1349">
        <v>-0.1705000000000001</v>
      </c>
      <c r="Q25" s="1319">
        <v>8.312534109514047E-3</v>
      </c>
      <c r="R25" s="1320">
        <v>3.1399999999999872E-2</v>
      </c>
    </row>
    <row r="26" spans="1:18">
      <c r="A26" s="1313"/>
      <c r="B26" s="1313"/>
      <c r="C26" s="1314" t="s">
        <v>476</v>
      </c>
      <c r="D26" s="1321">
        <v>181.99676766085125</v>
      </c>
      <c r="E26" s="1350"/>
      <c r="F26" s="1322">
        <v>81.772741230105979</v>
      </c>
      <c r="G26" s="1322">
        <v>90.579036439502019</v>
      </c>
      <c r="H26" s="1322">
        <v>106.09488990367598</v>
      </c>
      <c r="I26" s="1322">
        <v>104.83684773090512</v>
      </c>
      <c r="J26" s="1322">
        <v>115.73987989491926</v>
      </c>
      <c r="K26" s="1322"/>
      <c r="L26" s="1322">
        <v>96.030552521509065</v>
      </c>
      <c r="M26" s="1322">
        <v>97.062147103181189</v>
      </c>
      <c r="N26" s="1322"/>
      <c r="O26" s="1322"/>
      <c r="P26" s="1323">
        <v>102.48850234173284</v>
      </c>
      <c r="Q26" s="1324"/>
      <c r="R26" s="1351">
        <v>82.254971585565627</v>
      </c>
    </row>
    <row r="27" spans="1:18">
      <c r="A27" s="1326"/>
      <c r="B27" s="1326"/>
      <c r="C27" s="1327" t="s">
        <v>477</v>
      </c>
      <c r="D27" s="1328">
        <v>3.2143732993892407</v>
      </c>
      <c r="E27" s="1329"/>
      <c r="F27" s="1329">
        <v>19.120528780465023</v>
      </c>
      <c r="G27" s="1329">
        <v>11.266247036704</v>
      </c>
      <c r="H27" s="1329">
        <v>3.8340087117982979</v>
      </c>
      <c r="I27" s="1329">
        <v>26.68776494493817</v>
      </c>
      <c r="J27" s="1329">
        <v>4.5213182141981303</v>
      </c>
      <c r="K27" s="1329"/>
      <c r="L27" s="1329">
        <v>2.6462963179222481</v>
      </c>
      <c r="M27" s="1329">
        <v>9.6366969905758459</v>
      </c>
      <c r="N27" s="1329"/>
      <c r="O27" s="1329"/>
      <c r="P27" s="1330">
        <v>2.5250201445738112</v>
      </c>
      <c r="Q27" s="1331"/>
      <c r="R27" s="1332"/>
    </row>
    <row r="28" spans="1:18" ht="15">
      <c r="A28" s="1285" t="s">
        <v>481</v>
      </c>
      <c r="B28" s="1285" t="s">
        <v>485</v>
      </c>
      <c r="C28" s="1297" t="s">
        <v>486</v>
      </c>
      <c r="D28" s="1333"/>
      <c r="E28" s="1334"/>
      <c r="F28" s="1334"/>
      <c r="G28" s="1334"/>
      <c r="H28" s="1334"/>
      <c r="I28" s="1334"/>
      <c r="J28" s="1334"/>
      <c r="K28" s="1334"/>
      <c r="L28" s="1334"/>
      <c r="M28" s="1334"/>
      <c r="N28" s="1334"/>
      <c r="O28" s="1334"/>
      <c r="P28" s="1334"/>
      <c r="Q28" s="1335"/>
      <c r="R28" s="1336"/>
    </row>
    <row r="29" spans="1:18">
      <c r="C29" s="1301" t="s">
        <v>484</v>
      </c>
      <c r="D29" s="1302">
        <v>3.97</v>
      </c>
      <c r="E29" s="1303"/>
      <c r="F29" s="1303"/>
      <c r="G29" s="1303">
        <v>1.96</v>
      </c>
      <c r="H29" s="1352" t="e">
        <v>#N/A</v>
      </c>
      <c r="I29" s="1303">
        <v>2.12</v>
      </c>
      <c r="J29" s="1303">
        <v>2.46</v>
      </c>
      <c r="K29" s="1303"/>
      <c r="L29" s="1303">
        <v>2.08</v>
      </c>
      <c r="M29" s="1303"/>
      <c r="N29" s="1303"/>
      <c r="O29" s="1303"/>
      <c r="P29" s="1304">
        <v>1.7221000000000002</v>
      </c>
      <c r="Q29" s="1305">
        <v>2.197135464175902</v>
      </c>
      <c r="R29" s="1306">
        <v>2.1494</v>
      </c>
    </row>
    <row r="30" spans="1:18">
      <c r="C30" s="1307" t="s">
        <v>474</v>
      </c>
      <c r="D30" s="1308">
        <v>3.97</v>
      </c>
      <c r="E30" s="1346"/>
      <c r="F30" s="1346"/>
      <c r="G30" s="1346">
        <v>1.95</v>
      </c>
      <c r="H30" s="1346" t="e">
        <v>#N/A</v>
      </c>
      <c r="I30" s="1346">
        <v>2.09</v>
      </c>
      <c r="J30" s="1346">
        <v>2.46</v>
      </c>
      <c r="K30" s="1346"/>
      <c r="L30" s="1346">
        <v>1.85</v>
      </c>
      <c r="M30" s="1346"/>
      <c r="N30" s="1346"/>
      <c r="O30" s="1346"/>
      <c r="P30" s="1347">
        <v>1.7202000000000002</v>
      </c>
      <c r="Q30" s="1348">
        <v>2.1694301189866123</v>
      </c>
      <c r="R30" s="1312">
        <v>2.1760999999999999</v>
      </c>
    </row>
    <row r="31" spans="1:18">
      <c r="A31" s="1313"/>
      <c r="B31" s="1313"/>
      <c r="C31" s="1314" t="s">
        <v>475</v>
      </c>
      <c r="D31" s="1315">
        <v>0</v>
      </c>
      <c r="E31" s="1317"/>
      <c r="F31" s="1317">
        <v>0</v>
      </c>
      <c r="G31" s="1316">
        <v>1.0000000000000009E-2</v>
      </c>
      <c r="H31" s="1316" t="e">
        <v>#N/A</v>
      </c>
      <c r="I31" s="1316">
        <v>3.0000000000000249E-2</v>
      </c>
      <c r="J31" s="1316">
        <v>0</v>
      </c>
      <c r="K31" s="1316"/>
      <c r="L31" s="1316">
        <v>0.22999999999999998</v>
      </c>
      <c r="M31" s="1317">
        <v>0</v>
      </c>
      <c r="N31" s="1317"/>
      <c r="O31" s="1317"/>
      <c r="P31" s="1349">
        <v>1.9000000000000128E-3</v>
      </c>
      <c r="Q31" s="1319">
        <v>2.7705345189289687E-2</v>
      </c>
      <c r="R31" s="1320">
        <v>-2.6699999999999946E-2</v>
      </c>
    </row>
    <row r="32" spans="1:18">
      <c r="A32" s="1313"/>
      <c r="B32" s="1313"/>
      <c r="C32" s="1314" t="s">
        <v>476</v>
      </c>
      <c r="D32" s="1321">
        <v>180.6898147488171</v>
      </c>
      <c r="E32" s="1350"/>
      <c r="F32" s="1350"/>
      <c r="G32" s="1322">
        <v>89.20706219337066</v>
      </c>
      <c r="H32" s="1322" t="e">
        <v>#N/A</v>
      </c>
      <c r="I32" s="1322">
        <v>96.489271352013162</v>
      </c>
      <c r="J32" s="1322">
        <v>111.96396581412849</v>
      </c>
      <c r="K32" s="1322"/>
      <c r="L32" s="1322">
        <v>94.668719062352537</v>
      </c>
      <c r="M32" s="1322"/>
      <c r="N32" s="1322"/>
      <c r="O32" s="1322"/>
      <c r="P32" s="1323">
        <v>78.379327450614099</v>
      </c>
      <c r="Q32" s="1324"/>
      <c r="R32" s="1351">
        <v>97.356354095146827</v>
      </c>
    </row>
    <row r="33" spans="1:18">
      <c r="A33" s="1326"/>
      <c r="B33" s="1326"/>
      <c r="C33" s="1327" t="s">
        <v>477</v>
      </c>
      <c r="D33" s="1328">
        <v>2.6988532315430511</v>
      </c>
      <c r="E33" s="1329"/>
      <c r="F33" s="1329"/>
      <c r="G33" s="1329">
        <v>21.145086421360766</v>
      </c>
      <c r="H33" s="1329">
        <v>7.0333504249852821</v>
      </c>
      <c r="I33" s="1329">
        <v>21.015406903399612</v>
      </c>
      <c r="J33" s="1329">
        <v>15.082433308645394</v>
      </c>
      <c r="K33" s="1329"/>
      <c r="L33" s="1329">
        <v>4.4744859617852368</v>
      </c>
      <c r="M33" s="1329"/>
      <c r="N33" s="1329"/>
      <c r="O33" s="1329"/>
      <c r="P33" s="1330">
        <v>3.3469795252861498</v>
      </c>
      <c r="Q33" s="1331"/>
      <c r="R33" s="1353"/>
    </row>
    <row r="34" spans="1:18" ht="15">
      <c r="A34" s="1285" t="s">
        <v>481</v>
      </c>
      <c r="B34" s="1285" t="s">
        <v>487</v>
      </c>
      <c r="C34" s="1297" t="s">
        <v>488</v>
      </c>
      <c r="D34" s="1333"/>
      <c r="E34" s="1334"/>
      <c r="F34" s="1334"/>
      <c r="G34" s="1334"/>
      <c r="H34" s="1334"/>
      <c r="I34" s="1334"/>
      <c r="J34" s="1334"/>
      <c r="K34" s="1334"/>
      <c r="L34" s="1334"/>
      <c r="M34" s="1334"/>
      <c r="N34" s="1334"/>
      <c r="O34" s="1334"/>
      <c r="P34" s="1334"/>
      <c r="Q34" s="1335"/>
      <c r="R34" s="1336"/>
    </row>
    <row r="35" spans="1:18">
      <c r="C35" s="1301" t="s">
        <v>484</v>
      </c>
      <c r="D35" s="1302">
        <v>2.72</v>
      </c>
      <c r="E35" s="1303"/>
      <c r="F35" s="1303"/>
      <c r="G35" s="1303">
        <v>2.02</v>
      </c>
      <c r="H35" s="1354" t="e">
        <v>#N/A</v>
      </c>
      <c r="I35" s="1303">
        <v>2.48</v>
      </c>
      <c r="J35" s="1303">
        <v>2.9</v>
      </c>
      <c r="K35" s="1303"/>
      <c r="L35" s="1303">
        <v>1.79</v>
      </c>
      <c r="M35" s="1303"/>
      <c r="N35" s="1303"/>
      <c r="O35" s="1303"/>
      <c r="P35" s="1304">
        <v>2.1390000000000002</v>
      </c>
      <c r="Q35" s="1305">
        <v>2.4465085918125973</v>
      </c>
      <c r="R35" s="1306">
        <v>2.0726</v>
      </c>
    </row>
    <row r="36" spans="1:18">
      <c r="C36" s="1307" t="s">
        <v>474</v>
      </c>
      <c r="D36" s="1308">
        <v>2.72</v>
      </c>
      <c r="E36" s="1355"/>
      <c r="F36" s="1355"/>
      <c r="G36" s="1355">
        <v>1.97</v>
      </c>
      <c r="H36" s="1309" t="e">
        <v>#N/A</v>
      </c>
      <c r="I36" s="1309">
        <v>2.4700000000000002</v>
      </c>
      <c r="J36" s="1309">
        <v>2.9</v>
      </c>
      <c r="K36" s="1309"/>
      <c r="L36" s="1309">
        <v>1.8900000000000001</v>
      </c>
      <c r="M36" s="1309"/>
      <c r="N36" s="1309"/>
      <c r="O36" s="1309"/>
      <c r="P36" s="1310">
        <v>2.3039000000000001</v>
      </c>
      <c r="Q36" s="1311">
        <v>2.4445074384800272</v>
      </c>
      <c r="R36" s="1312">
        <v>2.0983000000000001</v>
      </c>
    </row>
    <row r="37" spans="1:18">
      <c r="A37" s="1313"/>
      <c r="B37" s="1313"/>
      <c r="C37" s="1314" t="s">
        <v>475</v>
      </c>
      <c r="D37" s="1315">
        <v>0</v>
      </c>
      <c r="E37" s="1317"/>
      <c r="F37" s="1317"/>
      <c r="G37" s="1316">
        <v>5.0000000000000044E-2</v>
      </c>
      <c r="H37" s="1316" t="e">
        <v>#N/A</v>
      </c>
      <c r="I37" s="1316">
        <v>9.9999999999997868E-3</v>
      </c>
      <c r="J37" s="1316">
        <v>0</v>
      </c>
      <c r="K37" s="1316"/>
      <c r="L37" s="1316">
        <v>-0.10000000000000009</v>
      </c>
      <c r="M37" s="1317"/>
      <c r="N37" s="1317"/>
      <c r="O37" s="1317"/>
      <c r="P37" s="1349">
        <v>-0.16489999999999982</v>
      </c>
      <c r="Q37" s="1319">
        <v>2.0011533325701159E-3</v>
      </c>
      <c r="R37" s="1320">
        <v>-2.5700000000000056E-2</v>
      </c>
    </row>
    <row r="38" spans="1:18">
      <c r="A38" s="1313"/>
      <c r="B38" s="1313"/>
      <c r="C38" s="1314" t="s">
        <v>476</v>
      </c>
      <c r="D38" s="1321">
        <v>111.17884519607493</v>
      </c>
      <c r="E38" s="1350"/>
      <c r="F38" s="1350"/>
      <c r="G38" s="1322">
        <v>82.566642388261528</v>
      </c>
      <c r="H38" s="1322" t="e">
        <v>#N/A</v>
      </c>
      <c r="I38" s="1322">
        <v>101.3689470905389</v>
      </c>
      <c r="J38" s="1322">
        <v>118.53626877522694</v>
      </c>
      <c r="K38" s="1322"/>
      <c r="L38" s="1322">
        <v>73.165490037122836</v>
      </c>
      <c r="M38" s="1322"/>
      <c r="N38" s="1322"/>
      <c r="O38" s="1322"/>
      <c r="P38" s="1323">
        <v>87.430716865589801</v>
      </c>
      <c r="Q38" s="1324"/>
      <c r="R38" s="1351">
        <v>85.29965765488123</v>
      </c>
    </row>
    <row r="39" spans="1:18" ht="13.5" thickBot="1">
      <c r="A39" s="1326"/>
      <c r="B39" s="1326"/>
      <c r="C39" s="1337" t="s">
        <v>477</v>
      </c>
      <c r="D39" s="1338">
        <v>5.0252587991718434</v>
      </c>
      <c r="E39" s="1339"/>
      <c r="F39" s="1339" t="e">
        <v>#N/A</v>
      </c>
      <c r="G39" s="1339">
        <v>13.277708764665288</v>
      </c>
      <c r="H39" s="1339">
        <v>8.2512077294686001</v>
      </c>
      <c r="I39" s="1339">
        <v>33.224706694271916</v>
      </c>
      <c r="J39" s="1339">
        <v>14.245134575569359</v>
      </c>
      <c r="K39" s="1339" t="e">
        <v>#N/A</v>
      </c>
      <c r="L39" s="1339">
        <v>3.6093857832988276</v>
      </c>
      <c r="M39" s="1339" t="e">
        <v>#N/A</v>
      </c>
      <c r="N39" s="1339" t="e">
        <v>#N/A</v>
      </c>
      <c r="O39" s="1339" t="e">
        <v>#N/A</v>
      </c>
      <c r="P39" s="1340">
        <v>2.9739130434782615</v>
      </c>
      <c r="Q39" s="1341"/>
      <c r="R39" s="1342"/>
    </row>
    <row r="40" spans="1:18" ht="13.5" thickBot="1">
      <c r="C40" s="1343"/>
      <c r="D40" s="1343"/>
      <c r="E40" s="1343"/>
      <c r="F40" s="1343"/>
      <c r="G40" s="1343"/>
      <c r="H40" s="1343"/>
      <c r="I40" s="1343"/>
      <c r="J40" s="1343"/>
      <c r="K40" s="1343"/>
      <c r="L40" s="1343"/>
      <c r="M40" s="1343"/>
      <c r="N40" s="1343"/>
      <c r="O40" s="1343"/>
      <c r="P40" s="1343"/>
      <c r="Q40" s="1343"/>
      <c r="R40" s="1343"/>
    </row>
    <row r="41" spans="1:18" ht="19.5" thickBot="1">
      <c r="A41" s="1287" t="s">
        <v>489</v>
      </c>
      <c r="B41" s="1287" t="s">
        <v>490</v>
      </c>
      <c r="C41" s="1288" t="s">
        <v>491</v>
      </c>
      <c r="D41" s="1289"/>
      <c r="E41" s="1289"/>
      <c r="F41" s="1289"/>
      <c r="G41" s="1289"/>
      <c r="H41" s="1289"/>
      <c r="I41" s="1289"/>
      <c r="J41" s="1289"/>
      <c r="K41" s="1289"/>
      <c r="L41" s="1289"/>
      <c r="M41" s="1289"/>
      <c r="N41" s="1289"/>
      <c r="O41" s="1289"/>
      <c r="P41" s="1289"/>
      <c r="Q41" s="1289"/>
      <c r="R41" s="1290"/>
    </row>
    <row r="42" spans="1:18" ht="13.5" thickBot="1">
      <c r="A42" s="1287"/>
      <c r="B42" s="1287"/>
      <c r="C42" s="1291"/>
      <c r="D42" s="1292" t="s">
        <v>392</v>
      </c>
      <c r="E42" s="1293" t="s">
        <v>395</v>
      </c>
      <c r="F42" s="1293" t="s">
        <v>396</v>
      </c>
      <c r="G42" s="1293" t="s">
        <v>399</v>
      </c>
      <c r="H42" s="1293" t="s">
        <v>401</v>
      </c>
      <c r="I42" s="1293" t="s">
        <v>402</v>
      </c>
      <c r="J42" s="1293" t="s">
        <v>404</v>
      </c>
      <c r="K42" s="1293" t="s">
        <v>411</v>
      </c>
      <c r="L42" s="1293" t="s">
        <v>412</v>
      </c>
      <c r="M42" s="1293" t="s">
        <v>413</v>
      </c>
      <c r="N42" s="1293" t="s">
        <v>414</v>
      </c>
      <c r="O42" s="1293" t="s">
        <v>415</v>
      </c>
      <c r="P42" s="1293" t="s">
        <v>419</v>
      </c>
      <c r="Q42" s="1356" t="s">
        <v>468</v>
      </c>
      <c r="R42" s="1296" t="s">
        <v>469</v>
      </c>
    </row>
    <row r="43" spans="1:18">
      <c r="C43" s="1357" t="s">
        <v>492</v>
      </c>
      <c r="D43" s="1358">
        <v>569.75</v>
      </c>
      <c r="E43" s="1359"/>
      <c r="F43" s="1360">
        <v>414</v>
      </c>
      <c r="G43" s="1360"/>
      <c r="H43" s="1360" t="e">
        <v>#N/A</v>
      </c>
      <c r="I43" s="1360">
        <v>591</v>
      </c>
      <c r="J43" s="1360">
        <v>484.87</v>
      </c>
      <c r="K43" s="1359">
        <v>327.95</v>
      </c>
      <c r="L43" s="1359"/>
      <c r="M43" s="1359"/>
      <c r="N43" s="1359"/>
      <c r="O43" s="1359"/>
      <c r="P43" s="1359"/>
      <c r="Q43" s="1305">
        <v>461.03164228188751</v>
      </c>
      <c r="R43" s="1361"/>
    </row>
    <row r="44" spans="1:18">
      <c r="C44" s="1307" t="s">
        <v>474</v>
      </c>
      <c r="D44" s="1362">
        <v>569.75</v>
      </c>
      <c r="E44" s="1346"/>
      <c r="F44" s="1346">
        <v>414</v>
      </c>
      <c r="G44" s="1346" t="e">
        <v>#N/A</v>
      </c>
      <c r="H44" s="1346" t="e">
        <v>#N/A</v>
      </c>
      <c r="I44" s="1346">
        <v>590</v>
      </c>
      <c r="J44" s="1346">
        <v>460.67</v>
      </c>
      <c r="K44" s="1346">
        <v>327.95</v>
      </c>
      <c r="L44" s="1346"/>
      <c r="M44" s="1346"/>
      <c r="N44" s="1346"/>
      <c r="O44" s="1346"/>
      <c r="P44" s="1346"/>
      <c r="Q44" s="1363">
        <v>456.95866768736687</v>
      </c>
      <c r="R44" s="1364"/>
    </row>
    <row r="45" spans="1:18">
      <c r="A45" s="1313"/>
      <c r="B45" s="1313"/>
      <c r="C45" s="1314" t="s">
        <v>475</v>
      </c>
      <c r="D45" s="1315">
        <v>0</v>
      </c>
      <c r="E45" s="1317">
        <v>0</v>
      </c>
      <c r="F45" s="1316">
        <v>0</v>
      </c>
      <c r="G45" s="1316" t="e">
        <v>#N/A</v>
      </c>
      <c r="H45" s="1316" t="e">
        <v>#N/A</v>
      </c>
      <c r="I45" s="1316">
        <v>1</v>
      </c>
      <c r="J45" s="1316">
        <v>24.199999999999989</v>
      </c>
      <c r="K45" s="1316">
        <v>0</v>
      </c>
      <c r="L45" s="1317">
        <v>0</v>
      </c>
      <c r="M45" s="1317">
        <v>0</v>
      </c>
      <c r="N45" s="1317">
        <v>0</v>
      </c>
      <c r="O45" s="1317">
        <v>0</v>
      </c>
      <c r="P45" s="1317">
        <v>0</v>
      </c>
      <c r="Q45" s="1365">
        <v>4.0729745945206446</v>
      </c>
      <c r="R45" s="1320"/>
    </row>
    <row r="46" spans="1:18">
      <c r="A46" s="1313"/>
      <c r="B46" s="1313"/>
      <c r="C46" s="1314" t="s">
        <v>476</v>
      </c>
      <c r="D46" s="1321">
        <v>123.58153925834858</v>
      </c>
      <c r="E46" s="1322"/>
      <c r="F46" s="1322">
        <v>89.79860860545206</v>
      </c>
      <c r="G46" s="1322"/>
      <c r="H46" s="1322" t="e">
        <v>#N/A</v>
      </c>
      <c r="I46" s="1322">
        <v>128.19076735705838</v>
      </c>
      <c r="J46" s="1322">
        <v>105.17065544571386</v>
      </c>
      <c r="K46" s="1322">
        <v>71.133946116323671</v>
      </c>
      <c r="L46" s="1322"/>
      <c r="M46" s="1322"/>
      <c r="N46" s="1322"/>
      <c r="O46" s="1322"/>
      <c r="P46" s="1322"/>
      <c r="Q46" s="1366"/>
      <c r="R46" s="1367"/>
    </row>
    <row r="47" spans="1:18" ht="13.5" thickBot="1">
      <c r="A47" s="1326"/>
      <c r="B47" s="1326"/>
      <c r="C47" s="1337" t="s">
        <v>477</v>
      </c>
      <c r="D47" s="1338">
        <v>8.1475975808755514</v>
      </c>
      <c r="E47" s="1339"/>
      <c r="F47" s="1339">
        <v>7.8442386004328863</v>
      </c>
      <c r="G47" s="1339"/>
      <c r="H47" s="1339">
        <v>2.7495993143554407</v>
      </c>
      <c r="I47" s="1339">
        <v>30.123813074699424</v>
      </c>
      <c r="J47" s="1339">
        <v>15.122917282019745</v>
      </c>
      <c r="K47" s="1339">
        <v>36.011834147616952</v>
      </c>
      <c r="L47" s="1339"/>
      <c r="M47" s="1339"/>
      <c r="N47" s="1339"/>
      <c r="O47" s="1339"/>
      <c r="P47" s="1339"/>
      <c r="Q47" s="1368"/>
      <c r="R47" s="1369"/>
    </row>
    <row r="48" spans="1:18">
      <c r="C48" s="1370" t="s">
        <v>493</v>
      </c>
    </row>
  </sheetData>
  <mergeCells count="1">
    <mergeCell ref="C3:R3"/>
  </mergeCells>
  <conditionalFormatting sqref="D15:R15 D18:R18 D23:O27 D30:O33 D36:O39 Q23:R27 D8:R12 Q36:R39 Q30:R33 D43:P43 R43 D44:R47">
    <cfRule type="containsErrors" dxfId="14" priority="15" stopIfTrue="1">
      <formula>ISERROR(D8)</formula>
    </cfRule>
  </conditionalFormatting>
  <conditionalFormatting sqref="D14:R14">
    <cfRule type="containsErrors" dxfId="13" priority="14" stopIfTrue="1">
      <formula>ISERROR(D14)</formula>
    </cfRule>
  </conditionalFormatting>
  <conditionalFormatting sqref="D29:O29 Q29:R29">
    <cfRule type="containsErrors" dxfId="12" priority="13" stopIfTrue="1">
      <formula>ISERROR(D29)</formula>
    </cfRule>
  </conditionalFormatting>
  <conditionalFormatting sqref="D35:O35 Q35:R35">
    <cfRule type="containsErrors" dxfId="11" priority="12" stopIfTrue="1">
      <formula>ISERROR(D35)</formula>
    </cfRule>
  </conditionalFormatting>
  <conditionalFormatting sqref="D16:R16 Q17">
    <cfRule type="containsErrors" dxfId="10" priority="11" stopIfTrue="1">
      <formula>ISERROR(D16)</formula>
    </cfRule>
  </conditionalFormatting>
  <conditionalFormatting sqref="D1:G1">
    <cfRule type="expression" dxfId="9" priority="10">
      <formula>#REF!&gt;0</formula>
    </cfRule>
  </conditionalFormatting>
  <conditionalFormatting sqref="P23:P27 P30:P33 P36:P39">
    <cfRule type="containsErrors" dxfId="8" priority="9" stopIfTrue="1">
      <formula>ISERROR(P23)</formula>
    </cfRule>
  </conditionalFormatting>
  <conditionalFormatting sqref="P29">
    <cfRule type="containsErrors" dxfId="7" priority="8" stopIfTrue="1">
      <formula>ISERROR(P29)</formula>
    </cfRule>
  </conditionalFormatting>
  <conditionalFormatting sqref="P35">
    <cfRule type="containsErrors" dxfId="6" priority="7" stopIfTrue="1">
      <formula>ISERROR(P35)</formula>
    </cfRule>
  </conditionalFormatting>
  <conditionalFormatting sqref="R17">
    <cfRule type="containsErrors" dxfId="5" priority="6" stopIfTrue="1">
      <formula>ISERROR(R17)</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S25" sqref="S25"/>
    </sheetView>
  </sheetViews>
  <sheetFormatPr defaultRowHeight="12.75"/>
  <cols>
    <col min="1" max="1" width="18.85546875" style="1128" customWidth="1"/>
    <col min="2" max="2" width="14.28515625" style="1128" customWidth="1"/>
    <col min="3" max="3" width="13.7109375" style="1128" customWidth="1"/>
    <col min="4" max="4" width="15" style="1128" customWidth="1"/>
    <col min="5" max="5" width="14.28515625" style="1128" customWidth="1"/>
    <col min="6" max="6" width="17.5703125" style="1128" customWidth="1"/>
    <col min="7" max="7" width="9.140625" style="1128"/>
    <col min="8" max="8" width="18.85546875" style="1128" bestFit="1" customWidth="1"/>
    <col min="9" max="9" width="12.5703125" style="1128" customWidth="1"/>
    <col min="10" max="251" width="9.140625" style="1128"/>
    <col min="252" max="252" width="4.42578125" style="1128" customWidth="1"/>
    <col min="253" max="253" width="20.85546875" style="1128" customWidth="1"/>
    <col min="254" max="255" width="12" style="1128" customWidth="1"/>
    <col min="256" max="256" width="14.5703125" style="1128" customWidth="1"/>
    <col min="257" max="257" width="12.42578125" style="1128" customWidth="1"/>
    <col min="258" max="258" width="19.7109375" style="1128" customWidth="1"/>
    <col min="259" max="259" width="9.140625" style="1128"/>
    <col min="260" max="260" width="16.85546875" style="1128" customWidth="1"/>
    <col min="261" max="261" width="12.5703125" style="1128" customWidth="1"/>
    <col min="262" max="262" width="11.7109375" style="1128" customWidth="1"/>
    <col min="263" max="263" width="12.28515625" style="1128" customWidth="1"/>
    <col min="264" max="507" width="9.140625" style="1128"/>
    <col min="508" max="508" width="4.42578125" style="1128" customWidth="1"/>
    <col min="509" max="509" width="20.85546875" style="1128" customWidth="1"/>
    <col min="510" max="511" width="12" style="1128" customWidth="1"/>
    <col min="512" max="512" width="14.5703125" style="1128" customWidth="1"/>
    <col min="513" max="513" width="12.42578125" style="1128" customWidth="1"/>
    <col min="514" max="514" width="19.7109375" style="1128" customWidth="1"/>
    <col min="515" max="515" width="9.140625" style="1128"/>
    <col min="516" max="516" width="16.85546875" style="1128" customWidth="1"/>
    <col min="517" max="517" width="12.5703125" style="1128" customWidth="1"/>
    <col min="518" max="518" width="11.7109375" style="1128" customWidth="1"/>
    <col min="519" max="519" width="12.28515625" style="1128" customWidth="1"/>
    <col min="520" max="763" width="9.140625" style="1128"/>
    <col min="764" max="764" width="4.42578125" style="1128" customWidth="1"/>
    <col min="765" max="765" width="20.85546875" style="1128" customWidth="1"/>
    <col min="766" max="767" width="12" style="1128" customWidth="1"/>
    <col min="768" max="768" width="14.5703125" style="1128" customWidth="1"/>
    <col min="769" max="769" width="12.42578125" style="1128" customWidth="1"/>
    <col min="770" max="770" width="19.7109375" style="1128" customWidth="1"/>
    <col min="771" max="771" width="9.140625" style="1128"/>
    <col min="772" max="772" width="16.85546875" style="1128" customWidth="1"/>
    <col min="773" max="773" width="12.5703125" style="1128" customWidth="1"/>
    <col min="774" max="774" width="11.7109375" style="1128" customWidth="1"/>
    <col min="775" max="775" width="12.28515625" style="1128" customWidth="1"/>
    <col min="776" max="1019" width="9.140625" style="1128"/>
    <col min="1020" max="1020" width="4.42578125" style="1128" customWidth="1"/>
    <col min="1021" max="1021" width="20.85546875" style="1128" customWidth="1"/>
    <col min="1022" max="1023" width="12" style="1128" customWidth="1"/>
    <col min="1024" max="1024" width="14.5703125" style="1128" customWidth="1"/>
    <col min="1025" max="1025" width="12.42578125" style="1128" customWidth="1"/>
    <col min="1026" max="1026" width="19.7109375" style="1128" customWidth="1"/>
    <col min="1027" max="1027" width="9.140625" style="1128"/>
    <col min="1028" max="1028" width="16.85546875" style="1128" customWidth="1"/>
    <col min="1029" max="1029" width="12.5703125" style="1128" customWidth="1"/>
    <col min="1030" max="1030" width="11.7109375" style="1128" customWidth="1"/>
    <col min="1031" max="1031" width="12.28515625" style="1128" customWidth="1"/>
    <col min="1032" max="1275" width="9.140625" style="1128"/>
    <col min="1276" max="1276" width="4.42578125" style="1128" customWidth="1"/>
    <col min="1277" max="1277" width="20.85546875" style="1128" customWidth="1"/>
    <col min="1278" max="1279" width="12" style="1128" customWidth="1"/>
    <col min="1280" max="1280" width="14.5703125" style="1128" customWidth="1"/>
    <col min="1281" max="1281" width="12.42578125" style="1128" customWidth="1"/>
    <col min="1282" max="1282" width="19.7109375" style="1128" customWidth="1"/>
    <col min="1283" max="1283" width="9.140625" style="1128"/>
    <col min="1284" max="1284" width="16.85546875" style="1128" customWidth="1"/>
    <col min="1285" max="1285" width="12.5703125" style="1128" customWidth="1"/>
    <col min="1286" max="1286" width="11.7109375" style="1128" customWidth="1"/>
    <col min="1287" max="1287" width="12.28515625" style="1128" customWidth="1"/>
    <col min="1288" max="1531" width="9.140625" style="1128"/>
    <col min="1532" max="1532" width="4.42578125" style="1128" customWidth="1"/>
    <col min="1533" max="1533" width="20.85546875" style="1128" customWidth="1"/>
    <col min="1534" max="1535" width="12" style="1128" customWidth="1"/>
    <col min="1536" max="1536" width="14.5703125" style="1128" customWidth="1"/>
    <col min="1537" max="1537" width="12.42578125" style="1128" customWidth="1"/>
    <col min="1538" max="1538" width="19.7109375" style="1128" customWidth="1"/>
    <col min="1539" max="1539" width="9.140625" style="1128"/>
    <col min="1540" max="1540" width="16.85546875" style="1128" customWidth="1"/>
    <col min="1541" max="1541" width="12.5703125" style="1128" customWidth="1"/>
    <col min="1542" max="1542" width="11.7109375" style="1128" customWidth="1"/>
    <col min="1543" max="1543" width="12.28515625" style="1128" customWidth="1"/>
    <col min="1544" max="1787" width="9.140625" style="1128"/>
    <col min="1788" max="1788" width="4.42578125" style="1128" customWidth="1"/>
    <col min="1789" max="1789" width="20.85546875" style="1128" customWidth="1"/>
    <col min="1790" max="1791" width="12" style="1128" customWidth="1"/>
    <col min="1792" max="1792" width="14.5703125" style="1128" customWidth="1"/>
    <col min="1793" max="1793" width="12.42578125" style="1128" customWidth="1"/>
    <col min="1794" max="1794" width="19.7109375" style="1128" customWidth="1"/>
    <col min="1795" max="1795" width="9.140625" style="1128"/>
    <col min="1796" max="1796" width="16.85546875" style="1128" customWidth="1"/>
    <col min="1797" max="1797" width="12.5703125" style="1128" customWidth="1"/>
    <col min="1798" max="1798" width="11.7109375" style="1128" customWidth="1"/>
    <col min="1799" max="1799" width="12.28515625" style="1128" customWidth="1"/>
    <col min="1800" max="2043" width="9.140625" style="1128"/>
    <col min="2044" max="2044" width="4.42578125" style="1128" customWidth="1"/>
    <col min="2045" max="2045" width="20.85546875" style="1128" customWidth="1"/>
    <col min="2046" max="2047" width="12" style="1128" customWidth="1"/>
    <col min="2048" max="2048" width="14.5703125" style="1128" customWidth="1"/>
    <col min="2049" max="2049" width="12.42578125" style="1128" customWidth="1"/>
    <col min="2050" max="2050" width="19.7109375" style="1128" customWidth="1"/>
    <col min="2051" max="2051" width="9.140625" style="1128"/>
    <col min="2052" max="2052" width="16.85546875" style="1128" customWidth="1"/>
    <col min="2053" max="2053" width="12.5703125" style="1128" customWidth="1"/>
    <col min="2054" max="2054" width="11.7109375" style="1128" customWidth="1"/>
    <col min="2055" max="2055" width="12.28515625" style="1128" customWidth="1"/>
    <col min="2056" max="2299" width="9.140625" style="1128"/>
    <col min="2300" max="2300" width="4.42578125" style="1128" customWidth="1"/>
    <col min="2301" max="2301" width="20.85546875" style="1128" customWidth="1"/>
    <col min="2302" max="2303" width="12" style="1128" customWidth="1"/>
    <col min="2304" max="2304" width="14.5703125" style="1128" customWidth="1"/>
    <col min="2305" max="2305" width="12.42578125" style="1128" customWidth="1"/>
    <col min="2306" max="2306" width="19.7109375" style="1128" customWidth="1"/>
    <col min="2307" max="2307" width="9.140625" style="1128"/>
    <col min="2308" max="2308" width="16.85546875" style="1128" customWidth="1"/>
    <col min="2309" max="2309" width="12.5703125" style="1128" customWidth="1"/>
    <col min="2310" max="2310" width="11.7109375" style="1128" customWidth="1"/>
    <col min="2311" max="2311" width="12.28515625" style="1128" customWidth="1"/>
    <col min="2312" max="2555" width="9.140625" style="1128"/>
    <col min="2556" max="2556" width="4.42578125" style="1128" customWidth="1"/>
    <col min="2557" max="2557" width="20.85546875" style="1128" customWidth="1"/>
    <col min="2558" max="2559" width="12" style="1128" customWidth="1"/>
    <col min="2560" max="2560" width="14.5703125" style="1128" customWidth="1"/>
    <col min="2561" max="2561" width="12.42578125" style="1128" customWidth="1"/>
    <col min="2562" max="2562" width="19.7109375" style="1128" customWidth="1"/>
    <col min="2563" max="2563" width="9.140625" style="1128"/>
    <col min="2564" max="2564" width="16.85546875" style="1128" customWidth="1"/>
    <col min="2565" max="2565" width="12.5703125" style="1128" customWidth="1"/>
    <col min="2566" max="2566" width="11.7109375" style="1128" customWidth="1"/>
    <col min="2567" max="2567" width="12.28515625" style="1128" customWidth="1"/>
    <col min="2568" max="2811" width="9.140625" style="1128"/>
    <col min="2812" max="2812" width="4.42578125" style="1128" customWidth="1"/>
    <col min="2813" max="2813" width="20.85546875" style="1128" customWidth="1"/>
    <col min="2814" max="2815" width="12" style="1128" customWidth="1"/>
    <col min="2816" max="2816" width="14.5703125" style="1128" customWidth="1"/>
    <col min="2817" max="2817" width="12.42578125" style="1128" customWidth="1"/>
    <col min="2818" max="2818" width="19.7109375" style="1128" customWidth="1"/>
    <col min="2819" max="2819" width="9.140625" style="1128"/>
    <col min="2820" max="2820" width="16.85546875" style="1128" customWidth="1"/>
    <col min="2821" max="2821" width="12.5703125" style="1128" customWidth="1"/>
    <col min="2822" max="2822" width="11.7109375" style="1128" customWidth="1"/>
    <col min="2823" max="2823" width="12.28515625" style="1128" customWidth="1"/>
    <col min="2824" max="3067" width="9.140625" style="1128"/>
    <col min="3068" max="3068" width="4.42578125" style="1128" customWidth="1"/>
    <col min="3069" max="3069" width="20.85546875" style="1128" customWidth="1"/>
    <col min="3070" max="3071" width="12" style="1128" customWidth="1"/>
    <col min="3072" max="3072" width="14.5703125" style="1128" customWidth="1"/>
    <col min="3073" max="3073" width="12.42578125" style="1128" customWidth="1"/>
    <col min="3074" max="3074" width="19.7109375" style="1128" customWidth="1"/>
    <col min="3075" max="3075" width="9.140625" style="1128"/>
    <col min="3076" max="3076" width="16.85546875" style="1128" customWidth="1"/>
    <col min="3077" max="3077" width="12.5703125" style="1128" customWidth="1"/>
    <col min="3078" max="3078" width="11.7109375" style="1128" customWidth="1"/>
    <col min="3079" max="3079" width="12.28515625" style="1128" customWidth="1"/>
    <col min="3080" max="3323" width="9.140625" style="1128"/>
    <col min="3324" max="3324" width="4.42578125" style="1128" customWidth="1"/>
    <col min="3325" max="3325" width="20.85546875" style="1128" customWidth="1"/>
    <col min="3326" max="3327" width="12" style="1128" customWidth="1"/>
    <col min="3328" max="3328" width="14.5703125" style="1128" customWidth="1"/>
    <col min="3329" max="3329" width="12.42578125" style="1128" customWidth="1"/>
    <col min="3330" max="3330" width="19.7109375" style="1128" customWidth="1"/>
    <col min="3331" max="3331" width="9.140625" style="1128"/>
    <col min="3332" max="3332" width="16.85546875" style="1128" customWidth="1"/>
    <col min="3333" max="3333" width="12.5703125" style="1128" customWidth="1"/>
    <col min="3334" max="3334" width="11.7109375" style="1128" customWidth="1"/>
    <col min="3335" max="3335" width="12.28515625" style="1128" customWidth="1"/>
    <col min="3336" max="3579" width="9.140625" style="1128"/>
    <col min="3580" max="3580" width="4.42578125" style="1128" customWidth="1"/>
    <col min="3581" max="3581" width="20.85546875" style="1128" customWidth="1"/>
    <col min="3582" max="3583" width="12" style="1128" customWidth="1"/>
    <col min="3584" max="3584" width="14.5703125" style="1128" customWidth="1"/>
    <col min="3585" max="3585" width="12.42578125" style="1128" customWidth="1"/>
    <col min="3586" max="3586" width="19.7109375" style="1128" customWidth="1"/>
    <col min="3587" max="3587" width="9.140625" style="1128"/>
    <col min="3588" max="3588" width="16.85546875" style="1128" customWidth="1"/>
    <col min="3589" max="3589" width="12.5703125" style="1128" customWidth="1"/>
    <col min="3590" max="3590" width="11.7109375" style="1128" customWidth="1"/>
    <col min="3591" max="3591" width="12.28515625" style="1128" customWidth="1"/>
    <col min="3592" max="3835" width="9.140625" style="1128"/>
    <col min="3836" max="3836" width="4.42578125" style="1128" customWidth="1"/>
    <col min="3837" max="3837" width="20.85546875" style="1128" customWidth="1"/>
    <col min="3838" max="3839" width="12" style="1128" customWidth="1"/>
    <col min="3840" max="3840" width="14.5703125" style="1128" customWidth="1"/>
    <col min="3841" max="3841" width="12.42578125" style="1128" customWidth="1"/>
    <col min="3842" max="3842" width="19.7109375" style="1128" customWidth="1"/>
    <col min="3843" max="3843" width="9.140625" style="1128"/>
    <col min="3844" max="3844" width="16.85546875" style="1128" customWidth="1"/>
    <col min="3845" max="3845" width="12.5703125" style="1128" customWidth="1"/>
    <col min="3846" max="3846" width="11.7109375" style="1128" customWidth="1"/>
    <col min="3847" max="3847" width="12.28515625" style="1128" customWidth="1"/>
    <col min="3848" max="4091" width="9.140625" style="1128"/>
    <col min="4092" max="4092" width="4.42578125" style="1128" customWidth="1"/>
    <col min="4093" max="4093" width="20.85546875" style="1128" customWidth="1"/>
    <col min="4094" max="4095" width="12" style="1128" customWidth="1"/>
    <col min="4096" max="4096" width="14.5703125" style="1128" customWidth="1"/>
    <col min="4097" max="4097" width="12.42578125" style="1128" customWidth="1"/>
    <col min="4098" max="4098" width="19.7109375" style="1128" customWidth="1"/>
    <col min="4099" max="4099" width="9.140625" style="1128"/>
    <col min="4100" max="4100" width="16.85546875" style="1128" customWidth="1"/>
    <col min="4101" max="4101" width="12.5703125" style="1128" customWidth="1"/>
    <col min="4102" max="4102" width="11.7109375" style="1128" customWidth="1"/>
    <col min="4103" max="4103" width="12.28515625" style="1128" customWidth="1"/>
    <col min="4104" max="4347" width="9.140625" style="1128"/>
    <col min="4348" max="4348" width="4.42578125" style="1128" customWidth="1"/>
    <col min="4349" max="4349" width="20.85546875" style="1128" customWidth="1"/>
    <col min="4350" max="4351" width="12" style="1128" customWidth="1"/>
    <col min="4352" max="4352" width="14.5703125" style="1128" customWidth="1"/>
    <col min="4353" max="4353" width="12.42578125" style="1128" customWidth="1"/>
    <col min="4354" max="4354" width="19.7109375" style="1128" customWidth="1"/>
    <col min="4355" max="4355" width="9.140625" style="1128"/>
    <col min="4356" max="4356" width="16.85546875" style="1128" customWidth="1"/>
    <col min="4357" max="4357" width="12.5703125" style="1128" customWidth="1"/>
    <col min="4358" max="4358" width="11.7109375" style="1128" customWidth="1"/>
    <col min="4359" max="4359" width="12.28515625" style="1128" customWidth="1"/>
    <col min="4360" max="4603" width="9.140625" style="1128"/>
    <col min="4604" max="4604" width="4.42578125" style="1128" customWidth="1"/>
    <col min="4605" max="4605" width="20.85546875" style="1128" customWidth="1"/>
    <col min="4606" max="4607" width="12" style="1128" customWidth="1"/>
    <col min="4608" max="4608" width="14.5703125" style="1128" customWidth="1"/>
    <col min="4609" max="4609" width="12.42578125" style="1128" customWidth="1"/>
    <col min="4610" max="4610" width="19.7109375" style="1128" customWidth="1"/>
    <col min="4611" max="4611" width="9.140625" style="1128"/>
    <col min="4612" max="4612" width="16.85546875" style="1128" customWidth="1"/>
    <col min="4613" max="4613" width="12.5703125" style="1128" customWidth="1"/>
    <col min="4614" max="4614" width="11.7109375" style="1128" customWidth="1"/>
    <col min="4615" max="4615" width="12.28515625" style="1128" customWidth="1"/>
    <col min="4616" max="4859" width="9.140625" style="1128"/>
    <col min="4860" max="4860" width="4.42578125" style="1128" customWidth="1"/>
    <col min="4861" max="4861" width="20.85546875" style="1128" customWidth="1"/>
    <col min="4862" max="4863" width="12" style="1128" customWidth="1"/>
    <col min="4864" max="4864" width="14.5703125" style="1128" customWidth="1"/>
    <col min="4865" max="4865" width="12.42578125" style="1128" customWidth="1"/>
    <col min="4866" max="4866" width="19.7109375" style="1128" customWidth="1"/>
    <col min="4867" max="4867" width="9.140625" style="1128"/>
    <col min="4868" max="4868" width="16.85546875" style="1128" customWidth="1"/>
    <col min="4869" max="4869" width="12.5703125" style="1128" customWidth="1"/>
    <col min="4870" max="4870" width="11.7109375" style="1128" customWidth="1"/>
    <col min="4871" max="4871" width="12.28515625" style="1128" customWidth="1"/>
    <col min="4872" max="5115" width="9.140625" style="1128"/>
    <col min="5116" max="5116" width="4.42578125" style="1128" customWidth="1"/>
    <col min="5117" max="5117" width="20.85546875" style="1128" customWidth="1"/>
    <col min="5118" max="5119" width="12" style="1128" customWidth="1"/>
    <col min="5120" max="5120" width="14.5703125" style="1128" customWidth="1"/>
    <col min="5121" max="5121" width="12.42578125" style="1128" customWidth="1"/>
    <col min="5122" max="5122" width="19.7109375" style="1128" customWidth="1"/>
    <col min="5123" max="5123" width="9.140625" style="1128"/>
    <col min="5124" max="5124" width="16.85546875" style="1128" customWidth="1"/>
    <col min="5125" max="5125" width="12.5703125" style="1128" customWidth="1"/>
    <col min="5126" max="5126" width="11.7109375" style="1128" customWidth="1"/>
    <col min="5127" max="5127" width="12.28515625" style="1128" customWidth="1"/>
    <col min="5128" max="5371" width="9.140625" style="1128"/>
    <col min="5372" max="5372" width="4.42578125" style="1128" customWidth="1"/>
    <col min="5373" max="5373" width="20.85546875" style="1128" customWidth="1"/>
    <col min="5374" max="5375" width="12" style="1128" customWidth="1"/>
    <col min="5376" max="5376" width="14.5703125" style="1128" customWidth="1"/>
    <col min="5377" max="5377" width="12.42578125" style="1128" customWidth="1"/>
    <col min="5378" max="5378" width="19.7109375" style="1128" customWidth="1"/>
    <col min="5379" max="5379" width="9.140625" style="1128"/>
    <col min="5380" max="5380" width="16.85546875" style="1128" customWidth="1"/>
    <col min="5381" max="5381" width="12.5703125" style="1128" customWidth="1"/>
    <col min="5382" max="5382" width="11.7109375" style="1128" customWidth="1"/>
    <col min="5383" max="5383" width="12.28515625" style="1128" customWidth="1"/>
    <col min="5384" max="5627" width="9.140625" style="1128"/>
    <col min="5628" max="5628" width="4.42578125" style="1128" customWidth="1"/>
    <col min="5629" max="5629" width="20.85546875" style="1128" customWidth="1"/>
    <col min="5630" max="5631" width="12" style="1128" customWidth="1"/>
    <col min="5632" max="5632" width="14.5703125" style="1128" customWidth="1"/>
    <col min="5633" max="5633" width="12.42578125" style="1128" customWidth="1"/>
    <col min="5634" max="5634" width="19.7109375" style="1128" customWidth="1"/>
    <col min="5635" max="5635" width="9.140625" style="1128"/>
    <col min="5636" max="5636" width="16.85546875" style="1128" customWidth="1"/>
    <col min="5637" max="5637" width="12.5703125" style="1128" customWidth="1"/>
    <col min="5638" max="5638" width="11.7109375" style="1128" customWidth="1"/>
    <col min="5639" max="5639" width="12.28515625" style="1128" customWidth="1"/>
    <col min="5640" max="5883" width="9.140625" style="1128"/>
    <col min="5884" max="5884" width="4.42578125" style="1128" customWidth="1"/>
    <col min="5885" max="5885" width="20.85546875" style="1128" customWidth="1"/>
    <col min="5886" max="5887" width="12" style="1128" customWidth="1"/>
    <col min="5888" max="5888" width="14.5703125" style="1128" customWidth="1"/>
    <col min="5889" max="5889" width="12.42578125" style="1128" customWidth="1"/>
    <col min="5890" max="5890" width="19.7109375" style="1128" customWidth="1"/>
    <col min="5891" max="5891" width="9.140625" style="1128"/>
    <col min="5892" max="5892" width="16.85546875" style="1128" customWidth="1"/>
    <col min="5893" max="5893" width="12.5703125" style="1128" customWidth="1"/>
    <col min="5894" max="5894" width="11.7109375" style="1128" customWidth="1"/>
    <col min="5895" max="5895" width="12.28515625" style="1128" customWidth="1"/>
    <col min="5896" max="6139" width="9.140625" style="1128"/>
    <col min="6140" max="6140" width="4.42578125" style="1128" customWidth="1"/>
    <col min="6141" max="6141" width="20.85546875" style="1128" customWidth="1"/>
    <col min="6142" max="6143" width="12" style="1128" customWidth="1"/>
    <col min="6144" max="6144" width="14.5703125" style="1128" customWidth="1"/>
    <col min="6145" max="6145" width="12.42578125" style="1128" customWidth="1"/>
    <col min="6146" max="6146" width="19.7109375" style="1128" customWidth="1"/>
    <col min="6147" max="6147" width="9.140625" style="1128"/>
    <col min="6148" max="6148" width="16.85546875" style="1128" customWidth="1"/>
    <col min="6149" max="6149" width="12.5703125" style="1128" customWidth="1"/>
    <col min="6150" max="6150" width="11.7109375" style="1128" customWidth="1"/>
    <col min="6151" max="6151" width="12.28515625" style="1128" customWidth="1"/>
    <col min="6152" max="6395" width="9.140625" style="1128"/>
    <col min="6396" max="6396" width="4.42578125" style="1128" customWidth="1"/>
    <col min="6397" max="6397" width="20.85546875" style="1128" customWidth="1"/>
    <col min="6398" max="6399" width="12" style="1128" customWidth="1"/>
    <col min="6400" max="6400" width="14.5703125" style="1128" customWidth="1"/>
    <col min="6401" max="6401" width="12.42578125" style="1128" customWidth="1"/>
    <col min="6402" max="6402" width="19.7109375" style="1128" customWidth="1"/>
    <col min="6403" max="6403" width="9.140625" style="1128"/>
    <col min="6404" max="6404" width="16.85546875" style="1128" customWidth="1"/>
    <col min="6405" max="6405" width="12.5703125" style="1128" customWidth="1"/>
    <col min="6406" max="6406" width="11.7109375" style="1128" customWidth="1"/>
    <col min="6407" max="6407" width="12.28515625" style="1128" customWidth="1"/>
    <col min="6408" max="6651" width="9.140625" style="1128"/>
    <col min="6652" max="6652" width="4.42578125" style="1128" customWidth="1"/>
    <col min="6653" max="6653" width="20.85546875" style="1128" customWidth="1"/>
    <col min="6654" max="6655" width="12" style="1128" customWidth="1"/>
    <col min="6656" max="6656" width="14.5703125" style="1128" customWidth="1"/>
    <col min="6657" max="6657" width="12.42578125" style="1128" customWidth="1"/>
    <col min="6658" max="6658" width="19.7109375" style="1128" customWidth="1"/>
    <col min="6659" max="6659" width="9.140625" style="1128"/>
    <col min="6660" max="6660" width="16.85546875" style="1128" customWidth="1"/>
    <col min="6661" max="6661" width="12.5703125" style="1128" customWidth="1"/>
    <col min="6662" max="6662" width="11.7109375" style="1128" customWidth="1"/>
    <col min="6663" max="6663" width="12.28515625" style="1128" customWidth="1"/>
    <col min="6664" max="6907" width="9.140625" style="1128"/>
    <col min="6908" max="6908" width="4.42578125" style="1128" customWidth="1"/>
    <col min="6909" max="6909" width="20.85546875" style="1128" customWidth="1"/>
    <col min="6910" max="6911" width="12" style="1128" customWidth="1"/>
    <col min="6912" max="6912" width="14.5703125" style="1128" customWidth="1"/>
    <col min="6913" max="6913" width="12.42578125" style="1128" customWidth="1"/>
    <col min="6914" max="6914" width="19.7109375" style="1128" customWidth="1"/>
    <col min="6915" max="6915" width="9.140625" style="1128"/>
    <col min="6916" max="6916" width="16.85546875" style="1128" customWidth="1"/>
    <col min="6917" max="6917" width="12.5703125" style="1128" customWidth="1"/>
    <col min="6918" max="6918" width="11.7109375" style="1128" customWidth="1"/>
    <col min="6919" max="6919" width="12.28515625" style="1128" customWidth="1"/>
    <col min="6920" max="7163" width="9.140625" style="1128"/>
    <col min="7164" max="7164" width="4.42578125" style="1128" customWidth="1"/>
    <col min="7165" max="7165" width="20.85546875" style="1128" customWidth="1"/>
    <col min="7166" max="7167" width="12" style="1128" customWidth="1"/>
    <col min="7168" max="7168" width="14.5703125" style="1128" customWidth="1"/>
    <col min="7169" max="7169" width="12.42578125" style="1128" customWidth="1"/>
    <col min="7170" max="7170" width="19.7109375" style="1128" customWidth="1"/>
    <col min="7171" max="7171" width="9.140625" style="1128"/>
    <col min="7172" max="7172" width="16.85546875" style="1128" customWidth="1"/>
    <col min="7173" max="7173" width="12.5703125" style="1128" customWidth="1"/>
    <col min="7174" max="7174" width="11.7109375" style="1128" customWidth="1"/>
    <col min="7175" max="7175" width="12.28515625" style="1128" customWidth="1"/>
    <col min="7176" max="7419" width="9.140625" style="1128"/>
    <col min="7420" max="7420" width="4.42578125" style="1128" customWidth="1"/>
    <col min="7421" max="7421" width="20.85546875" style="1128" customWidth="1"/>
    <col min="7422" max="7423" width="12" style="1128" customWidth="1"/>
    <col min="7424" max="7424" width="14.5703125" style="1128" customWidth="1"/>
    <col min="7425" max="7425" width="12.42578125" style="1128" customWidth="1"/>
    <col min="7426" max="7426" width="19.7109375" style="1128" customWidth="1"/>
    <col min="7427" max="7427" width="9.140625" style="1128"/>
    <col min="7428" max="7428" width="16.85546875" style="1128" customWidth="1"/>
    <col min="7429" max="7429" width="12.5703125" style="1128" customWidth="1"/>
    <col min="7430" max="7430" width="11.7109375" style="1128" customWidth="1"/>
    <col min="7431" max="7431" width="12.28515625" style="1128" customWidth="1"/>
    <col min="7432" max="7675" width="9.140625" style="1128"/>
    <col min="7676" max="7676" width="4.42578125" style="1128" customWidth="1"/>
    <col min="7677" max="7677" width="20.85546875" style="1128" customWidth="1"/>
    <col min="7678" max="7679" width="12" style="1128" customWidth="1"/>
    <col min="7680" max="7680" width="14.5703125" style="1128" customWidth="1"/>
    <col min="7681" max="7681" width="12.42578125" style="1128" customWidth="1"/>
    <col min="7682" max="7682" width="19.7109375" style="1128" customWidth="1"/>
    <col min="7683" max="7683" width="9.140625" style="1128"/>
    <col min="7684" max="7684" width="16.85546875" style="1128" customWidth="1"/>
    <col min="7685" max="7685" width="12.5703125" style="1128" customWidth="1"/>
    <col min="7686" max="7686" width="11.7109375" style="1128" customWidth="1"/>
    <col min="7687" max="7687" width="12.28515625" style="1128" customWidth="1"/>
    <col min="7688" max="7931" width="9.140625" style="1128"/>
    <col min="7932" max="7932" width="4.42578125" style="1128" customWidth="1"/>
    <col min="7933" max="7933" width="20.85546875" style="1128" customWidth="1"/>
    <col min="7934" max="7935" width="12" style="1128" customWidth="1"/>
    <col min="7936" max="7936" width="14.5703125" style="1128" customWidth="1"/>
    <col min="7937" max="7937" width="12.42578125" style="1128" customWidth="1"/>
    <col min="7938" max="7938" width="19.7109375" style="1128" customWidth="1"/>
    <col min="7939" max="7939" width="9.140625" style="1128"/>
    <col min="7940" max="7940" width="16.85546875" style="1128" customWidth="1"/>
    <col min="7941" max="7941" width="12.5703125" style="1128" customWidth="1"/>
    <col min="7942" max="7942" width="11.7109375" style="1128" customWidth="1"/>
    <col min="7943" max="7943" width="12.28515625" style="1128" customWidth="1"/>
    <col min="7944" max="8187" width="9.140625" style="1128"/>
    <col min="8188" max="8188" width="4.42578125" style="1128" customWidth="1"/>
    <col min="8189" max="8189" width="20.85546875" style="1128" customWidth="1"/>
    <col min="8190" max="8191" width="12" style="1128" customWidth="1"/>
    <col min="8192" max="8192" width="14.5703125" style="1128" customWidth="1"/>
    <col min="8193" max="8193" width="12.42578125" style="1128" customWidth="1"/>
    <col min="8194" max="8194" width="19.7109375" style="1128" customWidth="1"/>
    <col min="8195" max="8195" width="9.140625" style="1128"/>
    <col min="8196" max="8196" width="16.85546875" style="1128" customWidth="1"/>
    <col min="8197" max="8197" width="12.5703125" style="1128" customWidth="1"/>
    <col min="8198" max="8198" width="11.7109375" style="1128" customWidth="1"/>
    <col min="8199" max="8199" width="12.28515625" style="1128" customWidth="1"/>
    <col min="8200" max="8443" width="9.140625" style="1128"/>
    <col min="8444" max="8444" width="4.42578125" style="1128" customWidth="1"/>
    <col min="8445" max="8445" width="20.85546875" style="1128" customWidth="1"/>
    <col min="8446" max="8447" width="12" style="1128" customWidth="1"/>
    <col min="8448" max="8448" width="14.5703125" style="1128" customWidth="1"/>
    <col min="8449" max="8449" width="12.42578125" style="1128" customWidth="1"/>
    <col min="8450" max="8450" width="19.7109375" style="1128" customWidth="1"/>
    <col min="8451" max="8451" width="9.140625" style="1128"/>
    <col min="8452" max="8452" width="16.85546875" style="1128" customWidth="1"/>
    <col min="8453" max="8453" width="12.5703125" style="1128" customWidth="1"/>
    <col min="8454" max="8454" width="11.7109375" style="1128" customWidth="1"/>
    <col min="8455" max="8455" width="12.28515625" style="1128" customWidth="1"/>
    <col min="8456" max="8699" width="9.140625" style="1128"/>
    <col min="8700" max="8700" width="4.42578125" style="1128" customWidth="1"/>
    <col min="8701" max="8701" width="20.85546875" style="1128" customWidth="1"/>
    <col min="8702" max="8703" width="12" style="1128" customWidth="1"/>
    <col min="8704" max="8704" width="14.5703125" style="1128" customWidth="1"/>
    <col min="8705" max="8705" width="12.42578125" style="1128" customWidth="1"/>
    <col min="8706" max="8706" width="19.7109375" style="1128" customWidth="1"/>
    <col min="8707" max="8707" width="9.140625" style="1128"/>
    <col min="8708" max="8708" width="16.85546875" style="1128" customWidth="1"/>
    <col min="8709" max="8709" width="12.5703125" style="1128" customWidth="1"/>
    <col min="8710" max="8710" width="11.7109375" style="1128" customWidth="1"/>
    <col min="8711" max="8711" width="12.28515625" style="1128" customWidth="1"/>
    <col min="8712" max="8955" width="9.140625" style="1128"/>
    <col min="8956" max="8956" width="4.42578125" style="1128" customWidth="1"/>
    <col min="8957" max="8957" width="20.85546875" style="1128" customWidth="1"/>
    <col min="8958" max="8959" width="12" style="1128" customWidth="1"/>
    <col min="8960" max="8960" width="14.5703125" style="1128" customWidth="1"/>
    <col min="8961" max="8961" width="12.42578125" style="1128" customWidth="1"/>
    <col min="8962" max="8962" width="19.7109375" style="1128" customWidth="1"/>
    <col min="8963" max="8963" width="9.140625" style="1128"/>
    <col min="8964" max="8964" width="16.85546875" style="1128" customWidth="1"/>
    <col min="8965" max="8965" width="12.5703125" style="1128" customWidth="1"/>
    <col min="8966" max="8966" width="11.7109375" style="1128" customWidth="1"/>
    <col min="8967" max="8967" width="12.28515625" style="1128" customWidth="1"/>
    <col min="8968" max="9211" width="9.140625" style="1128"/>
    <col min="9212" max="9212" width="4.42578125" style="1128" customWidth="1"/>
    <col min="9213" max="9213" width="20.85546875" style="1128" customWidth="1"/>
    <col min="9214" max="9215" width="12" style="1128" customWidth="1"/>
    <col min="9216" max="9216" width="14.5703125" style="1128" customWidth="1"/>
    <col min="9217" max="9217" width="12.42578125" style="1128" customWidth="1"/>
    <col min="9218" max="9218" width="19.7109375" style="1128" customWidth="1"/>
    <col min="9219" max="9219" width="9.140625" style="1128"/>
    <col min="9220" max="9220" width="16.85546875" style="1128" customWidth="1"/>
    <col min="9221" max="9221" width="12.5703125" style="1128" customWidth="1"/>
    <col min="9222" max="9222" width="11.7109375" style="1128" customWidth="1"/>
    <col min="9223" max="9223" width="12.28515625" style="1128" customWidth="1"/>
    <col min="9224" max="9467" width="9.140625" style="1128"/>
    <col min="9468" max="9468" width="4.42578125" style="1128" customWidth="1"/>
    <col min="9469" max="9469" width="20.85546875" style="1128" customWidth="1"/>
    <col min="9470" max="9471" width="12" style="1128" customWidth="1"/>
    <col min="9472" max="9472" width="14.5703125" style="1128" customWidth="1"/>
    <col min="9473" max="9473" width="12.42578125" style="1128" customWidth="1"/>
    <col min="9474" max="9474" width="19.7109375" style="1128" customWidth="1"/>
    <col min="9475" max="9475" width="9.140625" style="1128"/>
    <col min="9476" max="9476" width="16.85546875" style="1128" customWidth="1"/>
    <col min="9477" max="9477" width="12.5703125" style="1128" customWidth="1"/>
    <col min="9478" max="9478" width="11.7109375" style="1128" customWidth="1"/>
    <col min="9479" max="9479" width="12.28515625" style="1128" customWidth="1"/>
    <col min="9480" max="9723" width="9.140625" style="1128"/>
    <col min="9724" max="9724" width="4.42578125" style="1128" customWidth="1"/>
    <col min="9725" max="9725" width="20.85546875" style="1128" customWidth="1"/>
    <col min="9726" max="9727" width="12" style="1128" customWidth="1"/>
    <col min="9728" max="9728" width="14.5703125" style="1128" customWidth="1"/>
    <col min="9729" max="9729" width="12.42578125" style="1128" customWidth="1"/>
    <col min="9730" max="9730" width="19.7109375" style="1128" customWidth="1"/>
    <col min="9731" max="9731" width="9.140625" style="1128"/>
    <col min="9732" max="9732" width="16.85546875" style="1128" customWidth="1"/>
    <col min="9733" max="9733" width="12.5703125" style="1128" customWidth="1"/>
    <col min="9734" max="9734" width="11.7109375" style="1128" customWidth="1"/>
    <col min="9735" max="9735" width="12.28515625" style="1128" customWidth="1"/>
    <col min="9736" max="9979" width="9.140625" style="1128"/>
    <col min="9980" max="9980" width="4.42578125" style="1128" customWidth="1"/>
    <col min="9981" max="9981" width="20.85546875" style="1128" customWidth="1"/>
    <col min="9982" max="9983" width="12" style="1128" customWidth="1"/>
    <col min="9984" max="9984" width="14.5703125" style="1128" customWidth="1"/>
    <col min="9985" max="9985" width="12.42578125" style="1128" customWidth="1"/>
    <col min="9986" max="9986" width="19.7109375" style="1128" customWidth="1"/>
    <col min="9987" max="9987" width="9.140625" style="1128"/>
    <col min="9988" max="9988" width="16.85546875" style="1128" customWidth="1"/>
    <col min="9989" max="9989" width="12.5703125" style="1128" customWidth="1"/>
    <col min="9990" max="9990" width="11.7109375" style="1128" customWidth="1"/>
    <col min="9991" max="9991" width="12.28515625" style="1128" customWidth="1"/>
    <col min="9992" max="10235" width="9.140625" style="1128"/>
    <col min="10236" max="10236" width="4.42578125" style="1128" customWidth="1"/>
    <col min="10237" max="10237" width="20.85546875" style="1128" customWidth="1"/>
    <col min="10238" max="10239" width="12" style="1128" customWidth="1"/>
    <col min="10240" max="10240" width="14.5703125" style="1128" customWidth="1"/>
    <col min="10241" max="10241" width="12.42578125" style="1128" customWidth="1"/>
    <col min="10242" max="10242" width="19.7109375" style="1128" customWidth="1"/>
    <col min="10243" max="10243" width="9.140625" style="1128"/>
    <col min="10244" max="10244" width="16.85546875" style="1128" customWidth="1"/>
    <col min="10245" max="10245" width="12.5703125" style="1128" customWidth="1"/>
    <col min="10246" max="10246" width="11.7109375" style="1128" customWidth="1"/>
    <col min="10247" max="10247" width="12.28515625" style="1128" customWidth="1"/>
    <col min="10248" max="10491" width="9.140625" style="1128"/>
    <col min="10492" max="10492" width="4.42578125" style="1128" customWidth="1"/>
    <col min="10493" max="10493" width="20.85546875" style="1128" customWidth="1"/>
    <col min="10494" max="10495" width="12" style="1128" customWidth="1"/>
    <col min="10496" max="10496" width="14.5703125" style="1128" customWidth="1"/>
    <col min="10497" max="10497" width="12.42578125" style="1128" customWidth="1"/>
    <col min="10498" max="10498" width="19.7109375" style="1128" customWidth="1"/>
    <col min="10499" max="10499" width="9.140625" style="1128"/>
    <col min="10500" max="10500" width="16.85546875" style="1128" customWidth="1"/>
    <col min="10501" max="10501" width="12.5703125" style="1128" customWidth="1"/>
    <col min="10502" max="10502" width="11.7109375" style="1128" customWidth="1"/>
    <col min="10503" max="10503" width="12.28515625" style="1128" customWidth="1"/>
    <col min="10504" max="10747" width="9.140625" style="1128"/>
    <col min="10748" max="10748" width="4.42578125" style="1128" customWidth="1"/>
    <col min="10749" max="10749" width="20.85546875" style="1128" customWidth="1"/>
    <col min="10750" max="10751" width="12" style="1128" customWidth="1"/>
    <col min="10752" max="10752" width="14.5703125" style="1128" customWidth="1"/>
    <col min="10753" max="10753" width="12.42578125" style="1128" customWidth="1"/>
    <col min="10754" max="10754" width="19.7109375" style="1128" customWidth="1"/>
    <col min="10755" max="10755" width="9.140625" style="1128"/>
    <col min="10756" max="10756" width="16.85546875" style="1128" customWidth="1"/>
    <col min="10757" max="10757" width="12.5703125" style="1128" customWidth="1"/>
    <col min="10758" max="10758" width="11.7109375" style="1128" customWidth="1"/>
    <col min="10759" max="10759" width="12.28515625" style="1128" customWidth="1"/>
    <col min="10760" max="11003" width="9.140625" style="1128"/>
    <col min="11004" max="11004" width="4.42578125" style="1128" customWidth="1"/>
    <col min="11005" max="11005" width="20.85546875" style="1128" customWidth="1"/>
    <col min="11006" max="11007" width="12" style="1128" customWidth="1"/>
    <col min="11008" max="11008" width="14.5703125" style="1128" customWidth="1"/>
    <col min="11009" max="11009" width="12.42578125" style="1128" customWidth="1"/>
    <col min="11010" max="11010" width="19.7109375" style="1128" customWidth="1"/>
    <col min="11011" max="11011" width="9.140625" style="1128"/>
    <col min="11012" max="11012" width="16.85546875" style="1128" customWidth="1"/>
    <col min="11013" max="11013" width="12.5703125" style="1128" customWidth="1"/>
    <col min="11014" max="11014" width="11.7109375" style="1128" customWidth="1"/>
    <col min="11015" max="11015" width="12.28515625" style="1128" customWidth="1"/>
    <col min="11016" max="11259" width="9.140625" style="1128"/>
    <col min="11260" max="11260" width="4.42578125" style="1128" customWidth="1"/>
    <col min="11261" max="11261" width="20.85546875" style="1128" customWidth="1"/>
    <col min="11262" max="11263" width="12" style="1128" customWidth="1"/>
    <col min="11264" max="11264" width="14.5703125" style="1128" customWidth="1"/>
    <col min="11265" max="11265" width="12.42578125" style="1128" customWidth="1"/>
    <col min="11266" max="11266" width="19.7109375" style="1128" customWidth="1"/>
    <col min="11267" max="11267" width="9.140625" style="1128"/>
    <col min="11268" max="11268" width="16.85546875" style="1128" customWidth="1"/>
    <col min="11269" max="11269" width="12.5703125" style="1128" customWidth="1"/>
    <col min="11270" max="11270" width="11.7109375" style="1128" customWidth="1"/>
    <col min="11271" max="11271" width="12.28515625" style="1128" customWidth="1"/>
    <col min="11272" max="11515" width="9.140625" style="1128"/>
    <col min="11516" max="11516" width="4.42578125" style="1128" customWidth="1"/>
    <col min="11517" max="11517" width="20.85546875" style="1128" customWidth="1"/>
    <col min="11518" max="11519" width="12" style="1128" customWidth="1"/>
    <col min="11520" max="11520" width="14.5703125" style="1128" customWidth="1"/>
    <col min="11521" max="11521" width="12.42578125" style="1128" customWidth="1"/>
    <col min="11522" max="11522" width="19.7109375" style="1128" customWidth="1"/>
    <col min="11523" max="11523" width="9.140625" style="1128"/>
    <col min="11524" max="11524" width="16.85546875" style="1128" customWidth="1"/>
    <col min="11525" max="11525" width="12.5703125" style="1128" customWidth="1"/>
    <col min="11526" max="11526" width="11.7109375" style="1128" customWidth="1"/>
    <col min="11527" max="11527" width="12.28515625" style="1128" customWidth="1"/>
    <col min="11528" max="11771" width="9.140625" style="1128"/>
    <col min="11772" max="11772" width="4.42578125" style="1128" customWidth="1"/>
    <col min="11773" max="11773" width="20.85546875" style="1128" customWidth="1"/>
    <col min="11774" max="11775" width="12" style="1128" customWidth="1"/>
    <col min="11776" max="11776" width="14.5703125" style="1128" customWidth="1"/>
    <col min="11777" max="11777" width="12.42578125" style="1128" customWidth="1"/>
    <col min="11778" max="11778" width="19.7109375" style="1128" customWidth="1"/>
    <col min="11779" max="11779" width="9.140625" style="1128"/>
    <col min="11780" max="11780" width="16.85546875" style="1128" customWidth="1"/>
    <col min="11781" max="11781" width="12.5703125" style="1128" customWidth="1"/>
    <col min="11782" max="11782" width="11.7109375" style="1128" customWidth="1"/>
    <col min="11783" max="11783" width="12.28515625" style="1128" customWidth="1"/>
    <col min="11784" max="12027" width="9.140625" style="1128"/>
    <col min="12028" max="12028" width="4.42578125" style="1128" customWidth="1"/>
    <col min="12029" max="12029" width="20.85546875" style="1128" customWidth="1"/>
    <col min="12030" max="12031" width="12" style="1128" customWidth="1"/>
    <col min="12032" max="12032" width="14.5703125" style="1128" customWidth="1"/>
    <col min="12033" max="12033" width="12.42578125" style="1128" customWidth="1"/>
    <col min="12034" max="12034" width="19.7109375" style="1128" customWidth="1"/>
    <col min="12035" max="12035" width="9.140625" style="1128"/>
    <col min="12036" max="12036" width="16.85546875" style="1128" customWidth="1"/>
    <col min="12037" max="12037" width="12.5703125" style="1128" customWidth="1"/>
    <col min="12038" max="12038" width="11.7109375" style="1128" customWidth="1"/>
    <col min="12039" max="12039" width="12.28515625" style="1128" customWidth="1"/>
    <col min="12040" max="12283" width="9.140625" style="1128"/>
    <col min="12284" max="12284" width="4.42578125" style="1128" customWidth="1"/>
    <col min="12285" max="12285" width="20.85546875" style="1128" customWidth="1"/>
    <col min="12286" max="12287" width="12" style="1128" customWidth="1"/>
    <col min="12288" max="12288" width="14.5703125" style="1128" customWidth="1"/>
    <col min="12289" max="12289" width="12.42578125" style="1128" customWidth="1"/>
    <col min="12290" max="12290" width="19.7109375" style="1128" customWidth="1"/>
    <col min="12291" max="12291" width="9.140625" style="1128"/>
    <col min="12292" max="12292" width="16.85546875" style="1128" customWidth="1"/>
    <col min="12293" max="12293" width="12.5703125" style="1128" customWidth="1"/>
    <col min="12294" max="12294" width="11.7109375" style="1128" customWidth="1"/>
    <col min="12295" max="12295" width="12.28515625" style="1128" customWidth="1"/>
    <col min="12296" max="12539" width="9.140625" style="1128"/>
    <col min="12540" max="12540" width="4.42578125" style="1128" customWidth="1"/>
    <col min="12541" max="12541" width="20.85546875" style="1128" customWidth="1"/>
    <col min="12542" max="12543" width="12" style="1128" customWidth="1"/>
    <col min="12544" max="12544" width="14.5703125" style="1128" customWidth="1"/>
    <col min="12545" max="12545" width="12.42578125" style="1128" customWidth="1"/>
    <col min="12546" max="12546" width="19.7109375" style="1128" customWidth="1"/>
    <col min="12547" max="12547" width="9.140625" style="1128"/>
    <col min="12548" max="12548" width="16.85546875" style="1128" customWidth="1"/>
    <col min="12549" max="12549" width="12.5703125" style="1128" customWidth="1"/>
    <col min="12550" max="12550" width="11.7109375" style="1128" customWidth="1"/>
    <col min="12551" max="12551" width="12.28515625" style="1128" customWidth="1"/>
    <col min="12552" max="12795" width="9.140625" style="1128"/>
    <col min="12796" max="12796" width="4.42578125" style="1128" customWidth="1"/>
    <col min="12797" max="12797" width="20.85546875" style="1128" customWidth="1"/>
    <col min="12798" max="12799" width="12" style="1128" customWidth="1"/>
    <col min="12800" max="12800" width="14.5703125" style="1128" customWidth="1"/>
    <col min="12801" max="12801" width="12.42578125" style="1128" customWidth="1"/>
    <col min="12802" max="12802" width="19.7109375" style="1128" customWidth="1"/>
    <col min="12803" max="12803" width="9.140625" style="1128"/>
    <col min="12804" max="12804" width="16.85546875" style="1128" customWidth="1"/>
    <col min="12805" max="12805" width="12.5703125" style="1128" customWidth="1"/>
    <col min="12806" max="12806" width="11.7109375" style="1128" customWidth="1"/>
    <col min="12807" max="12807" width="12.28515625" style="1128" customWidth="1"/>
    <col min="12808" max="13051" width="9.140625" style="1128"/>
    <col min="13052" max="13052" width="4.42578125" style="1128" customWidth="1"/>
    <col min="13053" max="13053" width="20.85546875" style="1128" customWidth="1"/>
    <col min="13054" max="13055" width="12" style="1128" customWidth="1"/>
    <col min="13056" max="13056" width="14.5703125" style="1128" customWidth="1"/>
    <col min="13057" max="13057" width="12.42578125" style="1128" customWidth="1"/>
    <col min="13058" max="13058" width="19.7109375" style="1128" customWidth="1"/>
    <col min="13059" max="13059" width="9.140625" style="1128"/>
    <col min="13060" max="13060" width="16.85546875" style="1128" customWidth="1"/>
    <col min="13061" max="13061" width="12.5703125" style="1128" customWidth="1"/>
    <col min="13062" max="13062" width="11.7109375" style="1128" customWidth="1"/>
    <col min="13063" max="13063" width="12.28515625" style="1128" customWidth="1"/>
    <col min="13064" max="13307" width="9.140625" style="1128"/>
    <col min="13308" max="13308" width="4.42578125" style="1128" customWidth="1"/>
    <col min="13309" max="13309" width="20.85546875" style="1128" customWidth="1"/>
    <col min="13310" max="13311" width="12" style="1128" customWidth="1"/>
    <col min="13312" max="13312" width="14.5703125" style="1128" customWidth="1"/>
    <col min="13313" max="13313" width="12.42578125" style="1128" customWidth="1"/>
    <col min="13314" max="13314" width="19.7109375" style="1128" customWidth="1"/>
    <col min="13315" max="13315" width="9.140625" style="1128"/>
    <col min="13316" max="13316" width="16.85546875" style="1128" customWidth="1"/>
    <col min="13317" max="13317" width="12.5703125" style="1128" customWidth="1"/>
    <col min="13318" max="13318" width="11.7109375" style="1128" customWidth="1"/>
    <col min="13319" max="13319" width="12.28515625" style="1128" customWidth="1"/>
    <col min="13320" max="13563" width="9.140625" style="1128"/>
    <col min="13564" max="13564" width="4.42578125" style="1128" customWidth="1"/>
    <col min="13565" max="13565" width="20.85546875" style="1128" customWidth="1"/>
    <col min="13566" max="13567" width="12" style="1128" customWidth="1"/>
    <col min="13568" max="13568" width="14.5703125" style="1128" customWidth="1"/>
    <col min="13569" max="13569" width="12.42578125" style="1128" customWidth="1"/>
    <col min="13570" max="13570" width="19.7109375" style="1128" customWidth="1"/>
    <col min="13571" max="13571" width="9.140625" style="1128"/>
    <col min="13572" max="13572" width="16.85546875" style="1128" customWidth="1"/>
    <col min="13573" max="13573" width="12.5703125" style="1128" customWidth="1"/>
    <col min="13574" max="13574" width="11.7109375" style="1128" customWidth="1"/>
    <col min="13575" max="13575" width="12.28515625" style="1128" customWidth="1"/>
    <col min="13576" max="13819" width="9.140625" style="1128"/>
    <col min="13820" max="13820" width="4.42578125" style="1128" customWidth="1"/>
    <col min="13821" max="13821" width="20.85546875" style="1128" customWidth="1"/>
    <col min="13822" max="13823" width="12" style="1128" customWidth="1"/>
    <col min="13824" max="13824" width="14.5703125" style="1128" customWidth="1"/>
    <col min="13825" max="13825" width="12.42578125" style="1128" customWidth="1"/>
    <col min="13826" max="13826" width="19.7109375" style="1128" customWidth="1"/>
    <col min="13827" max="13827" width="9.140625" style="1128"/>
    <col min="13828" max="13828" width="16.85546875" style="1128" customWidth="1"/>
    <col min="13829" max="13829" width="12.5703125" style="1128" customWidth="1"/>
    <col min="13830" max="13830" width="11.7109375" style="1128" customWidth="1"/>
    <col min="13831" max="13831" width="12.28515625" style="1128" customWidth="1"/>
    <col min="13832" max="14075" width="9.140625" style="1128"/>
    <col min="14076" max="14076" width="4.42578125" style="1128" customWidth="1"/>
    <col min="14077" max="14077" width="20.85546875" style="1128" customWidth="1"/>
    <col min="14078" max="14079" width="12" style="1128" customWidth="1"/>
    <col min="14080" max="14080" width="14.5703125" style="1128" customWidth="1"/>
    <col min="14081" max="14081" width="12.42578125" style="1128" customWidth="1"/>
    <col min="14082" max="14082" width="19.7109375" style="1128" customWidth="1"/>
    <col min="14083" max="14083" width="9.140625" style="1128"/>
    <col min="14084" max="14084" width="16.85546875" style="1128" customWidth="1"/>
    <col min="14085" max="14085" width="12.5703125" style="1128" customWidth="1"/>
    <col min="14086" max="14086" width="11.7109375" style="1128" customWidth="1"/>
    <col min="14087" max="14087" width="12.28515625" style="1128" customWidth="1"/>
    <col min="14088" max="14331" width="9.140625" style="1128"/>
    <col min="14332" max="14332" width="4.42578125" style="1128" customWidth="1"/>
    <col min="14333" max="14333" width="20.85546875" style="1128" customWidth="1"/>
    <col min="14334" max="14335" width="12" style="1128" customWidth="1"/>
    <col min="14336" max="14336" width="14.5703125" style="1128" customWidth="1"/>
    <col min="14337" max="14337" width="12.42578125" style="1128" customWidth="1"/>
    <col min="14338" max="14338" width="19.7109375" style="1128" customWidth="1"/>
    <col min="14339" max="14339" width="9.140625" style="1128"/>
    <col min="14340" max="14340" width="16.85546875" style="1128" customWidth="1"/>
    <col min="14341" max="14341" width="12.5703125" style="1128" customWidth="1"/>
    <col min="14342" max="14342" width="11.7109375" style="1128" customWidth="1"/>
    <col min="14343" max="14343" width="12.28515625" style="1128" customWidth="1"/>
    <col min="14344" max="14587" width="9.140625" style="1128"/>
    <col min="14588" max="14588" width="4.42578125" style="1128" customWidth="1"/>
    <col min="14589" max="14589" width="20.85546875" style="1128" customWidth="1"/>
    <col min="14590" max="14591" width="12" style="1128" customWidth="1"/>
    <col min="14592" max="14592" width="14.5703125" style="1128" customWidth="1"/>
    <col min="14593" max="14593" width="12.42578125" style="1128" customWidth="1"/>
    <col min="14594" max="14594" width="19.7109375" style="1128" customWidth="1"/>
    <col min="14595" max="14595" width="9.140625" style="1128"/>
    <col min="14596" max="14596" width="16.85546875" style="1128" customWidth="1"/>
    <col min="14597" max="14597" width="12.5703125" style="1128" customWidth="1"/>
    <col min="14598" max="14598" width="11.7109375" style="1128" customWidth="1"/>
    <col min="14599" max="14599" width="12.28515625" style="1128" customWidth="1"/>
    <col min="14600" max="14843" width="9.140625" style="1128"/>
    <col min="14844" max="14844" width="4.42578125" style="1128" customWidth="1"/>
    <col min="14845" max="14845" width="20.85546875" style="1128" customWidth="1"/>
    <col min="14846" max="14847" width="12" style="1128" customWidth="1"/>
    <col min="14848" max="14848" width="14.5703125" style="1128" customWidth="1"/>
    <col min="14849" max="14849" width="12.42578125" style="1128" customWidth="1"/>
    <col min="14850" max="14850" width="19.7109375" style="1128" customWidth="1"/>
    <col min="14851" max="14851" width="9.140625" style="1128"/>
    <col min="14852" max="14852" width="16.85546875" style="1128" customWidth="1"/>
    <col min="14853" max="14853" width="12.5703125" style="1128" customWidth="1"/>
    <col min="14854" max="14854" width="11.7109375" style="1128" customWidth="1"/>
    <col min="14855" max="14855" width="12.28515625" style="1128" customWidth="1"/>
    <col min="14856" max="15099" width="9.140625" style="1128"/>
    <col min="15100" max="15100" width="4.42578125" style="1128" customWidth="1"/>
    <col min="15101" max="15101" width="20.85546875" style="1128" customWidth="1"/>
    <col min="15102" max="15103" width="12" style="1128" customWidth="1"/>
    <col min="15104" max="15104" width="14.5703125" style="1128" customWidth="1"/>
    <col min="15105" max="15105" width="12.42578125" style="1128" customWidth="1"/>
    <col min="15106" max="15106" width="19.7109375" style="1128" customWidth="1"/>
    <col min="15107" max="15107" width="9.140625" style="1128"/>
    <col min="15108" max="15108" width="16.85546875" style="1128" customWidth="1"/>
    <col min="15109" max="15109" width="12.5703125" style="1128" customWidth="1"/>
    <col min="15110" max="15110" width="11.7109375" style="1128" customWidth="1"/>
    <col min="15111" max="15111" width="12.28515625" style="1128" customWidth="1"/>
    <col min="15112" max="15355" width="9.140625" style="1128"/>
    <col min="15356" max="15356" width="4.42578125" style="1128" customWidth="1"/>
    <col min="15357" max="15357" width="20.85546875" style="1128" customWidth="1"/>
    <col min="15358" max="15359" width="12" style="1128" customWidth="1"/>
    <col min="15360" max="15360" width="14.5703125" style="1128" customWidth="1"/>
    <col min="15361" max="15361" width="12.42578125" style="1128" customWidth="1"/>
    <col min="15362" max="15362" width="19.7109375" style="1128" customWidth="1"/>
    <col min="15363" max="15363" width="9.140625" style="1128"/>
    <col min="15364" max="15364" width="16.85546875" style="1128" customWidth="1"/>
    <col min="15365" max="15365" width="12.5703125" style="1128" customWidth="1"/>
    <col min="15366" max="15366" width="11.7109375" style="1128" customWidth="1"/>
    <col min="15367" max="15367" width="12.28515625" style="1128" customWidth="1"/>
    <col min="15368" max="15611" width="9.140625" style="1128"/>
    <col min="15612" max="15612" width="4.42578125" style="1128" customWidth="1"/>
    <col min="15613" max="15613" width="20.85546875" style="1128" customWidth="1"/>
    <col min="15614" max="15615" width="12" style="1128" customWidth="1"/>
    <col min="15616" max="15616" width="14.5703125" style="1128" customWidth="1"/>
    <col min="15617" max="15617" width="12.42578125" style="1128" customWidth="1"/>
    <col min="15618" max="15618" width="19.7109375" style="1128" customWidth="1"/>
    <col min="15619" max="15619" width="9.140625" style="1128"/>
    <col min="15620" max="15620" width="16.85546875" style="1128" customWidth="1"/>
    <col min="15621" max="15621" width="12.5703125" style="1128" customWidth="1"/>
    <col min="15622" max="15622" width="11.7109375" style="1128" customWidth="1"/>
    <col min="15623" max="15623" width="12.28515625" style="1128" customWidth="1"/>
    <col min="15624" max="15867" width="9.140625" style="1128"/>
    <col min="15868" max="15868" width="4.42578125" style="1128" customWidth="1"/>
    <col min="15869" max="15869" width="20.85546875" style="1128" customWidth="1"/>
    <col min="15870" max="15871" width="12" style="1128" customWidth="1"/>
    <col min="15872" max="15872" width="14.5703125" style="1128" customWidth="1"/>
    <col min="15873" max="15873" width="12.42578125" style="1128" customWidth="1"/>
    <col min="15874" max="15874" width="19.7109375" style="1128" customWidth="1"/>
    <col min="15875" max="15875" width="9.140625" style="1128"/>
    <col min="15876" max="15876" width="16.85546875" style="1128" customWidth="1"/>
    <col min="15877" max="15877" width="12.5703125" style="1128" customWidth="1"/>
    <col min="15878" max="15878" width="11.7109375" style="1128" customWidth="1"/>
    <col min="15879" max="15879" width="12.28515625" style="1128" customWidth="1"/>
    <col min="15880" max="16123" width="9.140625" style="1128"/>
    <col min="16124" max="16124" width="4.42578125" style="1128" customWidth="1"/>
    <col min="16125" max="16125" width="20.85546875" style="1128" customWidth="1"/>
    <col min="16126" max="16127" width="12" style="1128" customWidth="1"/>
    <col min="16128" max="16128" width="14.5703125" style="1128" customWidth="1"/>
    <col min="16129" max="16129" width="12.42578125" style="1128" customWidth="1"/>
    <col min="16130" max="16130" width="19.7109375" style="1128" customWidth="1"/>
    <col min="16131" max="16131" width="9.140625" style="1128"/>
    <col min="16132" max="16132" width="16.85546875" style="1128" customWidth="1"/>
    <col min="16133" max="16133" width="12.5703125" style="1128" customWidth="1"/>
    <col min="16134" max="16134" width="11.7109375" style="1128" customWidth="1"/>
    <col min="16135" max="16135" width="12.28515625" style="1128" customWidth="1"/>
    <col min="16136" max="16384" width="9.140625" style="1128"/>
  </cols>
  <sheetData>
    <row r="1" spans="1:20" ht="15.75">
      <c r="A1" s="566" t="s">
        <v>303</v>
      </c>
    </row>
    <row r="2" spans="1:20" ht="26.25" customHeight="1">
      <c r="A2" s="567" t="s">
        <v>304</v>
      </c>
    </row>
    <row r="5" spans="1:20" ht="38.25" customHeight="1" thickBot="1">
      <c r="A5" s="1515" t="s">
        <v>507</v>
      </c>
      <c r="B5" s="1515"/>
      <c r="C5" s="1515"/>
      <c r="D5" s="1515"/>
      <c r="E5" s="1515"/>
      <c r="F5" s="1515"/>
      <c r="H5" s="649" t="s">
        <v>330</v>
      </c>
    </row>
    <row r="6" spans="1:20" ht="15.75" customHeight="1" thickBot="1">
      <c r="A6" s="1516" t="s">
        <v>169</v>
      </c>
      <c r="B6" s="1507" t="s">
        <v>503</v>
      </c>
      <c r="C6" s="1508"/>
      <c r="D6" s="1509"/>
      <c r="E6" s="1510" t="s">
        <v>504</v>
      </c>
      <c r="F6" s="1512" t="s">
        <v>505</v>
      </c>
    </row>
    <row r="7" spans="1:20" ht="21" customHeight="1" thickBot="1">
      <c r="A7" s="1517"/>
      <c r="B7" s="1143" t="s">
        <v>311</v>
      </c>
      <c r="C7" s="1143" t="s">
        <v>319</v>
      </c>
      <c r="D7" s="1143" t="s">
        <v>320</v>
      </c>
      <c r="E7" s="1511"/>
      <c r="F7" s="1513"/>
    </row>
    <row r="8" spans="1:20" ht="17.25" customHeight="1" thickBot="1">
      <c r="A8" s="846" t="s">
        <v>170</v>
      </c>
      <c r="B8" s="733">
        <v>14757.540999999999</v>
      </c>
      <c r="C8" s="733">
        <v>4586.3549999999996</v>
      </c>
      <c r="D8" s="882">
        <f t="shared" ref="D8:D13" si="0">(C8/B8)*100</f>
        <v>31.078043422003702</v>
      </c>
      <c r="E8" s="733">
        <v>13153.453</v>
      </c>
      <c r="F8" s="882">
        <f t="shared" ref="F8:F13" si="1">((B8-E8)/E8)*100</f>
        <v>12.195185553177556</v>
      </c>
      <c r="H8" s="678" t="s">
        <v>171</v>
      </c>
    </row>
    <row r="9" spans="1:20" ht="18" customHeight="1" thickBot="1">
      <c r="A9" s="847" t="s">
        <v>172</v>
      </c>
      <c r="B9" s="734">
        <v>45106</v>
      </c>
      <c r="C9" s="734">
        <v>10208</v>
      </c>
      <c r="D9" s="883">
        <f t="shared" si="0"/>
        <v>22.631135547377291</v>
      </c>
      <c r="E9" s="734">
        <v>47992</v>
      </c>
      <c r="F9" s="883">
        <f t="shared" si="1"/>
        <v>-6.0135022503750628</v>
      </c>
      <c r="H9" s="648">
        <f>B9-E9</f>
        <v>-2886</v>
      </c>
      <c r="O9"/>
      <c r="P9"/>
      <c r="Q9"/>
      <c r="R9"/>
      <c r="S9"/>
      <c r="T9"/>
    </row>
    <row r="10" spans="1:20" ht="15" customHeight="1" thickBot="1">
      <c r="A10" s="848" t="s">
        <v>305</v>
      </c>
      <c r="B10" s="735">
        <v>14826</v>
      </c>
      <c r="C10" s="1087">
        <v>0</v>
      </c>
      <c r="D10" s="883">
        <f t="shared" si="0"/>
        <v>0</v>
      </c>
      <c r="E10" s="736">
        <v>20705</v>
      </c>
      <c r="F10" s="883">
        <f t="shared" si="1"/>
        <v>-28.394107703453269</v>
      </c>
      <c r="O10"/>
      <c r="P10"/>
      <c r="Q10"/>
      <c r="R10"/>
      <c r="S10"/>
      <c r="T10"/>
    </row>
    <row r="11" spans="1:20" ht="17.25" customHeight="1" thickBot="1">
      <c r="A11" s="847" t="s">
        <v>173</v>
      </c>
      <c r="B11" s="1280">
        <v>250793.856</v>
      </c>
      <c r="C11" s="738">
        <v>10055.396000000001</v>
      </c>
      <c r="D11" s="884">
        <f t="shared" si="0"/>
        <v>4.0094267700082735</v>
      </c>
      <c r="E11" s="738">
        <v>253994.609</v>
      </c>
      <c r="F11" s="884">
        <f t="shared" si="1"/>
        <v>-1.2601657226512224</v>
      </c>
      <c r="J11" s="843"/>
      <c r="O11"/>
      <c r="P11"/>
      <c r="Q11"/>
      <c r="R11"/>
      <c r="S11"/>
      <c r="T11"/>
    </row>
    <row r="12" spans="1:20" ht="15" customHeight="1" thickBot="1">
      <c r="A12" s="846" t="s">
        <v>174</v>
      </c>
      <c r="B12" s="733">
        <v>95415.786999999997</v>
      </c>
      <c r="C12" s="733">
        <v>19183.326000000001</v>
      </c>
      <c r="D12" s="883">
        <f t="shared" si="0"/>
        <v>20.104981159983517</v>
      </c>
      <c r="E12" s="733">
        <v>98800.415999999997</v>
      </c>
      <c r="F12" s="883">
        <f t="shared" si="1"/>
        <v>-3.4257234301523596</v>
      </c>
      <c r="O12"/>
      <c r="P12"/>
      <c r="Q12"/>
      <c r="R12"/>
      <c r="S12"/>
      <c r="T12"/>
    </row>
    <row r="13" spans="1:20" ht="15" customHeight="1" thickBot="1">
      <c r="A13" s="846" t="s">
        <v>175</v>
      </c>
      <c r="B13" s="733">
        <f>B11+B12</f>
        <v>346209.64299999998</v>
      </c>
      <c r="C13" s="733">
        <f>C11+C12</f>
        <v>29238.722000000002</v>
      </c>
      <c r="D13" s="885">
        <f t="shared" si="0"/>
        <v>8.4453805927063677</v>
      </c>
      <c r="E13" s="733">
        <f>E11+E12</f>
        <v>352795.02500000002</v>
      </c>
      <c r="F13" s="885">
        <f t="shared" si="1"/>
        <v>-1.8666311975346142</v>
      </c>
      <c r="O13"/>
      <c r="P13"/>
      <c r="Q13"/>
      <c r="R13"/>
      <c r="S13"/>
      <c r="T13"/>
    </row>
    <row r="14" spans="1:20">
      <c r="E14" s="1075"/>
      <c r="O14"/>
      <c r="P14"/>
      <c r="Q14"/>
      <c r="R14"/>
      <c r="S14"/>
      <c r="T14"/>
    </row>
    <row r="15" spans="1:20">
      <c r="L15" s="1075"/>
      <c r="O15"/>
      <c r="P15"/>
      <c r="Q15"/>
      <c r="R15"/>
      <c r="S15"/>
      <c r="T15"/>
    </row>
    <row r="16" spans="1:20" ht="15.75">
      <c r="A16" s="570" t="s">
        <v>306</v>
      </c>
      <c r="L16" s="1075"/>
      <c r="O16"/>
      <c r="P16"/>
      <c r="Q16"/>
      <c r="R16"/>
      <c r="S16"/>
      <c r="T16"/>
    </row>
    <row r="17" spans="1:20">
      <c r="L17" s="1075"/>
      <c r="O17"/>
      <c r="P17"/>
      <c r="Q17"/>
      <c r="R17"/>
      <c r="S17"/>
      <c r="T17"/>
    </row>
    <row r="18" spans="1:20" ht="33" customHeight="1" thickBot="1">
      <c r="A18" s="1515" t="s">
        <v>506</v>
      </c>
      <c r="B18" s="1515"/>
      <c r="C18" s="1515"/>
      <c r="D18" s="1515"/>
      <c r="E18" s="1515"/>
      <c r="F18" s="1515"/>
      <c r="L18" s="1075"/>
      <c r="O18"/>
      <c r="P18"/>
      <c r="Q18"/>
      <c r="R18"/>
      <c r="S18"/>
      <c r="T18"/>
    </row>
    <row r="19" spans="1:20" ht="16.5" customHeight="1" thickBot="1">
      <c r="A19" s="1505" t="s">
        <v>176</v>
      </c>
      <c r="B19" s="1507" t="s">
        <v>503</v>
      </c>
      <c r="C19" s="1508"/>
      <c r="D19" s="1509"/>
      <c r="E19" s="1510" t="s">
        <v>504</v>
      </c>
      <c r="F19" s="1512" t="s">
        <v>505</v>
      </c>
      <c r="L19" s="1075"/>
      <c r="O19"/>
      <c r="P19"/>
      <c r="Q19"/>
      <c r="R19"/>
      <c r="S19"/>
      <c r="T19"/>
    </row>
    <row r="20" spans="1:20" ht="21" customHeight="1" thickBot="1">
      <c r="A20" s="1506"/>
      <c r="B20" s="845" t="s">
        <v>311</v>
      </c>
      <c r="C20" s="845" t="s">
        <v>442</v>
      </c>
      <c r="D20" s="845" t="s">
        <v>443</v>
      </c>
      <c r="E20" s="1511"/>
      <c r="F20" s="1513"/>
      <c r="L20" s="1164"/>
      <c r="O20"/>
      <c r="P20"/>
      <c r="Q20"/>
      <c r="R20"/>
      <c r="S20"/>
      <c r="T20"/>
    </row>
    <row r="21" spans="1:20" ht="15.75" thickBot="1">
      <c r="A21" s="568" t="s">
        <v>170</v>
      </c>
      <c r="B21" s="733">
        <v>27490.958999999999</v>
      </c>
      <c r="C21" s="739">
        <v>0</v>
      </c>
      <c r="D21" s="882">
        <f t="shared" ref="D21:D26" si="2">(C21/B21)*100</f>
        <v>0</v>
      </c>
      <c r="E21" s="733">
        <v>29884.288</v>
      </c>
      <c r="F21" s="882">
        <f t="shared" ref="F21:F26" si="3">((B21-E21)/E21)*100</f>
        <v>-8.0086532428010386</v>
      </c>
      <c r="H21" s="678" t="s">
        <v>177</v>
      </c>
      <c r="O21"/>
      <c r="P21"/>
      <c r="Q21"/>
      <c r="R21"/>
      <c r="S21"/>
      <c r="T21"/>
    </row>
    <row r="22" spans="1:20" ht="15.75" thickBot="1">
      <c r="A22" s="568" t="s">
        <v>172</v>
      </c>
      <c r="B22" s="733">
        <v>113593</v>
      </c>
      <c r="C22" s="739">
        <v>0</v>
      </c>
      <c r="D22" s="883">
        <f t="shared" si="2"/>
        <v>0</v>
      </c>
      <c r="E22" s="733">
        <v>147489</v>
      </c>
      <c r="F22" s="883">
        <f t="shared" si="3"/>
        <v>-22.982052898860253</v>
      </c>
      <c r="H22" s="648">
        <f>B22-E22</f>
        <v>-33896</v>
      </c>
      <c r="O22"/>
      <c r="P22"/>
      <c r="Q22"/>
      <c r="R22"/>
      <c r="S22"/>
      <c r="T22"/>
    </row>
    <row r="23" spans="1:20" ht="15.75" thickBot="1">
      <c r="A23" s="569" t="s">
        <v>305</v>
      </c>
      <c r="B23" s="736">
        <v>32036</v>
      </c>
      <c r="C23" s="740">
        <v>0</v>
      </c>
      <c r="D23" s="883">
        <f t="shared" si="2"/>
        <v>0</v>
      </c>
      <c r="E23" s="736">
        <v>45888</v>
      </c>
      <c r="F23" s="883">
        <f t="shared" si="3"/>
        <v>-30.186541143654118</v>
      </c>
      <c r="O23"/>
      <c r="P23"/>
      <c r="Q23"/>
      <c r="R23"/>
      <c r="S23"/>
      <c r="T23"/>
    </row>
    <row r="24" spans="1:20" ht="15.75" thickBot="1">
      <c r="A24" s="568" t="s">
        <v>173</v>
      </c>
      <c r="B24" s="733">
        <v>14002.522000000001</v>
      </c>
      <c r="C24" s="741">
        <v>32.432000000000002</v>
      </c>
      <c r="D24" s="884">
        <f t="shared" si="2"/>
        <v>0.23161541899380694</v>
      </c>
      <c r="E24" s="733">
        <v>17354.194</v>
      </c>
      <c r="F24" s="884">
        <f t="shared" si="3"/>
        <v>-19.313325643357445</v>
      </c>
      <c r="O24"/>
      <c r="P24"/>
      <c r="Q24"/>
      <c r="R24"/>
      <c r="S24"/>
      <c r="T24"/>
    </row>
    <row r="25" spans="1:20" ht="15.75" thickBot="1">
      <c r="A25" s="568" t="s">
        <v>174</v>
      </c>
      <c r="B25" s="733">
        <v>5285.8490000000002</v>
      </c>
      <c r="C25" s="741">
        <v>26.254999999999999</v>
      </c>
      <c r="D25" s="883">
        <f t="shared" si="2"/>
        <v>0.49670355698772323</v>
      </c>
      <c r="E25" s="733">
        <v>4769.1270000000004</v>
      </c>
      <c r="F25" s="883">
        <f t="shared" si="3"/>
        <v>10.834729291126022</v>
      </c>
      <c r="O25"/>
      <c r="P25"/>
      <c r="Q25"/>
      <c r="R25"/>
      <c r="S25"/>
      <c r="T25"/>
    </row>
    <row r="26" spans="1:20" ht="15.75" thickBot="1">
      <c r="A26" s="568" t="s">
        <v>175</v>
      </c>
      <c r="B26" s="733">
        <f>B24+B25</f>
        <v>19288.370999999999</v>
      </c>
      <c r="C26" s="742">
        <f>C24+C25</f>
        <v>58.686999999999998</v>
      </c>
      <c r="D26" s="885">
        <f t="shared" si="2"/>
        <v>0.3042610493130809</v>
      </c>
      <c r="E26" s="733">
        <f>E24+E25</f>
        <v>22123.321</v>
      </c>
      <c r="F26" s="885">
        <f t="shared" si="3"/>
        <v>-12.814305772627902</v>
      </c>
      <c r="O26"/>
      <c r="P26"/>
      <c r="Q26"/>
      <c r="R26"/>
      <c r="S26"/>
      <c r="T26"/>
    </row>
    <row r="27" spans="1:20" ht="16.5" customHeight="1">
      <c r="A27" s="1514"/>
      <c r="B27" s="1514"/>
      <c r="C27" s="1514"/>
      <c r="D27" s="1514"/>
      <c r="E27" s="1514"/>
      <c r="F27" s="1514"/>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207" t="s">
        <v>447</v>
      </c>
      <c r="B29" s="577"/>
      <c r="C29" s="578"/>
      <c r="D29" s="578"/>
      <c r="E29" s="578"/>
      <c r="F29" s="575"/>
      <c r="H29"/>
      <c r="I29"/>
      <c r="J29"/>
      <c r="K29"/>
      <c r="L29"/>
      <c r="M29"/>
      <c r="N29"/>
      <c r="O29"/>
      <c r="P29"/>
      <c r="Q29"/>
      <c r="R29"/>
      <c r="S29"/>
      <c r="T29"/>
    </row>
    <row r="30" spans="1:20">
      <c r="A30" s="573"/>
      <c r="B30" s="582"/>
      <c r="C30" s="571"/>
      <c r="D30" s="571"/>
      <c r="E30" s="571"/>
      <c r="F30" s="571"/>
      <c r="G30" s="571"/>
      <c r="H30"/>
      <c r="I30"/>
      <c r="J30"/>
      <c r="K30"/>
      <c r="L30"/>
      <c r="M30"/>
      <c r="N30"/>
      <c r="O30"/>
      <c r="P30"/>
      <c r="Q30"/>
      <c r="R30"/>
      <c r="S30"/>
      <c r="T30"/>
    </row>
    <row r="31" spans="1:20">
      <c r="A31" s="573"/>
      <c r="B31" s="583"/>
      <c r="C31" s="571"/>
      <c r="D31" s="584"/>
      <c r="E31" s="585"/>
      <c r="F31" s="571"/>
      <c r="G31" s="571"/>
      <c r="H31"/>
      <c r="I31"/>
      <c r="J31"/>
      <c r="K31"/>
      <c r="L31"/>
      <c r="M31"/>
      <c r="N31"/>
      <c r="O31"/>
      <c r="P31"/>
      <c r="Q31"/>
      <c r="R31"/>
      <c r="S31"/>
      <c r="T31"/>
    </row>
    <row r="32" spans="1:20">
      <c r="A32" s="577"/>
      <c r="B32" s="571"/>
      <c r="C32" s="1504"/>
      <c r="D32" s="1504"/>
      <c r="E32" s="571"/>
      <c r="F32" s="571"/>
      <c r="G32" s="571"/>
      <c r="H32"/>
      <c r="I32"/>
      <c r="J32"/>
      <c r="K32"/>
      <c r="L32"/>
      <c r="M32"/>
      <c r="N32"/>
      <c r="O32"/>
      <c r="P32"/>
      <c r="Q32"/>
      <c r="R32"/>
      <c r="S32"/>
      <c r="T32"/>
    </row>
    <row r="33" spans="1:20">
      <c r="A33" s="571"/>
      <c r="B33" s="584"/>
      <c r="C33" s="571"/>
      <c r="D33" s="571"/>
      <c r="E33" s="571"/>
      <c r="F33" s="571"/>
      <c r="G33" s="571"/>
      <c r="H33"/>
      <c r="I33"/>
      <c r="J33"/>
      <c r="K33"/>
      <c r="L33"/>
      <c r="M33"/>
      <c r="N33"/>
      <c r="O33"/>
      <c r="P33"/>
      <c r="Q33"/>
      <c r="R33"/>
      <c r="S33"/>
      <c r="T33"/>
    </row>
    <row r="34" spans="1:20" ht="15.75">
      <c r="A34" s="579"/>
      <c r="B34" s="584"/>
      <c r="C34" s="581"/>
      <c r="D34"/>
      <c r="E34"/>
      <c r="F34" s="571"/>
      <c r="G34" s="571"/>
      <c r="H34"/>
      <c r="I34"/>
      <c r="J34"/>
      <c r="K34"/>
      <c r="L34"/>
      <c r="M34"/>
      <c r="N34"/>
      <c r="O34"/>
      <c r="P34"/>
      <c r="Q34"/>
      <c r="R34"/>
      <c r="S34"/>
      <c r="T34"/>
    </row>
    <row r="35" spans="1:20">
      <c r="A35" s="571"/>
      <c r="B35" s="586"/>
      <c r="C35" s="571"/>
      <c r="D35"/>
      <c r="E35"/>
      <c r="F35" s="571"/>
      <c r="G35" s="571"/>
      <c r="H35"/>
      <c r="I35"/>
      <c r="J35"/>
      <c r="K35"/>
      <c r="L35"/>
      <c r="M35"/>
      <c r="N35"/>
      <c r="O35"/>
      <c r="P35"/>
      <c r="Q35"/>
      <c r="R35"/>
      <c r="S35"/>
      <c r="T35"/>
    </row>
    <row r="36" spans="1:20">
      <c r="A36" s="572"/>
      <c r="B36" s="586"/>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7"/>
      <c r="B40" s="578"/>
      <c r="C40" s="578"/>
      <c r="D40"/>
      <c r="E40"/>
      <c r="F40" s="575"/>
      <c r="G40" s="580"/>
      <c r="H40"/>
      <c r="I40"/>
      <c r="J40"/>
      <c r="K40"/>
      <c r="L40"/>
      <c r="M40"/>
      <c r="N40"/>
      <c r="O40"/>
      <c r="P40"/>
      <c r="Q40"/>
      <c r="R40"/>
    </row>
    <row r="41" spans="1:20">
      <c r="A41" s="582"/>
      <c r="B41" s="571"/>
      <c r="C41" s="571"/>
      <c r="D41"/>
      <c r="E41"/>
      <c r="F41" s="571"/>
      <c r="G41" s="571"/>
      <c r="H41"/>
      <c r="I41"/>
      <c r="J41"/>
      <c r="K41"/>
      <c r="L41"/>
      <c r="M41"/>
      <c r="N41"/>
      <c r="O41"/>
      <c r="P41"/>
      <c r="Q41"/>
      <c r="R41"/>
    </row>
    <row r="42" spans="1:20">
      <c r="A42" s="583"/>
      <c r="B42" s="571"/>
      <c r="C42" s="584"/>
      <c r="D42"/>
      <c r="E42"/>
      <c r="F42" s="571"/>
      <c r="G42" s="571"/>
      <c r="H42" s="571"/>
    </row>
    <row r="43" spans="1:20">
      <c r="A43" s="571"/>
      <c r="B43" s="1504"/>
      <c r="C43" s="1504"/>
      <c r="D43" s="571"/>
      <c r="E43" s="571"/>
      <c r="F43" s="571"/>
      <c r="G43" s="571"/>
    </row>
    <row r="44" spans="1:20">
      <c r="A44" s="584"/>
      <c r="B44" s="571"/>
      <c r="C44" s="571"/>
      <c r="D44" s="571"/>
      <c r="E44" s="571"/>
      <c r="F44" s="571"/>
      <c r="G44" s="571"/>
    </row>
    <row r="45" spans="1:20">
      <c r="A45" s="584"/>
      <c r="B45" s="581"/>
      <c r="C45" s="571"/>
      <c r="D45" s="571"/>
      <c r="E45" s="571"/>
      <c r="F45" s="571"/>
      <c r="G45" s="571"/>
    </row>
    <row r="46" spans="1:20">
      <c r="A46" s="586"/>
      <c r="B46" s="571"/>
      <c r="C46" s="571"/>
      <c r="D46" s="571"/>
      <c r="E46" s="571"/>
      <c r="F46" s="571"/>
      <c r="G46" s="571"/>
    </row>
    <row r="47" spans="1:20">
      <c r="A47" s="586"/>
      <c r="B47" s="571"/>
      <c r="C47" s="571"/>
      <c r="D47" s="581"/>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8"/>
  <sheetViews>
    <sheetView zoomScaleNormal="100" workbookViewId="0">
      <selection activeCell="W27" sqref="W27"/>
    </sheetView>
  </sheetViews>
  <sheetFormatPr defaultRowHeight="12.75"/>
  <cols>
    <col min="1" max="1" width="21.7109375" style="1128" customWidth="1"/>
    <col min="2" max="2" width="11.140625" style="1128" customWidth="1"/>
    <col min="3" max="3" width="12.140625" style="1128" customWidth="1"/>
    <col min="4" max="4" width="8.85546875" style="1128" bestFit="1" customWidth="1"/>
    <col min="5" max="5" width="3" style="1128" customWidth="1"/>
    <col min="6" max="6" width="20.28515625" style="1128" customWidth="1"/>
    <col min="7" max="7" width="10.5703125" style="1128" customWidth="1"/>
    <col min="8" max="8" width="9.85546875" style="843" bestFit="1" customWidth="1"/>
    <col min="9" max="9" width="8.85546875" style="1128" bestFit="1" customWidth="1"/>
    <col min="10" max="10" width="2.85546875" style="1128" customWidth="1"/>
    <col min="11" max="11" width="19.85546875" style="1128" customWidth="1"/>
    <col min="12" max="12" width="12.140625" style="1128" customWidth="1"/>
    <col min="13" max="13" width="11.7109375" style="1128" customWidth="1"/>
    <col min="14" max="14" width="8.85546875" style="1128" bestFit="1" customWidth="1"/>
    <col min="15" max="15" width="4.42578125" style="1128" customWidth="1"/>
    <col min="16" max="16" width="16.7109375" style="1128" customWidth="1"/>
    <col min="17" max="17" width="12.42578125" style="1128" customWidth="1"/>
    <col min="18" max="18" width="15" style="1128" customWidth="1"/>
    <col min="19" max="19" width="8.85546875" style="1128" bestFit="1" customWidth="1"/>
    <col min="20" max="252" width="9.140625" style="1128"/>
    <col min="253" max="253" width="5" style="1128" customWidth="1"/>
    <col min="254" max="254" width="17.7109375" style="1128" customWidth="1"/>
    <col min="255" max="255" width="13.85546875" style="1128" customWidth="1"/>
    <col min="256" max="256" width="13.140625" style="1128" customWidth="1"/>
    <col min="257" max="257" width="12.28515625" style="1128" customWidth="1"/>
    <col min="258" max="258" width="3" style="1128" customWidth="1"/>
    <col min="259" max="259" width="20.28515625" style="1128" customWidth="1"/>
    <col min="260" max="260" width="12.5703125" style="1128" customWidth="1"/>
    <col min="261" max="261" width="11.7109375" style="1128" customWidth="1"/>
    <col min="262" max="262" width="9.140625" style="1128"/>
    <col min="263" max="263" width="2.85546875" style="1128" customWidth="1"/>
    <col min="264" max="264" width="18.5703125" style="1128" customWidth="1"/>
    <col min="265" max="265" width="14.42578125" style="1128" customWidth="1"/>
    <col min="266" max="266" width="13.7109375" style="1128" customWidth="1"/>
    <col min="267" max="267" width="10.140625" style="1128" customWidth="1"/>
    <col min="268" max="268" width="4.42578125" style="1128" customWidth="1"/>
    <col min="269" max="269" width="24" style="1128" customWidth="1"/>
    <col min="270" max="270" width="13.140625" style="1128" customWidth="1"/>
    <col min="271" max="271" width="13" style="1128" customWidth="1"/>
    <col min="272" max="272" width="10.42578125" style="1128" customWidth="1"/>
    <col min="273" max="508" width="9.140625" style="1128"/>
    <col min="509" max="509" width="5" style="1128" customWidth="1"/>
    <col min="510" max="510" width="17.7109375" style="1128" customWidth="1"/>
    <col min="511" max="511" width="13.85546875" style="1128" customWidth="1"/>
    <col min="512" max="512" width="13.140625" style="1128" customWidth="1"/>
    <col min="513" max="513" width="12.28515625" style="1128" customWidth="1"/>
    <col min="514" max="514" width="3" style="1128" customWidth="1"/>
    <col min="515" max="515" width="20.28515625" style="1128" customWidth="1"/>
    <col min="516" max="516" width="12.5703125" style="1128" customWidth="1"/>
    <col min="517" max="517" width="11.7109375" style="1128" customWidth="1"/>
    <col min="518" max="518" width="9.140625" style="1128"/>
    <col min="519" max="519" width="2.85546875" style="1128" customWidth="1"/>
    <col min="520" max="520" width="18.5703125" style="1128" customWidth="1"/>
    <col min="521" max="521" width="14.42578125" style="1128" customWidth="1"/>
    <col min="522" max="522" width="13.7109375" style="1128" customWidth="1"/>
    <col min="523" max="523" width="10.140625" style="1128" customWidth="1"/>
    <col min="524" max="524" width="4.42578125" style="1128" customWidth="1"/>
    <col min="525" max="525" width="24" style="1128" customWidth="1"/>
    <col min="526" max="526" width="13.140625" style="1128" customWidth="1"/>
    <col min="527" max="527" width="13" style="1128" customWidth="1"/>
    <col min="528" max="528" width="10.42578125" style="1128" customWidth="1"/>
    <col min="529" max="764" width="9.140625" style="1128"/>
    <col min="765" max="765" width="5" style="1128" customWidth="1"/>
    <col min="766" max="766" width="17.7109375" style="1128" customWidth="1"/>
    <col min="767" max="767" width="13.85546875" style="1128" customWidth="1"/>
    <col min="768" max="768" width="13.140625" style="1128" customWidth="1"/>
    <col min="769" max="769" width="12.28515625" style="1128" customWidth="1"/>
    <col min="770" max="770" width="3" style="1128" customWidth="1"/>
    <col min="771" max="771" width="20.28515625" style="1128" customWidth="1"/>
    <col min="772" max="772" width="12.5703125" style="1128" customWidth="1"/>
    <col min="773" max="773" width="11.7109375" style="1128" customWidth="1"/>
    <col min="774" max="774" width="9.140625" style="1128"/>
    <col min="775" max="775" width="2.85546875" style="1128" customWidth="1"/>
    <col min="776" max="776" width="18.5703125" style="1128" customWidth="1"/>
    <col min="777" max="777" width="14.42578125" style="1128" customWidth="1"/>
    <col min="778" max="778" width="13.7109375" style="1128" customWidth="1"/>
    <col min="779" max="779" width="10.140625" style="1128" customWidth="1"/>
    <col min="780" max="780" width="4.42578125" style="1128" customWidth="1"/>
    <col min="781" max="781" width="24" style="1128" customWidth="1"/>
    <col min="782" max="782" width="13.140625" style="1128" customWidth="1"/>
    <col min="783" max="783" width="13" style="1128" customWidth="1"/>
    <col min="784" max="784" width="10.42578125" style="1128" customWidth="1"/>
    <col min="785" max="1020" width="9.140625" style="1128"/>
    <col min="1021" max="1021" width="5" style="1128" customWidth="1"/>
    <col min="1022" max="1022" width="17.7109375" style="1128" customWidth="1"/>
    <col min="1023" max="1023" width="13.85546875" style="1128" customWidth="1"/>
    <col min="1024" max="1024" width="13.140625" style="1128" customWidth="1"/>
    <col min="1025" max="1025" width="12.28515625" style="1128" customWidth="1"/>
    <col min="1026" max="1026" width="3" style="1128" customWidth="1"/>
    <col min="1027" max="1027" width="20.28515625" style="1128" customWidth="1"/>
    <col min="1028" max="1028" width="12.5703125" style="1128" customWidth="1"/>
    <col min="1029" max="1029" width="11.7109375" style="1128" customWidth="1"/>
    <col min="1030" max="1030" width="9.140625" style="1128"/>
    <col min="1031" max="1031" width="2.85546875" style="1128" customWidth="1"/>
    <col min="1032" max="1032" width="18.5703125" style="1128" customWidth="1"/>
    <col min="1033" max="1033" width="14.42578125" style="1128" customWidth="1"/>
    <col min="1034" max="1034" width="13.7109375" style="1128" customWidth="1"/>
    <col min="1035" max="1035" width="10.140625" style="1128" customWidth="1"/>
    <col min="1036" max="1036" width="4.42578125" style="1128" customWidth="1"/>
    <col min="1037" max="1037" width="24" style="1128" customWidth="1"/>
    <col min="1038" max="1038" width="13.140625" style="1128" customWidth="1"/>
    <col min="1039" max="1039" width="13" style="1128" customWidth="1"/>
    <col min="1040" max="1040" width="10.42578125" style="1128" customWidth="1"/>
    <col min="1041" max="1276" width="9.140625" style="1128"/>
    <col min="1277" max="1277" width="5" style="1128" customWidth="1"/>
    <col min="1278" max="1278" width="17.7109375" style="1128" customWidth="1"/>
    <col min="1279" max="1279" width="13.85546875" style="1128" customWidth="1"/>
    <col min="1280" max="1280" width="13.140625" style="1128" customWidth="1"/>
    <col min="1281" max="1281" width="12.28515625" style="1128" customWidth="1"/>
    <col min="1282" max="1282" width="3" style="1128" customWidth="1"/>
    <col min="1283" max="1283" width="20.28515625" style="1128" customWidth="1"/>
    <col min="1284" max="1284" width="12.5703125" style="1128" customWidth="1"/>
    <col min="1285" max="1285" width="11.7109375" style="1128" customWidth="1"/>
    <col min="1286" max="1286" width="9.140625" style="1128"/>
    <col min="1287" max="1287" width="2.85546875" style="1128" customWidth="1"/>
    <col min="1288" max="1288" width="18.5703125" style="1128" customWidth="1"/>
    <col min="1289" max="1289" width="14.42578125" style="1128" customWidth="1"/>
    <col min="1290" max="1290" width="13.7109375" style="1128" customWidth="1"/>
    <col min="1291" max="1291" width="10.140625" style="1128" customWidth="1"/>
    <col min="1292" max="1292" width="4.42578125" style="1128" customWidth="1"/>
    <col min="1293" max="1293" width="24" style="1128" customWidth="1"/>
    <col min="1294" max="1294" width="13.140625" style="1128" customWidth="1"/>
    <col min="1295" max="1295" width="13" style="1128" customWidth="1"/>
    <col min="1296" max="1296" width="10.42578125" style="1128" customWidth="1"/>
    <col min="1297" max="1532" width="9.140625" style="1128"/>
    <col min="1533" max="1533" width="5" style="1128" customWidth="1"/>
    <col min="1534" max="1534" width="17.7109375" style="1128" customWidth="1"/>
    <col min="1535" max="1535" width="13.85546875" style="1128" customWidth="1"/>
    <col min="1536" max="1536" width="13.140625" style="1128" customWidth="1"/>
    <col min="1537" max="1537" width="12.28515625" style="1128" customWidth="1"/>
    <col min="1538" max="1538" width="3" style="1128" customWidth="1"/>
    <col min="1539" max="1539" width="20.28515625" style="1128" customWidth="1"/>
    <col min="1540" max="1540" width="12.5703125" style="1128" customWidth="1"/>
    <col min="1541" max="1541" width="11.7109375" style="1128" customWidth="1"/>
    <col min="1542" max="1542" width="9.140625" style="1128"/>
    <col min="1543" max="1543" width="2.85546875" style="1128" customWidth="1"/>
    <col min="1544" max="1544" width="18.5703125" style="1128" customWidth="1"/>
    <col min="1545" max="1545" width="14.42578125" style="1128" customWidth="1"/>
    <col min="1546" max="1546" width="13.7109375" style="1128" customWidth="1"/>
    <col min="1547" max="1547" width="10.140625" style="1128" customWidth="1"/>
    <col min="1548" max="1548" width="4.42578125" style="1128" customWidth="1"/>
    <col min="1549" max="1549" width="24" style="1128" customWidth="1"/>
    <col min="1550" max="1550" width="13.140625" style="1128" customWidth="1"/>
    <col min="1551" max="1551" width="13" style="1128" customWidth="1"/>
    <col min="1552" max="1552" width="10.42578125" style="1128" customWidth="1"/>
    <col min="1553" max="1788" width="9.140625" style="1128"/>
    <col min="1789" max="1789" width="5" style="1128" customWidth="1"/>
    <col min="1790" max="1790" width="17.7109375" style="1128" customWidth="1"/>
    <col min="1791" max="1791" width="13.85546875" style="1128" customWidth="1"/>
    <col min="1792" max="1792" width="13.140625" style="1128" customWidth="1"/>
    <col min="1793" max="1793" width="12.28515625" style="1128" customWidth="1"/>
    <col min="1794" max="1794" width="3" style="1128" customWidth="1"/>
    <col min="1795" max="1795" width="20.28515625" style="1128" customWidth="1"/>
    <col min="1796" max="1796" width="12.5703125" style="1128" customWidth="1"/>
    <col min="1797" max="1797" width="11.7109375" style="1128" customWidth="1"/>
    <col min="1798" max="1798" width="9.140625" style="1128"/>
    <col min="1799" max="1799" width="2.85546875" style="1128" customWidth="1"/>
    <col min="1800" max="1800" width="18.5703125" style="1128" customWidth="1"/>
    <col min="1801" max="1801" width="14.42578125" style="1128" customWidth="1"/>
    <col min="1802" max="1802" width="13.7109375" style="1128" customWidth="1"/>
    <col min="1803" max="1803" width="10.140625" style="1128" customWidth="1"/>
    <col min="1804" max="1804" width="4.42578125" style="1128" customWidth="1"/>
    <col min="1805" max="1805" width="24" style="1128" customWidth="1"/>
    <col min="1806" max="1806" width="13.140625" style="1128" customWidth="1"/>
    <col min="1807" max="1807" width="13" style="1128" customWidth="1"/>
    <col min="1808" max="1808" width="10.42578125" style="1128" customWidth="1"/>
    <col min="1809" max="2044" width="9.140625" style="1128"/>
    <col min="2045" max="2045" width="5" style="1128" customWidth="1"/>
    <col min="2046" max="2046" width="17.7109375" style="1128" customWidth="1"/>
    <col min="2047" max="2047" width="13.85546875" style="1128" customWidth="1"/>
    <col min="2048" max="2048" width="13.140625" style="1128" customWidth="1"/>
    <col min="2049" max="2049" width="12.28515625" style="1128" customWidth="1"/>
    <col min="2050" max="2050" width="3" style="1128" customWidth="1"/>
    <col min="2051" max="2051" width="20.28515625" style="1128" customWidth="1"/>
    <col min="2052" max="2052" width="12.5703125" style="1128" customWidth="1"/>
    <col min="2053" max="2053" width="11.7109375" style="1128" customWidth="1"/>
    <col min="2054" max="2054" width="9.140625" style="1128"/>
    <col min="2055" max="2055" width="2.85546875" style="1128" customWidth="1"/>
    <col min="2056" max="2056" width="18.5703125" style="1128" customWidth="1"/>
    <col min="2057" max="2057" width="14.42578125" style="1128" customWidth="1"/>
    <col min="2058" max="2058" width="13.7109375" style="1128" customWidth="1"/>
    <col min="2059" max="2059" width="10.140625" style="1128" customWidth="1"/>
    <col min="2060" max="2060" width="4.42578125" style="1128" customWidth="1"/>
    <col min="2061" max="2061" width="24" style="1128" customWidth="1"/>
    <col min="2062" max="2062" width="13.140625" style="1128" customWidth="1"/>
    <col min="2063" max="2063" width="13" style="1128" customWidth="1"/>
    <col min="2064" max="2064" width="10.42578125" style="1128" customWidth="1"/>
    <col min="2065" max="2300" width="9.140625" style="1128"/>
    <col min="2301" max="2301" width="5" style="1128" customWidth="1"/>
    <col min="2302" max="2302" width="17.7109375" style="1128" customWidth="1"/>
    <col min="2303" max="2303" width="13.85546875" style="1128" customWidth="1"/>
    <col min="2304" max="2304" width="13.140625" style="1128" customWidth="1"/>
    <col min="2305" max="2305" width="12.28515625" style="1128" customWidth="1"/>
    <col min="2306" max="2306" width="3" style="1128" customWidth="1"/>
    <col min="2307" max="2307" width="20.28515625" style="1128" customWidth="1"/>
    <col min="2308" max="2308" width="12.5703125" style="1128" customWidth="1"/>
    <col min="2309" max="2309" width="11.7109375" style="1128" customWidth="1"/>
    <col min="2310" max="2310" width="9.140625" style="1128"/>
    <col min="2311" max="2311" width="2.85546875" style="1128" customWidth="1"/>
    <col min="2312" max="2312" width="18.5703125" style="1128" customWidth="1"/>
    <col min="2313" max="2313" width="14.42578125" style="1128" customWidth="1"/>
    <col min="2314" max="2314" width="13.7109375" style="1128" customWidth="1"/>
    <col min="2315" max="2315" width="10.140625" style="1128" customWidth="1"/>
    <col min="2316" max="2316" width="4.42578125" style="1128" customWidth="1"/>
    <col min="2317" max="2317" width="24" style="1128" customWidth="1"/>
    <col min="2318" max="2318" width="13.140625" style="1128" customWidth="1"/>
    <col min="2319" max="2319" width="13" style="1128" customWidth="1"/>
    <col min="2320" max="2320" width="10.42578125" style="1128" customWidth="1"/>
    <col min="2321" max="2556" width="9.140625" style="1128"/>
    <col min="2557" max="2557" width="5" style="1128" customWidth="1"/>
    <col min="2558" max="2558" width="17.7109375" style="1128" customWidth="1"/>
    <col min="2559" max="2559" width="13.85546875" style="1128" customWidth="1"/>
    <col min="2560" max="2560" width="13.140625" style="1128" customWidth="1"/>
    <col min="2561" max="2561" width="12.28515625" style="1128" customWidth="1"/>
    <col min="2562" max="2562" width="3" style="1128" customWidth="1"/>
    <col min="2563" max="2563" width="20.28515625" style="1128" customWidth="1"/>
    <col min="2564" max="2564" width="12.5703125" style="1128" customWidth="1"/>
    <col min="2565" max="2565" width="11.7109375" style="1128" customWidth="1"/>
    <col min="2566" max="2566" width="9.140625" style="1128"/>
    <col min="2567" max="2567" width="2.85546875" style="1128" customWidth="1"/>
    <col min="2568" max="2568" width="18.5703125" style="1128" customWidth="1"/>
    <col min="2569" max="2569" width="14.42578125" style="1128" customWidth="1"/>
    <col min="2570" max="2570" width="13.7109375" style="1128" customWidth="1"/>
    <col min="2571" max="2571" width="10.140625" style="1128" customWidth="1"/>
    <col min="2572" max="2572" width="4.42578125" style="1128" customWidth="1"/>
    <col min="2573" max="2573" width="24" style="1128" customWidth="1"/>
    <col min="2574" max="2574" width="13.140625" style="1128" customWidth="1"/>
    <col min="2575" max="2575" width="13" style="1128" customWidth="1"/>
    <col min="2576" max="2576" width="10.42578125" style="1128" customWidth="1"/>
    <col min="2577" max="2812" width="9.140625" style="1128"/>
    <col min="2813" max="2813" width="5" style="1128" customWidth="1"/>
    <col min="2814" max="2814" width="17.7109375" style="1128" customWidth="1"/>
    <col min="2815" max="2815" width="13.85546875" style="1128" customWidth="1"/>
    <col min="2816" max="2816" width="13.140625" style="1128" customWidth="1"/>
    <col min="2817" max="2817" width="12.28515625" style="1128" customWidth="1"/>
    <col min="2818" max="2818" width="3" style="1128" customWidth="1"/>
    <col min="2819" max="2819" width="20.28515625" style="1128" customWidth="1"/>
    <col min="2820" max="2820" width="12.5703125" style="1128" customWidth="1"/>
    <col min="2821" max="2821" width="11.7109375" style="1128" customWidth="1"/>
    <col min="2822" max="2822" width="9.140625" style="1128"/>
    <col min="2823" max="2823" width="2.85546875" style="1128" customWidth="1"/>
    <col min="2824" max="2824" width="18.5703125" style="1128" customWidth="1"/>
    <col min="2825" max="2825" width="14.42578125" style="1128" customWidth="1"/>
    <col min="2826" max="2826" width="13.7109375" style="1128" customWidth="1"/>
    <col min="2827" max="2827" width="10.140625" style="1128" customWidth="1"/>
    <col min="2828" max="2828" width="4.42578125" style="1128" customWidth="1"/>
    <col min="2829" max="2829" width="24" style="1128" customWidth="1"/>
    <col min="2830" max="2830" width="13.140625" style="1128" customWidth="1"/>
    <col min="2831" max="2831" width="13" style="1128" customWidth="1"/>
    <col min="2832" max="2832" width="10.42578125" style="1128" customWidth="1"/>
    <col min="2833" max="3068" width="9.140625" style="1128"/>
    <col min="3069" max="3069" width="5" style="1128" customWidth="1"/>
    <col min="3070" max="3070" width="17.7109375" style="1128" customWidth="1"/>
    <col min="3071" max="3071" width="13.85546875" style="1128" customWidth="1"/>
    <col min="3072" max="3072" width="13.140625" style="1128" customWidth="1"/>
    <col min="3073" max="3073" width="12.28515625" style="1128" customWidth="1"/>
    <col min="3074" max="3074" width="3" style="1128" customWidth="1"/>
    <col min="3075" max="3075" width="20.28515625" style="1128" customWidth="1"/>
    <col min="3076" max="3076" width="12.5703125" style="1128" customWidth="1"/>
    <col min="3077" max="3077" width="11.7109375" style="1128" customWidth="1"/>
    <col min="3078" max="3078" width="9.140625" style="1128"/>
    <col min="3079" max="3079" width="2.85546875" style="1128" customWidth="1"/>
    <col min="3080" max="3080" width="18.5703125" style="1128" customWidth="1"/>
    <col min="3081" max="3081" width="14.42578125" style="1128" customWidth="1"/>
    <col min="3082" max="3082" width="13.7109375" style="1128" customWidth="1"/>
    <col min="3083" max="3083" width="10.140625" style="1128" customWidth="1"/>
    <col min="3084" max="3084" width="4.42578125" style="1128" customWidth="1"/>
    <col min="3085" max="3085" width="24" style="1128" customWidth="1"/>
    <col min="3086" max="3086" width="13.140625" style="1128" customWidth="1"/>
    <col min="3087" max="3087" width="13" style="1128" customWidth="1"/>
    <col min="3088" max="3088" width="10.42578125" style="1128" customWidth="1"/>
    <col min="3089" max="3324" width="9.140625" style="1128"/>
    <col min="3325" max="3325" width="5" style="1128" customWidth="1"/>
    <col min="3326" max="3326" width="17.7109375" style="1128" customWidth="1"/>
    <col min="3327" max="3327" width="13.85546875" style="1128" customWidth="1"/>
    <col min="3328" max="3328" width="13.140625" style="1128" customWidth="1"/>
    <col min="3329" max="3329" width="12.28515625" style="1128" customWidth="1"/>
    <col min="3330" max="3330" width="3" style="1128" customWidth="1"/>
    <col min="3331" max="3331" width="20.28515625" style="1128" customWidth="1"/>
    <col min="3332" max="3332" width="12.5703125" style="1128" customWidth="1"/>
    <col min="3333" max="3333" width="11.7109375" style="1128" customWidth="1"/>
    <col min="3334" max="3334" width="9.140625" style="1128"/>
    <col min="3335" max="3335" width="2.85546875" style="1128" customWidth="1"/>
    <col min="3336" max="3336" width="18.5703125" style="1128" customWidth="1"/>
    <col min="3337" max="3337" width="14.42578125" style="1128" customWidth="1"/>
    <col min="3338" max="3338" width="13.7109375" style="1128" customWidth="1"/>
    <col min="3339" max="3339" width="10.140625" style="1128" customWidth="1"/>
    <col min="3340" max="3340" width="4.42578125" style="1128" customWidth="1"/>
    <col min="3341" max="3341" width="24" style="1128" customWidth="1"/>
    <col min="3342" max="3342" width="13.140625" style="1128" customWidth="1"/>
    <col min="3343" max="3343" width="13" style="1128" customWidth="1"/>
    <col min="3344" max="3344" width="10.42578125" style="1128" customWidth="1"/>
    <col min="3345" max="3580" width="9.140625" style="1128"/>
    <col min="3581" max="3581" width="5" style="1128" customWidth="1"/>
    <col min="3582" max="3582" width="17.7109375" style="1128" customWidth="1"/>
    <col min="3583" max="3583" width="13.85546875" style="1128" customWidth="1"/>
    <col min="3584" max="3584" width="13.140625" style="1128" customWidth="1"/>
    <col min="3585" max="3585" width="12.28515625" style="1128" customWidth="1"/>
    <col min="3586" max="3586" width="3" style="1128" customWidth="1"/>
    <col min="3587" max="3587" width="20.28515625" style="1128" customWidth="1"/>
    <col min="3588" max="3588" width="12.5703125" style="1128" customWidth="1"/>
    <col min="3589" max="3589" width="11.7109375" style="1128" customWidth="1"/>
    <col min="3590" max="3590" width="9.140625" style="1128"/>
    <col min="3591" max="3591" width="2.85546875" style="1128" customWidth="1"/>
    <col min="3592" max="3592" width="18.5703125" style="1128" customWidth="1"/>
    <col min="3593" max="3593" width="14.42578125" style="1128" customWidth="1"/>
    <col min="3594" max="3594" width="13.7109375" style="1128" customWidth="1"/>
    <col min="3595" max="3595" width="10.140625" style="1128" customWidth="1"/>
    <col min="3596" max="3596" width="4.42578125" style="1128" customWidth="1"/>
    <col min="3597" max="3597" width="24" style="1128" customWidth="1"/>
    <col min="3598" max="3598" width="13.140625" style="1128" customWidth="1"/>
    <col min="3599" max="3599" width="13" style="1128" customWidth="1"/>
    <col min="3600" max="3600" width="10.42578125" style="1128" customWidth="1"/>
    <col min="3601" max="3836" width="9.140625" style="1128"/>
    <col min="3837" max="3837" width="5" style="1128" customWidth="1"/>
    <col min="3838" max="3838" width="17.7109375" style="1128" customWidth="1"/>
    <col min="3839" max="3839" width="13.85546875" style="1128" customWidth="1"/>
    <col min="3840" max="3840" width="13.140625" style="1128" customWidth="1"/>
    <col min="3841" max="3841" width="12.28515625" style="1128" customWidth="1"/>
    <col min="3842" max="3842" width="3" style="1128" customWidth="1"/>
    <col min="3843" max="3843" width="20.28515625" style="1128" customWidth="1"/>
    <col min="3844" max="3844" width="12.5703125" style="1128" customWidth="1"/>
    <col min="3845" max="3845" width="11.7109375" style="1128" customWidth="1"/>
    <col min="3846" max="3846" width="9.140625" style="1128"/>
    <col min="3847" max="3847" width="2.85546875" style="1128" customWidth="1"/>
    <col min="3848" max="3848" width="18.5703125" style="1128" customWidth="1"/>
    <col min="3849" max="3849" width="14.42578125" style="1128" customWidth="1"/>
    <col min="3850" max="3850" width="13.7109375" style="1128" customWidth="1"/>
    <col min="3851" max="3851" width="10.140625" style="1128" customWidth="1"/>
    <col min="3852" max="3852" width="4.42578125" style="1128" customWidth="1"/>
    <col min="3853" max="3853" width="24" style="1128" customWidth="1"/>
    <col min="3854" max="3854" width="13.140625" style="1128" customWidth="1"/>
    <col min="3855" max="3855" width="13" style="1128" customWidth="1"/>
    <col min="3856" max="3856" width="10.42578125" style="1128" customWidth="1"/>
    <col min="3857" max="4092" width="9.140625" style="1128"/>
    <col min="4093" max="4093" width="5" style="1128" customWidth="1"/>
    <col min="4094" max="4094" width="17.7109375" style="1128" customWidth="1"/>
    <col min="4095" max="4095" width="13.85546875" style="1128" customWidth="1"/>
    <col min="4096" max="4096" width="13.140625" style="1128" customWidth="1"/>
    <col min="4097" max="4097" width="12.28515625" style="1128" customWidth="1"/>
    <col min="4098" max="4098" width="3" style="1128" customWidth="1"/>
    <col min="4099" max="4099" width="20.28515625" style="1128" customWidth="1"/>
    <col min="4100" max="4100" width="12.5703125" style="1128" customWidth="1"/>
    <col min="4101" max="4101" width="11.7109375" style="1128" customWidth="1"/>
    <col min="4102" max="4102" width="9.140625" style="1128"/>
    <col min="4103" max="4103" width="2.85546875" style="1128" customWidth="1"/>
    <col min="4104" max="4104" width="18.5703125" style="1128" customWidth="1"/>
    <col min="4105" max="4105" width="14.42578125" style="1128" customWidth="1"/>
    <col min="4106" max="4106" width="13.7109375" style="1128" customWidth="1"/>
    <col min="4107" max="4107" width="10.140625" style="1128" customWidth="1"/>
    <col min="4108" max="4108" width="4.42578125" style="1128" customWidth="1"/>
    <col min="4109" max="4109" width="24" style="1128" customWidth="1"/>
    <col min="4110" max="4110" width="13.140625" style="1128" customWidth="1"/>
    <col min="4111" max="4111" width="13" style="1128" customWidth="1"/>
    <col min="4112" max="4112" width="10.42578125" style="1128" customWidth="1"/>
    <col min="4113" max="4348" width="9.140625" style="1128"/>
    <col min="4349" max="4349" width="5" style="1128" customWidth="1"/>
    <col min="4350" max="4350" width="17.7109375" style="1128" customWidth="1"/>
    <col min="4351" max="4351" width="13.85546875" style="1128" customWidth="1"/>
    <col min="4352" max="4352" width="13.140625" style="1128" customWidth="1"/>
    <col min="4353" max="4353" width="12.28515625" style="1128" customWidth="1"/>
    <col min="4354" max="4354" width="3" style="1128" customWidth="1"/>
    <col min="4355" max="4355" width="20.28515625" style="1128" customWidth="1"/>
    <col min="4356" max="4356" width="12.5703125" style="1128" customWidth="1"/>
    <col min="4357" max="4357" width="11.7109375" style="1128" customWidth="1"/>
    <col min="4358" max="4358" width="9.140625" style="1128"/>
    <col min="4359" max="4359" width="2.85546875" style="1128" customWidth="1"/>
    <col min="4360" max="4360" width="18.5703125" style="1128" customWidth="1"/>
    <col min="4361" max="4361" width="14.42578125" style="1128" customWidth="1"/>
    <col min="4362" max="4362" width="13.7109375" style="1128" customWidth="1"/>
    <col min="4363" max="4363" width="10.140625" style="1128" customWidth="1"/>
    <col min="4364" max="4364" width="4.42578125" style="1128" customWidth="1"/>
    <col min="4365" max="4365" width="24" style="1128" customWidth="1"/>
    <col min="4366" max="4366" width="13.140625" style="1128" customWidth="1"/>
    <col min="4367" max="4367" width="13" style="1128" customWidth="1"/>
    <col min="4368" max="4368" width="10.42578125" style="1128" customWidth="1"/>
    <col min="4369" max="4604" width="9.140625" style="1128"/>
    <col min="4605" max="4605" width="5" style="1128" customWidth="1"/>
    <col min="4606" max="4606" width="17.7109375" style="1128" customWidth="1"/>
    <col min="4607" max="4607" width="13.85546875" style="1128" customWidth="1"/>
    <col min="4608" max="4608" width="13.140625" style="1128" customWidth="1"/>
    <col min="4609" max="4609" width="12.28515625" style="1128" customWidth="1"/>
    <col min="4610" max="4610" width="3" style="1128" customWidth="1"/>
    <col min="4611" max="4611" width="20.28515625" style="1128" customWidth="1"/>
    <col min="4612" max="4612" width="12.5703125" style="1128" customWidth="1"/>
    <col min="4613" max="4613" width="11.7109375" style="1128" customWidth="1"/>
    <col min="4614" max="4614" width="9.140625" style="1128"/>
    <col min="4615" max="4615" width="2.85546875" style="1128" customWidth="1"/>
    <col min="4616" max="4616" width="18.5703125" style="1128" customWidth="1"/>
    <col min="4617" max="4617" width="14.42578125" style="1128" customWidth="1"/>
    <col min="4618" max="4618" width="13.7109375" style="1128" customWidth="1"/>
    <col min="4619" max="4619" width="10.140625" style="1128" customWidth="1"/>
    <col min="4620" max="4620" width="4.42578125" style="1128" customWidth="1"/>
    <col min="4621" max="4621" width="24" style="1128" customWidth="1"/>
    <col min="4622" max="4622" width="13.140625" style="1128" customWidth="1"/>
    <col min="4623" max="4623" width="13" style="1128" customWidth="1"/>
    <col min="4624" max="4624" width="10.42578125" style="1128" customWidth="1"/>
    <col min="4625" max="4860" width="9.140625" style="1128"/>
    <col min="4861" max="4861" width="5" style="1128" customWidth="1"/>
    <col min="4862" max="4862" width="17.7109375" style="1128" customWidth="1"/>
    <col min="4863" max="4863" width="13.85546875" style="1128" customWidth="1"/>
    <col min="4864" max="4864" width="13.140625" style="1128" customWidth="1"/>
    <col min="4865" max="4865" width="12.28515625" style="1128" customWidth="1"/>
    <col min="4866" max="4866" width="3" style="1128" customWidth="1"/>
    <col min="4867" max="4867" width="20.28515625" style="1128" customWidth="1"/>
    <col min="4868" max="4868" width="12.5703125" style="1128" customWidth="1"/>
    <col min="4869" max="4869" width="11.7109375" style="1128" customWidth="1"/>
    <col min="4870" max="4870" width="9.140625" style="1128"/>
    <col min="4871" max="4871" width="2.85546875" style="1128" customWidth="1"/>
    <col min="4872" max="4872" width="18.5703125" style="1128" customWidth="1"/>
    <col min="4873" max="4873" width="14.42578125" style="1128" customWidth="1"/>
    <col min="4874" max="4874" width="13.7109375" style="1128" customWidth="1"/>
    <col min="4875" max="4875" width="10.140625" style="1128" customWidth="1"/>
    <col min="4876" max="4876" width="4.42578125" style="1128" customWidth="1"/>
    <col min="4877" max="4877" width="24" style="1128" customWidth="1"/>
    <col min="4878" max="4878" width="13.140625" style="1128" customWidth="1"/>
    <col min="4879" max="4879" width="13" style="1128" customWidth="1"/>
    <col min="4880" max="4880" width="10.42578125" style="1128" customWidth="1"/>
    <col min="4881" max="5116" width="9.140625" style="1128"/>
    <col min="5117" max="5117" width="5" style="1128" customWidth="1"/>
    <col min="5118" max="5118" width="17.7109375" style="1128" customWidth="1"/>
    <col min="5119" max="5119" width="13.85546875" style="1128" customWidth="1"/>
    <col min="5120" max="5120" width="13.140625" style="1128" customWidth="1"/>
    <col min="5121" max="5121" width="12.28515625" style="1128" customWidth="1"/>
    <col min="5122" max="5122" width="3" style="1128" customWidth="1"/>
    <col min="5123" max="5123" width="20.28515625" style="1128" customWidth="1"/>
    <col min="5124" max="5124" width="12.5703125" style="1128" customWidth="1"/>
    <col min="5125" max="5125" width="11.7109375" style="1128" customWidth="1"/>
    <col min="5126" max="5126" width="9.140625" style="1128"/>
    <col min="5127" max="5127" width="2.85546875" style="1128" customWidth="1"/>
    <col min="5128" max="5128" width="18.5703125" style="1128" customWidth="1"/>
    <col min="5129" max="5129" width="14.42578125" style="1128" customWidth="1"/>
    <col min="5130" max="5130" width="13.7109375" style="1128" customWidth="1"/>
    <col min="5131" max="5131" width="10.140625" style="1128" customWidth="1"/>
    <col min="5132" max="5132" width="4.42578125" style="1128" customWidth="1"/>
    <col min="5133" max="5133" width="24" style="1128" customWidth="1"/>
    <col min="5134" max="5134" width="13.140625" style="1128" customWidth="1"/>
    <col min="5135" max="5135" width="13" style="1128" customWidth="1"/>
    <col min="5136" max="5136" width="10.42578125" style="1128" customWidth="1"/>
    <col min="5137" max="5372" width="9.140625" style="1128"/>
    <col min="5373" max="5373" width="5" style="1128" customWidth="1"/>
    <col min="5374" max="5374" width="17.7109375" style="1128" customWidth="1"/>
    <col min="5375" max="5375" width="13.85546875" style="1128" customWidth="1"/>
    <col min="5376" max="5376" width="13.140625" style="1128" customWidth="1"/>
    <col min="5377" max="5377" width="12.28515625" style="1128" customWidth="1"/>
    <col min="5378" max="5378" width="3" style="1128" customWidth="1"/>
    <col min="5379" max="5379" width="20.28515625" style="1128" customWidth="1"/>
    <col min="5380" max="5380" width="12.5703125" style="1128" customWidth="1"/>
    <col min="5381" max="5381" width="11.7109375" style="1128" customWidth="1"/>
    <col min="5382" max="5382" width="9.140625" style="1128"/>
    <col min="5383" max="5383" width="2.85546875" style="1128" customWidth="1"/>
    <col min="5384" max="5384" width="18.5703125" style="1128" customWidth="1"/>
    <col min="5385" max="5385" width="14.42578125" style="1128" customWidth="1"/>
    <col min="5386" max="5386" width="13.7109375" style="1128" customWidth="1"/>
    <col min="5387" max="5387" width="10.140625" style="1128" customWidth="1"/>
    <col min="5388" max="5388" width="4.42578125" style="1128" customWidth="1"/>
    <col min="5389" max="5389" width="24" style="1128" customWidth="1"/>
    <col min="5390" max="5390" width="13.140625" style="1128" customWidth="1"/>
    <col min="5391" max="5391" width="13" style="1128" customWidth="1"/>
    <col min="5392" max="5392" width="10.42578125" style="1128" customWidth="1"/>
    <col min="5393" max="5628" width="9.140625" style="1128"/>
    <col min="5629" max="5629" width="5" style="1128" customWidth="1"/>
    <col min="5630" max="5630" width="17.7109375" style="1128" customWidth="1"/>
    <col min="5631" max="5631" width="13.85546875" style="1128" customWidth="1"/>
    <col min="5632" max="5632" width="13.140625" style="1128" customWidth="1"/>
    <col min="5633" max="5633" width="12.28515625" style="1128" customWidth="1"/>
    <col min="5634" max="5634" width="3" style="1128" customWidth="1"/>
    <col min="5635" max="5635" width="20.28515625" style="1128" customWidth="1"/>
    <col min="5636" max="5636" width="12.5703125" style="1128" customWidth="1"/>
    <col min="5637" max="5637" width="11.7109375" style="1128" customWidth="1"/>
    <col min="5638" max="5638" width="9.140625" style="1128"/>
    <col min="5639" max="5639" width="2.85546875" style="1128" customWidth="1"/>
    <col min="5640" max="5640" width="18.5703125" style="1128" customWidth="1"/>
    <col min="5641" max="5641" width="14.42578125" style="1128" customWidth="1"/>
    <col min="5642" max="5642" width="13.7109375" style="1128" customWidth="1"/>
    <col min="5643" max="5643" width="10.140625" style="1128" customWidth="1"/>
    <col min="5644" max="5644" width="4.42578125" style="1128" customWidth="1"/>
    <col min="5645" max="5645" width="24" style="1128" customWidth="1"/>
    <col min="5646" max="5646" width="13.140625" style="1128" customWidth="1"/>
    <col min="5647" max="5647" width="13" style="1128" customWidth="1"/>
    <col min="5648" max="5648" width="10.42578125" style="1128" customWidth="1"/>
    <col min="5649" max="5884" width="9.140625" style="1128"/>
    <col min="5885" max="5885" width="5" style="1128" customWidth="1"/>
    <col min="5886" max="5886" width="17.7109375" style="1128" customWidth="1"/>
    <col min="5887" max="5887" width="13.85546875" style="1128" customWidth="1"/>
    <col min="5888" max="5888" width="13.140625" style="1128" customWidth="1"/>
    <col min="5889" max="5889" width="12.28515625" style="1128" customWidth="1"/>
    <col min="5890" max="5890" width="3" style="1128" customWidth="1"/>
    <col min="5891" max="5891" width="20.28515625" style="1128" customWidth="1"/>
    <col min="5892" max="5892" width="12.5703125" style="1128" customWidth="1"/>
    <col min="5893" max="5893" width="11.7109375" style="1128" customWidth="1"/>
    <col min="5894" max="5894" width="9.140625" style="1128"/>
    <col min="5895" max="5895" width="2.85546875" style="1128" customWidth="1"/>
    <col min="5896" max="5896" width="18.5703125" style="1128" customWidth="1"/>
    <col min="5897" max="5897" width="14.42578125" style="1128" customWidth="1"/>
    <col min="5898" max="5898" width="13.7109375" style="1128" customWidth="1"/>
    <col min="5899" max="5899" width="10.140625" style="1128" customWidth="1"/>
    <col min="5900" max="5900" width="4.42578125" style="1128" customWidth="1"/>
    <col min="5901" max="5901" width="24" style="1128" customWidth="1"/>
    <col min="5902" max="5902" width="13.140625" style="1128" customWidth="1"/>
    <col min="5903" max="5903" width="13" style="1128" customWidth="1"/>
    <col min="5904" max="5904" width="10.42578125" style="1128" customWidth="1"/>
    <col min="5905" max="6140" width="9.140625" style="1128"/>
    <col min="6141" max="6141" width="5" style="1128" customWidth="1"/>
    <col min="6142" max="6142" width="17.7109375" style="1128" customWidth="1"/>
    <col min="6143" max="6143" width="13.85546875" style="1128" customWidth="1"/>
    <col min="6144" max="6144" width="13.140625" style="1128" customWidth="1"/>
    <col min="6145" max="6145" width="12.28515625" style="1128" customWidth="1"/>
    <col min="6146" max="6146" width="3" style="1128" customWidth="1"/>
    <col min="6147" max="6147" width="20.28515625" style="1128" customWidth="1"/>
    <col min="6148" max="6148" width="12.5703125" style="1128" customWidth="1"/>
    <col min="6149" max="6149" width="11.7109375" style="1128" customWidth="1"/>
    <col min="6150" max="6150" width="9.140625" style="1128"/>
    <col min="6151" max="6151" width="2.85546875" style="1128" customWidth="1"/>
    <col min="6152" max="6152" width="18.5703125" style="1128" customWidth="1"/>
    <col min="6153" max="6153" width="14.42578125" style="1128" customWidth="1"/>
    <col min="6154" max="6154" width="13.7109375" style="1128" customWidth="1"/>
    <col min="6155" max="6155" width="10.140625" style="1128" customWidth="1"/>
    <col min="6156" max="6156" width="4.42578125" style="1128" customWidth="1"/>
    <col min="6157" max="6157" width="24" style="1128" customWidth="1"/>
    <col min="6158" max="6158" width="13.140625" style="1128" customWidth="1"/>
    <col min="6159" max="6159" width="13" style="1128" customWidth="1"/>
    <col min="6160" max="6160" width="10.42578125" style="1128" customWidth="1"/>
    <col min="6161" max="6396" width="9.140625" style="1128"/>
    <col min="6397" max="6397" width="5" style="1128" customWidth="1"/>
    <col min="6398" max="6398" width="17.7109375" style="1128" customWidth="1"/>
    <col min="6399" max="6399" width="13.85546875" style="1128" customWidth="1"/>
    <col min="6400" max="6400" width="13.140625" style="1128" customWidth="1"/>
    <col min="6401" max="6401" width="12.28515625" style="1128" customWidth="1"/>
    <col min="6402" max="6402" width="3" style="1128" customWidth="1"/>
    <col min="6403" max="6403" width="20.28515625" style="1128" customWidth="1"/>
    <col min="6404" max="6404" width="12.5703125" style="1128" customWidth="1"/>
    <col min="6405" max="6405" width="11.7109375" style="1128" customWidth="1"/>
    <col min="6406" max="6406" width="9.140625" style="1128"/>
    <col min="6407" max="6407" width="2.85546875" style="1128" customWidth="1"/>
    <col min="6408" max="6408" width="18.5703125" style="1128" customWidth="1"/>
    <col min="6409" max="6409" width="14.42578125" style="1128" customWidth="1"/>
    <col min="6410" max="6410" width="13.7109375" style="1128" customWidth="1"/>
    <col min="6411" max="6411" width="10.140625" style="1128" customWidth="1"/>
    <col min="6412" max="6412" width="4.42578125" style="1128" customWidth="1"/>
    <col min="6413" max="6413" width="24" style="1128" customWidth="1"/>
    <col min="6414" max="6414" width="13.140625" style="1128" customWidth="1"/>
    <col min="6415" max="6415" width="13" style="1128" customWidth="1"/>
    <col min="6416" max="6416" width="10.42578125" style="1128" customWidth="1"/>
    <col min="6417" max="6652" width="9.140625" style="1128"/>
    <col min="6653" max="6653" width="5" style="1128" customWidth="1"/>
    <col min="6654" max="6654" width="17.7109375" style="1128" customWidth="1"/>
    <col min="6655" max="6655" width="13.85546875" style="1128" customWidth="1"/>
    <col min="6656" max="6656" width="13.140625" style="1128" customWidth="1"/>
    <col min="6657" max="6657" width="12.28515625" style="1128" customWidth="1"/>
    <col min="6658" max="6658" width="3" style="1128" customWidth="1"/>
    <col min="6659" max="6659" width="20.28515625" style="1128" customWidth="1"/>
    <col min="6660" max="6660" width="12.5703125" style="1128" customWidth="1"/>
    <col min="6661" max="6661" width="11.7109375" style="1128" customWidth="1"/>
    <col min="6662" max="6662" width="9.140625" style="1128"/>
    <col min="6663" max="6663" width="2.85546875" style="1128" customWidth="1"/>
    <col min="6664" max="6664" width="18.5703125" style="1128" customWidth="1"/>
    <col min="6665" max="6665" width="14.42578125" style="1128" customWidth="1"/>
    <col min="6666" max="6666" width="13.7109375" style="1128" customWidth="1"/>
    <col min="6667" max="6667" width="10.140625" style="1128" customWidth="1"/>
    <col min="6668" max="6668" width="4.42578125" style="1128" customWidth="1"/>
    <col min="6669" max="6669" width="24" style="1128" customWidth="1"/>
    <col min="6670" max="6670" width="13.140625" style="1128" customWidth="1"/>
    <col min="6671" max="6671" width="13" style="1128" customWidth="1"/>
    <col min="6672" max="6672" width="10.42578125" style="1128" customWidth="1"/>
    <col min="6673" max="6908" width="9.140625" style="1128"/>
    <col min="6909" max="6909" width="5" style="1128" customWidth="1"/>
    <col min="6910" max="6910" width="17.7109375" style="1128" customWidth="1"/>
    <col min="6911" max="6911" width="13.85546875" style="1128" customWidth="1"/>
    <col min="6912" max="6912" width="13.140625" style="1128" customWidth="1"/>
    <col min="6913" max="6913" width="12.28515625" style="1128" customWidth="1"/>
    <col min="6914" max="6914" width="3" style="1128" customWidth="1"/>
    <col min="6915" max="6915" width="20.28515625" style="1128" customWidth="1"/>
    <col min="6916" max="6916" width="12.5703125" style="1128" customWidth="1"/>
    <col min="6917" max="6917" width="11.7109375" style="1128" customWidth="1"/>
    <col min="6918" max="6918" width="9.140625" style="1128"/>
    <col min="6919" max="6919" width="2.85546875" style="1128" customWidth="1"/>
    <col min="6920" max="6920" width="18.5703125" style="1128" customWidth="1"/>
    <col min="6921" max="6921" width="14.42578125" style="1128" customWidth="1"/>
    <col min="6922" max="6922" width="13.7109375" style="1128" customWidth="1"/>
    <col min="6923" max="6923" width="10.140625" style="1128" customWidth="1"/>
    <col min="6924" max="6924" width="4.42578125" style="1128" customWidth="1"/>
    <col min="6925" max="6925" width="24" style="1128" customWidth="1"/>
    <col min="6926" max="6926" width="13.140625" style="1128" customWidth="1"/>
    <col min="6927" max="6927" width="13" style="1128" customWidth="1"/>
    <col min="6928" max="6928" width="10.42578125" style="1128" customWidth="1"/>
    <col min="6929" max="7164" width="9.140625" style="1128"/>
    <col min="7165" max="7165" width="5" style="1128" customWidth="1"/>
    <col min="7166" max="7166" width="17.7109375" style="1128" customWidth="1"/>
    <col min="7167" max="7167" width="13.85546875" style="1128" customWidth="1"/>
    <col min="7168" max="7168" width="13.140625" style="1128" customWidth="1"/>
    <col min="7169" max="7169" width="12.28515625" style="1128" customWidth="1"/>
    <col min="7170" max="7170" width="3" style="1128" customWidth="1"/>
    <col min="7171" max="7171" width="20.28515625" style="1128" customWidth="1"/>
    <col min="7172" max="7172" width="12.5703125" style="1128" customWidth="1"/>
    <col min="7173" max="7173" width="11.7109375" style="1128" customWidth="1"/>
    <col min="7174" max="7174" width="9.140625" style="1128"/>
    <col min="7175" max="7175" width="2.85546875" style="1128" customWidth="1"/>
    <col min="7176" max="7176" width="18.5703125" style="1128" customWidth="1"/>
    <col min="7177" max="7177" width="14.42578125" style="1128" customWidth="1"/>
    <col min="7178" max="7178" width="13.7109375" style="1128" customWidth="1"/>
    <col min="7179" max="7179" width="10.140625" style="1128" customWidth="1"/>
    <col min="7180" max="7180" width="4.42578125" style="1128" customWidth="1"/>
    <col min="7181" max="7181" width="24" style="1128" customWidth="1"/>
    <col min="7182" max="7182" width="13.140625" style="1128" customWidth="1"/>
    <col min="7183" max="7183" width="13" style="1128" customWidth="1"/>
    <col min="7184" max="7184" width="10.42578125" style="1128" customWidth="1"/>
    <col min="7185" max="7420" width="9.140625" style="1128"/>
    <col min="7421" max="7421" width="5" style="1128" customWidth="1"/>
    <col min="7422" max="7422" width="17.7109375" style="1128" customWidth="1"/>
    <col min="7423" max="7423" width="13.85546875" style="1128" customWidth="1"/>
    <col min="7424" max="7424" width="13.140625" style="1128" customWidth="1"/>
    <col min="7425" max="7425" width="12.28515625" style="1128" customWidth="1"/>
    <col min="7426" max="7426" width="3" style="1128" customWidth="1"/>
    <col min="7427" max="7427" width="20.28515625" style="1128" customWidth="1"/>
    <col min="7428" max="7428" width="12.5703125" style="1128" customWidth="1"/>
    <col min="7429" max="7429" width="11.7109375" style="1128" customWidth="1"/>
    <col min="7430" max="7430" width="9.140625" style="1128"/>
    <col min="7431" max="7431" width="2.85546875" style="1128" customWidth="1"/>
    <col min="7432" max="7432" width="18.5703125" style="1128" customWidth="1"/>
    <col min="7433" max="7433" width="14.42578125" style="1128" customWidth="1"/>
    <col min="7434" max="7434" width="13.7109375" style="1128" customWidth="1"/>
    <col min="7435" max="7435" width="10.140625" style="1128" customWidth="1"/>
    <col min="7436" max="7436" width="4.42578125" style="1128" customWidth="1"/>
    <col min="7437" max="7437" width="24" style="1128" customWidth="1"/>
    <col min="7438" max="7438" width="13.140625" style="1128" customWidth="1"/>
    <col min="7439" max="7439" width="13" style="1128" customWidth="1"/>
    <col min="7440" max="7440" width="10.42578125" style="1128" customWidth="1"/>
    <col min="7441" max="7676" width="9.140625" style="1128"/>
    <col min="7677" max="7677" width="5" style="1128" customWidth="1"/>
    <col min="7678" max="7678" width="17.7109375" style="1128" customWidth="1"/>
    <col min="7679" max="7679" width="13.85546875" style="1128" customWidth="1"/>
    <col min="7680" max="7680" width="13.140625" style="1128" customWidth="1"/>
    <col min="7681" max="7681" width="12.28515625" style="1128" customWidth="1"/>
    <col min="7682" max="7682" width="3" style="1128" customWidth="1"/>
    <col min="7683" max="7683" width="20.28515625" style="1128" customWidth="1"/>
    <col min="7684" max="7684" width="12.5703125" style="1128" customWidth="1"/>
    <col min="7685" max="7685" width="11.7109375" style="1128" customWidth="1"/>
    <col min="7686" max="7686" width="9.140625" style="1128"/>
    <col min="7687" max="7687" width="2.85546875" style="1128" customWidth="1"/>
    <col min="7688" max="7688" width="18.5703125" style="1128" customWidth="1"/>
    <col min="7689" max="7689" width="14.42578125" style="1128" customWidth="1"/>
    <col min="7690" max="7690" width="13.7109375" style="1128" customWidth="1"/>
    <col min="7691" max="7691" width="10.140625" style="1128" customWidth="1"/>
    <col min="7692" max="7692" width="4.42578125" style="1128" customWidth="1"/>
    <col min="7693" max="7693" width="24" style="1128" customWidth="1"/>
    <col min="7694" max="7694" width="13.140625" style="1128" customWidth="1"/>
    <col min="7695" max="7695" width="13" style="1128" customWidth="1"/>
    <col min="7696" max="7696" width="10.42578125" style="1128" customWidth="1"/>
    <col min="7697" max="7932" width="9.140625" style="1128"/>
    <col min="7933" max="7933" width="5" style="1128" customWidth="1"/>
    <col min="7934" max="7934" width="17.7109375" style="1128" customWidth="1"/>
    <col min="7935" max="7935" width="13.85546875" style="1128" customWidth="1"/>
    <col min="7936" max="7936" width="13.140625" style="1128" customWidth="1"/>
    <col min="7937" max="7937" width="12.28515625" style="1128" customWidth="1"/>
    <col min="7938" max="7938" width="3" style="1128" customWidth="1"/>
    <col min="7939" max="7939" width="20.28515625" style="1128" customWidth="1"/>
    <col min="7940" max="7940" width="12.5703125" style="1128" customWidth="1"/>
    <col min="7941" max="7941" width="11.7109375" style="1128" customWidth="1"/>
    <col min="7942" max="7942" width="9.140625" style="1128"/>
    <col min="7943" max="7943" width="2.85546875" style="1128" customWidth="1"/>
    <col min="7944" max="7944" width="18.5703125" style="1128" customWidth="1"/>
    <col min="7945" max="7945" width="14.42578125" style="1128" customWidth="1"/>
    <col min="7946" max="7946" width="13.7109375" style="1128" customWidth="1"/>
    <col min="7947" max="7947" width="10.140625" style="1128" customWidth="1"/>
    <col min="7948" max="7948" width="4.42578125" style="1128" customWidth="1"/>
    <col min="7949" max="7949" width="24" style="1128" customWidth="1"/>
    <col min="7950" max="7950" width="13.140625" style="1128" customWidth="1"/>
    <col min="7951" max="7951" width="13" style="1128" customWidth="1"/>
    <col min="7952" max="7952" width="10.42578125" style="1128" customWidth="1"/>
    <col min="7953" max="8188" width="9.140625" style="1128"/>
    <col min="8189" max="8189" width="5" style="1128" customWidth="1"/>
    <col min="8190" max="8190" width="17.7109375" style="1128" customWidth="1"/>
    <col min="8191" max="8191" width="13.85546875" style="1128" customWidth="1"/>
    <col min="8192" max="8192" width="13.140625" style="1128" customWidth="1"/>
    <col min="8193" max="8193" width="12.28515625" style="1128" customWidth="1"/>
    <col min="8194" max="8194" width="3" style="1128" customWidth="1"/>
    <col min="8195" max="8195" width="20.28515625" style="1128" customWidth="1"/>
    <col min="8196" max="8196" width="12.5703125" style="1128" customWidth="1"/>
    <col min="8197" max="8197" width="11.7109375" style="1128" customWidth="1"/>
    <col min="8198" max="8198" width="9.140625" style="1128"/>
    <col min="8199" max="8199" width="2.85546875" style="1128" customWidth="1"/>
    <col min="8200" max="8200" width="18.5703125" style="1128" customWidth="1"/>
    <col min="8201" max="8201" width="14.42578125" style="1128" customWidth="1"/>
    <col min="8202" max="8202" width="13.7109375" style="1128" customWidth="1"/>
    <col min="8203" max="8203" width="10.140625" style="1128" customWidth="1"/>
    <col min="8204" max="8204" width="4.42578125" style="1128" customWidth="1"/>
    <col min="8205" max="8205" width="24" style="1128" customWidth="1"/>
    <col min="8206" max="8206" width="13.140625" style="1128" customWidth="1"/>
    <col min="8207" max="8207" width="13" style="1128" customWidth="1"/>
    <col min="8208" max="8208" width="10.42578125" style="1128" customWidth="1"/>
    <col min="8209" max="8444" width="9.140625" style="1128"/>
    <col min="8445" max="8445" width="5" style="1128" customWidth="1"/>
    <col min="8446" max="8446" width="17.7109375" style="1128" customWidth="1"/>
    <col min="8447" max="8447" width="13.85546875" style="1128" customWidth="1"/>
    <col min="8448" max="8448" width="13.140625" style="1128" customWidth="1"/>
    <col min="8449" max="8449" width="12.28515625" style="1128" customWidth="1"/>
    <col min="8450" max="8450" width="3" style="1128" customWidth="1"/>
    <col min="8451" max="8451" width="20.28515625" style="1128" customWidth="1"/>
    <col min="8452" max="8452" width="12.5703125" style="1128" customWidth="1"/>
    <col min="8453" max="8453" width="11.7109375" style="1128" customWidth="1"/>
    <col min="8454" max="8454" width="9.140625" style="1128"/>
    <col min="8455" max="8455" width="2.85546875" style="1128" customWidth="1"/>
    <col min="8456" max="8456" width="18.5703125" style="1128" customWidth="1"/>
    <col min="8457" max="8457" width="14.42578125" style="1128" customWidth="1"/>
    <col min="8458" max="8458" width="13.7109375" style="1128" customWidth="1"/>
    <col min="8459" max="8459" width="10.140625" style="1128" customWidth="1"/>
    <col min="8460" max="8460" width="4.42578125" style="1128" customWidth="1"/>
    <col min="8461" max="8461" width="24" style="1128" customWidth="1"/>
    <col min="8462" max="8462" width="13.140625" style="1128" customWidth="1"/>
    <col min="8463" max="8463" width="13" style="1128" customWidth="1"/>
    <col min="8464" max="8464" width="10.42578125" style="1128" customWidth="1"/>
    <col min="8465" max="8700" width="9.140625" style="1128"/>
    <col min="8701" max="8701" width="5" style="1128" customWidth="1"/>
    <col min="8702" max="8702" width="17.7109375" style="1128" customWidth="1"/>
    <col min="8703" max="8703" width="13.85546875" style="1128" customWidth="1"/>
    <col min="8704" max="8704" width="13.140625" style="1128" customWidth="1"/>
    <col min="8705" max="8705" width="12.28515625" style="1128" customWidth="1"/>
    <col min="8706" max="8706" width="3" style="1128" customWidth="1"/>
    <col min="8707" max="8707" width="20.28515625" style="1128" customWidth="1"/>
    <col min="8708" max="8708" width="12.5703125" style="1128" customWidth="1"/>
    <col min="8709" max="8709" width="11.7109375" style="1128" customWidth="1"/>
    <col min="8710" max="8710" width="9.140625" style="1128"/>
    <col min="8711" max="8711" width="2.85546875" style="1128" customWidth="1"/>
    <col min="8712" max="8712" width="18.5703125" style="1128" customWidth="1"/>
    <col min="8713" max="8713" width="14.42578125" style="1128" customWidth="1"/>
    <col min="8714" max="8714" width="13.7109375" style="1128" customWidth="1"/>
    <col min="8715" max="8715" width="10.140625" style="1128" customWidth="1"/>
    <col min="8716" max="8716" width="4.42578125" style="1128" customWidth="1"/>
    <col min="8717" max="8717" width="24" style="1128" customWidth="1"/>
    <col min="8718" max="8718" width="13.140625" style="1128" customWidth="1"/>
    <col min="8719" max="8719" width="13" style="1128" customWidth="1"/>
    <col min="8720" max="8720" width="10.42578125" style="1128" customWidth="1"/>
    <col min="8721" max="8956" width="9.140625" style="1128"/>
    <col min="8957" max="8957" width="5" style="1128" customWidth="1"/>
    <col min="8958" max="8958" width="17.7109375" style="1128" customWidth="1"/>
    <col min="8959" max="8959" width="13.85546875" style="1128" customWidth="1"/>
    <col min="8960" max="8960" width="13.140625" style="1128" customWidth="1"/>
    <col min="8961" max="8961" width="12.28515625" style="1128" customWidth="1"/>
    <col min="8962" max="8962" width="3" style="1128" customWidth="1"/>
    <col min="8963" max="8963" width="20.28515625" style="1128" customWidth="1"/>
    <col min="8964" max="8964" width="12.5703125" style="1128" customWidth="1"/>
    <col min="8965" max="8965" width="11.7109375" style="1128" customWidth="1"/>
    <col min="8966" max="8966" width="9.140625" style="1128"/>
    <col min="8967" max="8967" width="2.85546875" style="1128" customWidth="1"/>
    <col min="8968" max="8968" width="18.5703125" style="1128" customWidth="1"/>
    <col min="8969" max="8969" width="14.42578125" style="1128" customWidth="1"/>
    <col min="8970" max="8970" width="13.7109375" style="1128" customWidth="1"/>
    <col min="8971" max="8971" width="10.140625" style="1128" customWidth="1"/>
    <col min="8972" max="8972" width="4.42578125" style="1128" customWidth="1"/>
    <col min="8973" max="8973" width="24" style="1128" customWidth="1"/>
    <col min="8974" max="8974" width="13.140625" style="1128" customWidth="1"/>
    <col min="8975" max="8975" width="13" style="1128" customWidth="1"/>
    <col min="8976" max="8976" width="10.42578125" style="1128" customWidth="1"/>
    <col min="8977" max="9212" width="9.140625" style="1128"/>
    <col min="9213" max="9213" width="5" style="1128" customWidth="1"/>
    <col min="9214" max="9214" width="17.7109375" style="1128" customWidth="1"/>
    <col min="9215" max="9215" width="13.85546875" style="1128" customWidth="1"/>
    <col min="9216" max="9216" width="13.140625" style="1128" customWidth="1"/>
    <col min="9217" max="9217" width="12.28515625" style="1128" customWidth="1"/>
    <col min="9218" max="9218" width="3" style="1128" customWidth="1"/>
    <col min="9219" max="9219" width="20.28515625" style="1128" customWidth="1"/>
    <col min="9220" max="9220" width="12.5703125" style="1128" customWidth="1"/>
    <col min="9221" max="9221" width="11.7109375" style="1128" customWidth="1"/>
    <col min="9222" max="9222" width="9.140625" style="1128"/>
    <col min="9223" max="9223" width="2.85546875" style="1128" customWidth="1"/>
    <col min="9224" max="9224" width="18.5703125" style="1128" customWidth="1"/>
    <col min="9225" max="9225" width="14.42578125" style="1128" customWidth="1"/>
    <col min="9226" max="9226" width="13.7109375" style="1128" customWidth="1"/>
    <col min="9227" max="9227" width="10.140625" style="1128" customWidth="1"/>
    <col min="9228" max="9228" width="4.42578125" style="1128" customWidth="1"/>
    <col min="9229" max="9229" width="24" style="1128" customWidth="1"/>
    <col min="9230" max="9230" width="13.140625" style="1128" customWidth="1"/>
    <col min="9231" max="9231" width="13" style="1128" customWidth="1"/>
    <col min="9232" max="9232" width="10.42578125" style="1128" customWidth="1"/>
    <col min="9233" max="9468" width="9.140625" style="1128"/>
    <col min="9469" max="9469" width="5" style="1128" customWidth="1"/>
    <col min="9470" max="9470" width="17.7109375" style="1128" customWidth="1"/>
    <col min="9471" max="9471" width="13.85546875" style="1128" customWidth="1"/>
    <col min="9472" max="9472" width="13.140625" style="1128" customWidth="1"/>
    <col min="9473" max="9473" width="12.28515625" style="1128" customWidth="1"/>
    <col min="9474" max="9474" width="3" style="1128" customWidth="1"/>
    <col min="9475" max="9475" width="20.28515625" style="1128" customWidth="1"/>
    <col min="9476" max="9476" width="12.5703125" style="1128" customWidth="1"/>
    <col min="9477" max="9477" width="11.7109375" style="1128" customWidth="1"/>
    <col min="9478" max="9478" width="9.140625" style="1128"/>
    <col min="9479" max="9479" width="2.85546875" style="1128" customWidth="1"/>
    <col min="9480" max="9480" width="18.5703125" style="1128" customWidth="1"/>
    <col min="9481" max="9481" width="14.42578125" style="1128" customWidth="1"/>
    <col min="9482" max="9482" width="13.7109375" style="1128" customWidth="1"/>
    <col min="9483" max="9483" width="10.140625" style="1128" customWidth="1"/>
    <col min="9484" max="9484" width="4.42578125" style="1128" customWidth="1"/>
    <col min="9485" max="9485" width="24" style="1128" customWidth="1"/>
    <col min="9486" max="9486" width="13.140625" style="1128" customWidth="1"/>
    <col min="9487" max="9487" width="13" style="1128" customWidth="1"/>
    <col min="9488" max="9488" width="10.42578125" style="1128" customWidth="1"/>
    <col min="9489" max="9724" width="9.140625" style="1128"/>
    <col min="9725" max="9725" width="5" style="1128" customWidth="1"/>
    <col min="9726" max="9726" width="17.7109375" style="1128" customWidth="1"/>
    <col min="9727" max="9727" width="13.85546875" style="1128" customWidth="1"/>
    <col min="9728" max="9728" width="13.140625" style="1128" customWidth="1"/>
    <col min="9729" max="9729" width="12.28515625" style="1128" customWidth="1"/>
    <col min="9730" max="9730" width="3" style="1128" customWidth="1"/>
    <col min="9731" max="9731" width="20.28515625" style="1128" customWidth="1"/>
    <col min="9732" max="9732" width="12.5703125" style="1128" customWidth="1"/>
    <col min="9733" max="9733" width="11.7109375" style="1128" customWidth="1"/>
    <col min="9734" max="9734" width="9.140625" style="1128"/>
    <col min="9735" max="9735" width="2.85546875" style="1128" customWidth="1"/>
    <col min="9736" max="9736" width="18.5703125" style="1128" customWidth="1"/>
    <col min="9737" max="9737" width="14.42578125" style="1128" customWidth="1"/>
    <col min="9738" max="9738" width="13.7109375" style="1128" customWidth="1"/>
    <col min="9739" max="9739" width="10.140625" style="1128" customWidth="1"/>
    <col min="9740" max="9740" width="4.42578125" style="1128" customWidth="1"/>
    <col min="9741" max="9741" width="24" style="1128" customWidth="1"/>
    <col min="9742" max="9742" width="13.140625" style="1128" customWidth="1"/>
    <col min="9743" max="9743" width="13" style="1128" customWidth="1"/>
    <col min="9744" max="9744" width="10.42578125" style="1128" customWidth="1"/>
    <col min="9745" max="9980" width="9.140625" style="1128"/>
    <col min="9981" max="9981" width="5" style="1128" customWidth="1"/>
    <col min="9982" max="9982" width="17.7109375" style="1128" customWidth="1"/>
    <col min="9983" max="9983" width="13.85546875" style="1128" customWidth="1"/>
    <col min="9984" max="9984" width="13.140625" style="1128" customWidth="1"/>
    <col min="9985" max="9985" width="12.28515625" style="1128" customWidth="1"/>
    <col min="9986" max="9986" width="3" style="1128" customWidth="1"/>
    <col min="9987" max="9987" width="20.28515625" style="1128" customWidth="1"/>
    <col min="9988" max="9988" width="12.5703125" style="1128" customWidth="1"/>
    <col min="9989" max="9989" width="11.7109375" style="1128" customWidth="1"/>
    <col min="9990" max="9990" width="9.140625" style="1128"/>
    <col min="9991" max="9991" width="2.85546875" style="1128" customWidth="1"/>
    <col min="9992" max="9992" width="18.5703125" style="1128" customWidth="1"/>
    <col min="9993" max="9993" width="14.42578125" style="1128" customWidth="1"/>
    <col min="9994" max="9994" width="13.7109375" style="1128" customWidth="1"/>
    <col min="9995" max="9995" width="10.140625" style="1128" customWidth="1"/>
    <col min="9996" max="9996" width="4.42578125" style="1128" customWidth="1"/>
    <col min="9997" max="9997" width="24" style="1128" customWidth="1"/>
    <col min="9998" max="9998" width="13.140625" style="1128" customWidth="1"/>
    <col min="9999" max="9999" width="13" style="1128" customWidth="1"/>
    <col min="10000" max="10000" width="10.42578125" style="1128" customWidth="1"/>
    <col min="10001" max="10236" width="9.140625" style="1128"/>
    <col min="10237" max="10237" width="5" style="1128" customWidth="1"/>
    <col min="10238" max="10238" width="17.7109375" style="1128" customWidth="1"/>
    <col min="10239" max="10239" width="13.85546875" style="1128" customWidth="1"/>
    <col min="10240" max="10240" width="13.140625" style="1128" customWidth="1"/>
    <col min="10241" max="10241" width="12.28515625" style="1128" customWidth="1"/>
    <col min="10242" max="10242" width="3" style="1128" customWidth="1"/>
    <col min="10243" max="10243" width="20.28515625" style="1128" customWidth="1"/>
    <col min="10244" max="10244" width="12.5703125" style="1128" customWidth="1"/>
    <col min="10245" max="10245" width="11.7109375" style="1128" customWidth="1"/>
    <col min="10246" max="10246" width="9.140625" style="1128"/>
    <col min="10247" max="10247" width="2.85546875" style="1128" customWidth="1"/>
    <col min="10248" max="10248" width="18.5703125" style="1128" customWidth="1"/>
    <col min="10249" max="10249" width="14.42578125" style="1128" customWidth="1"/>
    <col min="10250" max="10250" width="13.7109375" style="1128" customWidth="1"/>
    <col min="10251" max="10251" width="10.140625" style="1128" customWidth="1"/>
    <col min="10252" max="10252" width="4.42578125" style="1128" customWidth="1"/>
    <col min="10253" max="10253" width="24" style="1128" customWidth="1"/>
    <col min="10254" max="10254" width="13.140625" style="1128" customWidth="1"/>
    <col min="10255" max="10255" width="13" style="1128" customWidth="1"/>
    <col min="10256" max="10256" width="10.42578125" style="1128" customWidth="1"/>
    <col min="10257" max="10492" width="9.140625" style="1128"/>
    <col min="10493" max="10493" width="5" style="1128" customWidth="1"/>
    <col min="10494" max="10494" width="17.7109375" style="1128" customWidth="1"/>
    <col min="10495" max="10495" width="13.85546875" style="1128" customWidth="1"/>
    <col min="10496" max="10496" width="13.140625" style="1128" customWidth="1"/>
    <col min="10497" max="10497" width="12.28515625" style="1128" customWidth="1"/>
    <col min="10498" max="10498" width="3" style="1128" customWidth="1"/>
    <col min="10499" max="10499" width="20.28515625" style="1128" customWidth="1"/>
    <col min="10500" max="10500" width="12.5703125" style="1128" customWidth="1"/>
    <col min="10501" max="10501" width="11.7109375" style="1128" customWidth="1"/>
    <col min="10502" max="10502" width="9.140625" style="1128"/>
    <col min="10503" max="10503" width="2.85546875" style="1128" customWidth="1"/>
    <col min="10504" max="10504" width="18.5703125" style="1128" customWidth="1"/>
    <col min="10505" max="10505" width="14.42578125" style="1128" customWidth="1"/>
    <col min="10506" max="10506" width="13.7109375" style="1128" customWidth="1"/>
    <col min="10507" max="10507" width="10.140625" style="1128" customWidth="1"/>
    <col min="10508" max="10508" width="4.42578125" style="1128" customWidth="1"/>
    <col min="10509" max="10509" width="24" style="1128" customWidth="1"/>
    <col min="10510" max="10510" width="13.140625" style="1128" customWidth="1"/>
    <col min="10511" max="10511" width="13" style="1128" customWidth="1"/>
    <col min="10512" max="10512" width="10.42578125" style="1128" customWidth="1"/>
    <col min="10513" max="10748" width="9.140625" style="1128"/>
    <col min="10749" max="10749" width="5" style="1128" customWidth="1"/>
    <col min="10750" max="10750" width="17.7109375" style="1128" customWidth="1"/>
    <col min="10751" max="10751" width="13.85546875" style="1128" customWidth="1"/>
    <col min="10752" max="10752" width="13.140625" style="1128" customWidth="1"/>
    <col min="10753" max="10753" width="12.28515625" style="1128" customWidth="1"/>
    <col min="10754" max="10754" width="3" style="1128" customWidth="1"/>
    <col min="10755" max="10755" width="20.28515625" style="1128" customWidth="1"/>
    <col min="10756" max="10756" width="12.5703125" style="1128" customWidth="1"/>
    <col min="10757" max="10757" width="11.7109375" style="1128" customWidth="1"/>
    <col min="10758" max="10758" width="9.140625" style="1128"/>
    <col min="10759" max="10759" width="2.85546875" style="1128" customWidth="1"/>
    <col min="10760" max="10760" width="18.5703125" style="1128" customWidth="1"/>
    <col min="10761" max="10761" width="14.42578125" style="1128" customWidth="1"/>
    <col min="10762" max="10762" width="13.7109375" style="1128" customWidth="1"/>
    <col min="10763" max="10763" width="10.140625" style="1128" customWidth="1"/>
    <col min="10764" max="10764" width="4.42578125" style="1128" customWidth="1"/>
    <col min="10765" max="10765" width="24" style="1128" customWidth="1"/>
    <col min="10766" max="10766" width="13.140625" style="1128" customWidth="1"/>
    <col min="10767" max="10767" width="13" style="1128" customWidth="1"/>
    <col min="10768" max="10768" width="10.42578125" style="1128" customWidth="1"/>
    <col min="10769" max="11004" width="9.140625" style="1128"/>
    <col min="11005" max="11005" width="5" style="1128" customWidth="1"/>
    <col min="11006" max="11006" width="17.7109375" style="1128" customWidth="1"/>
    <col min="11007" max="11007" width="13.85546875" style="1128" customWidth="1"/>
    <col min="11008" max="11008" width="13.140625" style="1128" customWidth="1"/>
    <col min="11009" max="11009" width="12.28515625" style="1128" customWidth="1"/>
    <col min="11010" max="11010" width="3" style="1128" customWidth="1"/>
    <col min="11011" max="11011" width="20.28515625" style="1128" customWidth="1"/>
    <col min="11012" max="11012" width="12.5703125" style="1128" customWidth="1"/>
    <col min="11013" max="11013" width="11.7109375" style="1128" customWidth="1"/>
    <col min="11014" max="11014" width="9.140625" style="1128"/>
    <col min="11015" max="11015" width="2.85546875" style="1128" customWidth="1"/>
    <col min="11016" max="11016" width="18.5703125" style="1128" customWidth="1"/>
    <col min="11017" max="11017" width="14.42578125" style="1128" customWidth="1"/>
    <col min="11018" max="11018" width="13.7109375" style="1128" customWidth="1"/>
    <col min="11019" max="11019" width="10.140625" style="1128" customWidth="1"/>
    <col min="11020" max="11020" width="4.42578125" style="1128" customWidth="1"/>
    <col min="11021" max="11021" width="24" style="1128" customWidth="1"/>
    <col min="11022" max="11022" width="13.140625" style="1128" customWidth="1"/>
    <col min="11023" max="11023" width="13" style="1128" customWidth="1"/>
    <col min="11024" max="11024" width="10.42578125" style="1128" customWidth="1"/>
    <col min="11025" max="11260" width="9.140625" style="1128"/>
    <col min="11261" max="11261" width="5" style="1128" customWidth="1"/>
    <col min="11262" max="11262" width="17.7109375" style="1128" customWidth="1"/>
    <col min="11263" max="11263" width="13.85546875" style="1128" customWidth="1"/>
    <col min="11264" max="11264" width="13.140625" style="1128" customWidth="1"/>
    <col min="11265" max="11265" width="12.28515625" style="1128" customWidth="1"/>
    <col min="11266" max="11266" width="3" style="1128" customWidth="1"/>
    <col min="11267" max="11267" width="20.28515625" style="1128" customWidth="1"/>
    <col min="11268" max="11268" width="12.5703125" style="1128" customWidth="1"/>
    <col min="11269" max="11269" width="11.7109375" style="1128" customWidth="1"/>
    <col min="11270" max="11270" width="9.140625" style="1128"/>
    <col min="11271" max="11271" width="2.85546875" style="1128" customWidth="1"/>
    <col min="11272" max="11272" width="18.5703125" style="1128" customWidth="1"/>
    <col min="11273" max="11273" width="14.42578125" style="1128" customWidth="1"/>
    <col min="11274" max="11274" width="13.7109375" style="1128" customWidth="1"/>
    <col min="11275" max="11275" width="10.140625" style="1128" customWidth="1"/>
    <col min="11276" max="11276" width="4.42578125" style="1128" customWidth="1"/>
    <col min="11277" max="11277" width="24" style="1128" customWidth="1"/>
    <col min="11278" max="11278" width="13.140625" style="1128" customWidth="1"/>
    <col min="11279" max="11279" width="13" style="1128" customWidth="1"/>
    <col min="11280" max="11280" width="10.42578125" style="1128" customWidth="1"/>
    <col min="11281" max="11516" width="9.140625" style="1128"/>
    <col min="11517" max="11517" width="5" style="1128" customWidth="1"/>
    <col min="11518" max="11518" width="17.7109375" style="1128" customWidth="1"/>
    <col min="11519" max="11519" width="13.85546875" style="1128" customWidth="1"/>
    <col min="11520" max="11520" width="13.140625" style="1128" customWidth="1"/>
    <col min="11521" max="11521" width="12.28515625" style="1128" customWidth="1"/>
    <col min="11522" max="11522" width="3" style="1128" customWidth="1"/>
    <col min="11523" max="11523" width="20.28515625" style="1128" customWidth="1"/>
    <col min="11524" max="11524" width="12.5703125" style="1128" customWidth="1"/>
    <col min="11525" max="11525" width="11.7109375" style="1128" customWidth="1"/>
    <col min="11526" max="11526" width="9.140625" style="1128"/>
    <col min="11527" max="11527" width="2.85546875" style="1128" customWidth="1"/>
    <col min="11528" max="11528" width="18.5703125" style="1128" customWidth="1"/>
    <col min="11529" max="11529" width="14.42578125" style="1128" customWidth="1"/>
    <col min="11530" max="11530" width="13.7109375" style="1128" customWidth="1"/>
    <col min="11531" max="11531" width="10.140625" style="1128" customWidth="1"/>
    <col min="11532" max="11532" width="4.42578125" style="1128" customWidth="1"/>
    <col min="11533" max="11533" width="24" style="1128" customWidth="1"/>
    <col min="11534" max="11534" width="13.140625" style="1128" customWidth="1"/>
    <col min="11535" max="11535" width="13" style="1128" customWidth="1"/>
    <col min="11536" max="11536" width="10.42578125" style="1128" customWidth="1"/>
    <col min="11537" max="11772" width="9.140625" style="1128"/>
    <col min="11773" max="11773" width="5" style="1128" customWidth="1"/>
    <col min="11774" max="11774" width="17.7109375" style="1128" customWidth="1"/>
    <col min="11775" max="11775" width="13.85546875" style="1128" customWidth="1"/>
    <col min="11776" max="11776" width="13.140625" style="1128" customWidth="1"/>
    <col min="11777" max="11777" width="12.28515625" style="1128" customWidth="1"/>
    <col min="11778" max="11778" width="3" style="1128" customWidth="1"/>
    <col min="11779" max="11779" width="20.28515625" style="1128" customWidth="1"/>
    <col min="11780" max="11780" width="12.5703125" style="1128" customWidth="1"/>
    <col min="11781" max="11781" width="11.7109375" style="1128" customWidth="1"/>
    <col min="11782" max="11782" width="9.140625" style="1128"/>
    <col min="11783" max="11783" width="2.85546875" style="1128" customWidth="1"/>
    <col min="11784" max="11784" width="18.5703125" style="1128" customWidth="1"/>
    <col min="11785" max="11785" width="14.42578125" style="1128" customWidth="1"/>
    <col min="11786" max="11786" width="13.7109375" style="1128" customWidth="1"/>
    <col min="11787" max="11787" width="10.140625" style="1128" customWidth="1"/>
    <col min="11788" max="11788" width="4.42578125" style="1128" customWidth="1"/>
    <col min="11789" max="11789" width="24" style="1128" customWidth="1"/>
    <col min="11790" max="11790" width="13.140625" style="1128" customWidth="1"/>
    <col min="11791" max="11791" width="13" style="1128" customWidth="1"/>
    <col min="11792" max="11792" width="10.42578125" style="1128" customWidth="1"/>
    <col min="11793" max="12028" width="9.140625" style="1128"/>
    <col min="12029" max="12029" width="5" style="1128" customWidth="1"/>
    <col min="12030" max="12030" width="17.7109375" style="1128" customWidth="1"/>
    <col min="12031" max="12031" width="13.85546875" style="1128" customWidth="1"/>
    <col min="12032" max="12032" width="13.140625" style="1128" customWidth="1"/>
    <col min="12033" max="12033" width="12.28515625" style="1128" customWidth="1"/>
    <col min="12034" max="12034" width="3" style="1128" customWidth="1"/>
    <col min="12035" max="12035" width="20.28515625" style="1128" customWidth="1"/>
    <col min="12036" max="12036" width="12.5703125" style="1128" customWidth="1"/>
    <col min="12037" max="12037" width="11.7109375" style="1128" customWidth="1"/>
    <col min="12038" max="12038" width="9.140625" style="1128"/>
    <col min="12039" max="12039" width="2.85546875" style="1128" customWidth="1"/>
    <col min="12040" max="12040" width="18.5703125" style="1128" customWidth="1"/>
    <col min="12041" max="12041" width="14.42578125" style="1128" customWidth="1"/>
    <col min="12042" max="12042" width="13.7109375" style="1128" customWidth="1"/>
    <col min="12043" max="12043" width="10.140625" style="1128" customWidth="1"/>
    <col min="12044" max="12044" width="4.42578125" style="1128" customWidth="1"/>
    <col min="12045" max="12045" width="24" style="1128" customWidth="1"/>
    <col min="12046" max="12046" width="13.140625" style="1128" customWidth="1"/>
    <col min="12047" max="12047" width="13" style="1128" customWidth="1"/>
    <col min="12048" max="12048" width="10.42578125" style="1128" customWidth="1"/>
    <col min="12049" max="12284" width="9.140625" style="1128"/>
    <col min="12285" max="12285" width="5" style="1128" customWidth="1"/>
    <col min="12286" max="12286" width="17.7109375" style="1128" customWidth="1"/>
    <col min="12287" max="12287" width="13.85546875" style="1128" customWidth="1"/>
    <col min="12288" max="12288" width="13.140625" style="1128" customWidth="1"/>
    <col min="12289" max="12289" width="12.28515625" style="1128" customWidth="1"/>
    <col min="12290" max="12290" width="3" style="1128" customWidth="1"/>
    <col min="12291" max="12291" width="20.28515625" style="1128" customWidth="1"/>
    <col min="12292" max="12292" width="12.5703125" style="1128" customWidth="1"/>
    <col min="12293" max="12293" width="11.7109375" style="1128" customWidth="1"/>
    <col min="12294" max="12294" width="9.140625" style="1128"/>
    <col min="12295" max="12295" width="2.85546875" style="1128" customWidth="1"/>
    <col min="12296" max="12296" width="18.5703125" style="1128" customWidth="1"/>
    <col min="12297" max="12297" width="14.42578125" style="1128" customWidth="1"/>
    <col min="12298" max="12298" width="13.7109375" style="1128" customWidth="1"/>
    <col min="12299" max="12299" width="10.140625" style="1128" customWidth="1"/>
    <col min="12300" max="12300" width="4.42578125" style="1128" customWidth="1"/>
    <col min="12301" max="12301" width="24" style="1128" customWidth="1"/>
    <col min="12302" max="12302" width="13.140625" style="1128" customWidth="1"/>
    <col min="12303" max="12303" width="13" style="1128" customWidth="1"/>
    <col min="12304" max="12304" width="10.42578125" style="1128" customWidth="1"/>
    <col min="12305" max="12540" width="9.140625" style="1128"/>
    <col min="12541" max="12541" width="5" style="1128" customWidth="1"/>
    <col min="12542" max="12542" width="17.7109375" style="1128" customWidth="1"/>
    <col min="12543" max="12543" width="13.85546875" style="1128" customWidth="1"/>
    <col min="12544" max="12544" width="13.140625" style="1128" customWidth="1"/>
    <col min="12545" max="12545" width="12.28515625" style="1128" customWidth="1"/>
    <col min="12546" max="12546" width="3" style="1128" customWidth="1"/>
    <col min="12547" max="12547" width="20.28515625" style="1128" customWidth="1"/>
    <col min="12548" max="12548" width="12.5703125" style="1128" customWidth="1"/>
    <col min="12549" max="12549" width="11.7109375" style="1128" customWidth="1"/>
    <col min="12550" max="12550" width="9.140625" style="1128"/>
    <col min="12551" max="12551" width="2.85546875" style="1128" customWidth="1"/>
    <col min="12552" max="12552" width="18.5703125" style="1128" customWidth="1"/>
    <col min="12553" max="12553" width="14.42578125" style="1128" customWidth="1"/>
    <col min="12554" max="12554" width="13.7109375" style="1128" customWidth="1"/>
    <col min="12555" max="12555" width="10.140625" style="1128" customWidth="1"/>
    <col min="12556" max="12556" width="4.42578125" style="1128" customWidth="1"/>
    <col min="12557" max="12557" width="24" style="1128" customWidth="1"/>
    <col min="12558" max="12558" width="13.140625" style="1128" customWidth="1"/>
    <col min="12559" max="12559" width="13" style="1128" customWidth="1"/>
    <col min="12560" max="12560" width="10.42578125" style="1128" customWidth="1"/>
    <col min="12561" max="12796" width="9.140625" style="1128"/>
    <col min="12797" max="12797" width="5" style="1128" customWidth="1"/>
    <col min="12798" max="12798" width="17.7109375" style="1128" customWidth="1"/>
    <col min="12799" max="12799" width="13.85546875" style="1128" customWidth="1"/>
    <col min="12800" max="12800" width="13.140625" style="1128" customWidth="1"/>
    <col min="12801" max="12801" width="12.28515625" style="1128" customWidth="1"/>
    <col min="12802" max="12802" width="3" style="1128" customWidth="1"/>
    <col min="12803" max="12803" width="20.28515625" style="1128" customWidth="1"/>
    <col min="12804" max="12804" width="12.5703125" style="1128" customWidth="1"/>
    <col min="12805" max="12805" width="11.7109375" style="1128" customWidth="1"/>
    <col min="12806" max="12806" width="9.140625" style="1128"/>
    <col min="12807" max="12807" width="2.85546875" style="1128" customWidth="1"/>
    <col min="12808" max="12808" width="18.5703125" style="1128" customWidth="1"/>
    <col min="12809" max="12809" width="14.42578125" style="1128" customWidth="1"/>
    <col min="12810" max="12810" width="13.7109375" style="1128" customWidth="1"/>
    <col min="12811" max="12811" width="10.140625" style="1128" customWidth="1"/>
    <col min="12812" max="12812" width="4.42578125" style="1128" customWidth="1"/>
    <col min="12813" max="12813" width="24" style="1128" customWidth="1"/>
    <col min="12814" max="12814" width="13.140625" style="1128" customWidth="1"/>
    <col min="12815" max="12815" width="13" style="1128" customWidth="1"/>
    <col min="12816" max="12816" width="10.42578125" style="1128" customWidth="1"/>
    <col min="12817" max="13052" width="9.140625" style="1128"/>
    <col min="13053" max="13053" width="5" style="1128" customWidth="1"/>
    <col min="13054" max="13054" width="17.7109375" style="1128" customWidth="1"/>
    <col min="13055" max="13055" width="13.85546875" style="1128" customWidth="1"/>
    <col min="13056" max="13056" width="13.140625" style="1128" customWidth="1"/>
    <col min="13057" max="13057" width="12.28515625" style="1128" customWidth="1"/>
    <col min="13058" max="13058" width="3" style="1128" customWidth="1"/>
    <col min="13059" max="13059" width="20.28515625" style="1128" customWidth="1"/>
    <col min="13060" max="13060" width="12.5703125" style="1128" customWidth="1"/>
    <col min="13061" max="13061" width="11.7109375" style="1128" customWidth="1"/>
    <col min="13062" max="13062" width="9.140625" style="1128"/>
    <col min="13063" max="13063" width="2.85546875" style="1128" customWidth="1"/>
    <col min="13064" max="13064" width="18.5703125" style="1128" customWidth="1"/>
    <col min="13065" max="13065" width="14.42578125" style="1128" customWidth="1"/>
    <col min="13066" max="13066" width="13.7109375" style="1128" customWidth="1"/>
    <col min="13067" max="13067" width="10.140625" style="1128" customWidth="1"/>
    <col min="13068" max="13068" width="4.42578125" style="1128" customWidth="1"/>
    <col min="13069" max="13069" width="24" style="1128" customWidth="1"/>
    <col min="13070" max="13070" width="13.140625" style="1128" customWidth="1"/>
    <col min="13071" max="13071" width="13" style="1128" customWidth="1"/>
    <col min="13072" max="13072" width="10.42578125" style="1128" customWidth="1"/>
    <col min="13073" max="13308" width="9.140625" style="1128"/>
    <col min="13309" max="13309" width="5" style="1128" customWidth="1"/>
    <col min="13310" max="13310" width="17.7109375" style="1128" customWidth="1"/>
    <col min="13311" max="13311" width="13.85546875" style="1128" customWidth="1"/>
    <col min="13312" max="13312" width="13.140625" style="1128" customWidth="1"/>
    <col min="13313" max="13313" width="12.28515625" style="1128" customWidth="1"/>
    <col min="13314" max="13314" width="3" style="1128" customWidth="1"/>
    <col min="13315" max="13315" width="20.28515625" style="1128" customWidth="1"/>
    <col min="13316" max="13316" width="12.5703125" style="1128" customWidth="1"/>
    <col min="13317" max="13317" width="11.7109375" style="1128" customWidth="1"/>
    <col min="13318" max="13318" width="9.140625" style="1128"/>
    <col min="13319" max="13319" width="2.85546875" style="1128" customWidth="1"/>
    <col min="13320" max="13320" width="18.5703125" style="1128" customWidth="1"/>
    <col min="13321" max="13321" width="14.42578125" style="1128" customWidth="1"/>
    <col min="13322" max="13322" width="13.7109375" style="1128" customWidth="1"/>
    <col min="13323" max="13323" width="10.140625" style="1128" customWidth="1"/>
    <col min="13324" max="13324" width="4.42578125" style="1128" customWidth="1"/>
    <col min="13325" max="13325" width="24" style="1128" customWidth="1"/>
    <col min="13326" max="13326" width="13.140625" style="1128" customWidth="1"/>
    <col min="13327" max="13327" width="13" style="1128" customWidth="1"/>
    <col min="13328" max="13328" width="10.42578125" style="1128" customWidth="1"/>
    <col min="13329" max="13564" width="9.140625" style="1128"/>
    <col min="13565" max="13565" width="5" style="1128" customWidth="1"/>
    <col min="13566" max="13566" width="17.7109375" style="1128" customWidth="1"/>
    <col min="13567" max="13567" width="13.85546875" style="1128" customWidth="1"/>
    <col min="13568" max="13568" width="13.140625" style="1128" customWidth="1"/>
    <col min="13569" max="13569" width="12.28515625" style="1128" customWidth="1"/>
    <col min="13570" max="13570" width="3" style="1128" customWidth="1"/>
    <col min="13571" max="13571" width="20.28515625" style="1128" customWidth="1"/>
    <col min="13572" max="13572" width="12.5703125" style="1128" customWidth="1"/>
    <col min="13573" max="13573" width="11.7109375" style="1128" customWidth="1"/>
    <col min="13574" max="13574" width="9.140625" style="1128"/>
    <col min="13575" max="13575" width="2.85546875" style="1128" customWidth="1"/>
    <col min="13576" max="13576" width="18.5703125" style="1128" customWidth="1"/>
    <col min="13577" max="13577" width="14.42578125" style="1128" customWidth="1"/>
    <col min="13578" max="13578" width="13.7109375" style="1128" customWidth="1"/>
    <col min="13579" max="13579" width="10.140625" style="1128" customWidth="1"/>
    <col min="13580" max="13580" width="4.42578125" style="1128" customWidth="1"/>
    <col min="13581" max="13581" width="24" style="1128" customWidth="1"/>
    <col min="13582" max="13582" width="13.140625" style="1128" customWidth="1"/>
    <col min="13583" max="13583" width="13" style="1128" customWidth="1"/>
    <col min="13584" max="13584" width="10.42578125" style="1128" customWidth="1"/>
    <col min="13585" max="13820" width="9.140625" style="1128"/>
    <col min="13821" max="13821" width="5" style="1128" customWidth="1"/>
    <col min="13822" max="13822" width="17.7109375" style="1128" customWidth="1"/>
    <col min="13823" max="13823" width="13.85546875" style="1128" customWidth="1"/>
    <col min="13824" max="13824" width="13.140625" style="1128" customWidth="1"/>
    <col min="13825" max="13825" width="12.28515625" style="1128" customWidth="1"/>
    <col min="13826" max="13826" width="3" style="1128" customWidth="1"/>
    <col min="13827" max="13827" width="20.28515625" style="1128" customWidth="1"/>
    <col min="13828" max="13828" width="12.5703125" style="1128" customWidth="1"/>
    <col min="13829" max="13829" width="11.7109375" style="1128" customWidth="1"/>
    <col min="13830" max="13830" width="9.140625" style="1128"/>
    <col min="13831" max="13831" width="2.85546875" style="1128" customWidth="1"/>
    <col min="13832" max="13832" width="18.5703125" style="1128" customWidth="1"/>
    <col min="13833" max="13833" width="14.42578125" style="1128" customWidth="1"/>
    <col min="13834" max="13834" width="13.7109375" style="1128" customWidth="1"/>
    <col min="13835" max="13835" width="10.140625" style="1128" customWidth="1"/>
    <col min="13836" max="13836" width="4.42578125" style="1128" customWidth="1"/>
    <col min="13837" max="13837" width="24" style="1128" customWidth="1"/>
    <col min="13838" max="13838" width="13.140625" style="1128" customWidth="1"/>
    <col min="13839" max="13839" width="13" style="1128" customWidth="1"/>
    <col min="13840" max="13840" width="10.42578125" style="1128" customWidth="1"/>
    <col min="13841" max="14076" width="9.140625" style="1128"/>
    <col min="14077" max="14077" width="5" style="1128" customWidth="1"/>
    <col min="14078" max="14078" width="17.7109375" style="1128" customWidth="1"/>
    <col min="14079" max="14079" width="13.85546875" style="1128" customWidth="1"/>
    <col min="14080" max="14080" width="13.140625" style="1128" customWidth="1"/>
    <col min="14081" max="14081" width="12.28515625" style="1128" customWidth="1"/>
    <col min="14082" max="14082" width="3" style="1128" customWidth="1"/>
    <col min="14083" max="14083" width="20.28515625" style="1128" customWidth="1"/>
    <col min="14084" max="14084" width="12.5703125" style="1128" customWidth="1"/>
    <col min="14085" max="14085" width="11.7109375" style="1128" customWidth="1"/>
    <col min="14086" max="14086" width="9.140625" style="1128"/>
    <col min="14087" max="14087" width="2.85546875" style="1128" customWidth="1"/>
    <col min="14088" max="14088" width="18.5703125" style="1128" customWidth="1"/>
    <col min="14089" max="14089" width="14.42578125" style="1128" customWidth="1"/>
    <col min="14090" max="14090" width="13.7109375" style="1128" customWidth="1"/>
    <col min="14091" max="14091" width="10.140625" style="1128" customWidth="1"/>
    <col min="14092" max="14092" width="4.42578125" style="1128" customWidth="1"/>
    <col min="14093" max="14093" width="24" style="1128" customWidth="1"/>
    <col min="14094" max="14094" width="13.140625" style="1128" customWidth="1"/>
    <col min="14095" max="14095" width="13" style="1128" customWidth="1"/>
    <col min="14096" max="14096" width="10.42578125" style="1128" customWidth="1"/>
    <col min="14097" max="14332" width="9.140625" style="1128"/>
    <col min="14333" max="14333" width="5" style="1128" customWidth="1"/>
    <col min="14334" max="14334" width="17.7109375" style="1128" customWidth="1"/>
    <col min="14335" max="14335" width="13.85546875" style="1128" customWidth="1"/>
    <col min="14336" max="14336" width="13.140625" style="1128" customWidth="1"/>
    <col min="14337" max="14337" width="12.28515625" style="1128" customWidth="1"/>
    <col min="14338" max="14338" width="3" style="1128" customWidth="1"/>
    <col min="14339" max="14339" width="20.28515625" style="1128" customWidth="1"/>
    <col min="14340" max="14340" width="12.5703125" style="1128" customWidth="1"/>
    <col min="14341" max="14341" width="11.7109375" style="1128" customWidth="1"/>
    <col min="14342" max="14342" width="9.140625" style="1128"/>
    <col min="14343" max="14343" width="2.85546875" style="1128" customWidth="1"/>
    <col min="14344" max="14344" width="18.5703125" style="1128" customWidth="1"/>
    <col min="14345" max="14345" width="14.42578125" style="1128" customWidth="1"/>
    <col min="14346" max="14346" width="13.7109375" style="1128" customWidth="1"/>
    <col min="14347" max="14347" width="10.140625" style="1128" customWidth="1"/>
    <col min="14348" max="14348" width="4.42578125" style="1128" customWidth="1"/>
    <col min="14349" max="14349" width="24" style="1128" customWidth="1"/>
    <col min="14350" max="14350" width="13.140625" style="1128" customWidth="1"/>
    <col min="14351" max="14351" width="13" style="1128" customWidth="1"/>
    <col min="14352" max="14352" width="10.42578125" style="1128" customWidth="1"/>
    <col min="14353" max="14588" width="9.140625" style="1128"/>
    <col min="14589" max="14589" width="5" style="1128" customWidth="1"/>
    <col min="14590" max="14590" width="17.7109375" style="1128" customWidth="1"/>
    <col min="14591" max="14591" width="13.85546875" style="1128" customWidth="1"/>
    <col min="14592" max="14592" width="13.140625" style="1128" customWidth="1"/>
    <col min="14593" max="14593" width="12.28515625" style="1128" customWidth="1"/>
    <col min="14594" max="14594" width="3" style="1128" customWidth="1"/>
    <col min="14595" max="14595" width="20.28515625" style="1128" customWidth="1"/>
    <col min="14596" max="14596" width="12.5703125" style="1128" customWidth="1"/>
    <col min="14597" max="14597" width="11.7109375" style="1128" customWidth="1"/>
    <col min="14598" max="14598" width="9.140625" style="1128"/>
    <col min="14599" max="14599" width="2.85546875" style="1128" customWidth="1"/>
    <col min="14600" max="14600" width="18.5703125" style="1128" customWidth="1"/>
    <col min="14601" max="14601" width="14.42578125" style="1128" customWidth="1"/>
    <col min="14602" max="14602" width="13.7109375" style="1128" customWidth="1"/>
    <col min="14603" max="14603" width="10.140625" style="1128" customWidth="1"/>
    <col min="14604" max="14604" width="4.42578125" style="1128" customWidth="1"/>
    <col min="14605" max="14605" width="24" style="1128" customWidth="1"/>
    <col min="14606" max="14606" width="13.140625" style="1128" customWidth="1"/>
    <col min="14607" max="14607" width="13" style="1128" customWidth="1"/>
    <col min="14608" max="14608" width="10.42578125" style="1128" customWidth="1"/>
    <col min="14609" max="14844" width="9.140625" style="1128"/>
    <col min="14845" max="14845" width="5" style="1128" customWidth="1"/>
    <col min="14846" max="14846" width="17.7109375" style="1128" customWidth="1"/>
    <col min="14847" max="14847" width="13.85546875" style="1128" customWidth="1"/>
    <col min="14848" max="14848" width="13.140625" style="1128" customWidth="1"/>
    <col min="14849" max="14849" width="12.28515625" style="1128" customWidth="1"/>
    <col min="14850" max="14850" width="3" style="1128" customWidth="1"/>
    <col min="14851" max="14851" width="20.28515625" style="1128" customWidth="1"/>
    <col min="14852" max="14852" width="12.5703125" style="1128" customWidth="1"/>
    <col min="14853" max="14853" width="11.7109375" style="1128" customWidth="1"/>
    <col min="14854" max="14854" width="9.140625" style="1128"/>
    <col min="14855" max="14855" width="2.85546875" style="1128" customWidth="1"/>
    <col min="14856" max="14856" width="18.5703125" style="1128" customWidth="1"/>
    <col min="14857" max="14857" width="14.42578125" style="1128" customWidth="1"/>
    <col min="14858" max="14858" width="13.7109375" style="1128" customWidth="1"/>
    <col min="14859" max="14859" width="10.140625" style="1128" customWidth="1"/>
    <col min="14860" max="14860" width="4.42578125" style="1128" customWidth="1"/>
    <col min="14861" max="14861" width="24" style="1128" customWidth="1"/>
    <col min="14862" max="14862" width="13.140625" style="1128" customWidth="1"/>
    <col min="14863" max="14863" width="13" style="1128" customWidth="1"/>
    <col min="14864" max="14864" width="10.42578125" style="1128" customWidth="1"/>
    <col min="14865" max="15100" width="9.140625" style="1128"/>
    <col min="15101" max="15101" width="5" style="1128" customWidth="1"/>
    <col min="15102" max="15102" width="17.7109375" style="1128" customWidth="1"/>
    <col min="15103" max="15103" width="13.85546875" style="1128" customWidth="1"/>
    <col min="15104" max="15104" width="13.140625" style="1128" customWidth="1"/>
    <col min="15105" max="15105" width="12.28515625" style="1128" customWidth="1"/>
    <col min="15106" max="15106" width="3" style="1128" customWidth="1"/>
    <col min="15107" max="15107" width="20.28515625" style="1128" customWidth="1"/>
    <col min="15108" max="15108" width="12.5703125" style="1128" customWidth="1"/>
    <col min="15109" max="15109" width="11.7109375" style="1128" customWidth="1"/>
    <col min="15110" max="15110" width="9.140625" style="1128"/>
    <col min="15111" max="15111" width="2.85546875" style="1128" customWidth="1"/>
    <col min="15112" max="15112" width="18.5703125" style="1128" customWidth="1"/>
    <col min="15113" max="15113" width="14.42578125" style="1128" customWidth="1"/>
    <col min="15114" max="15114" width="13.7109375" style="1128" customWidth="1"/>
    <col min="15115" max="15115" width="10.140625" style="1128" customWidth="1"/>
    <col min="15116" max="15116" width="4.42578125" style="1128" customWidth="1"/>
    <col min="15117" max="15117" width="24" style="1128" customWidth="1"/>
    <col min="15118" max="15118" width="13.140625" style="1128" customWidth="1"/>
    <col min="15119" max="15119" width="13" style="1128" customWidth="1"/>
    <col min="15120" max="15120" width="10.42578125" style="1128" customWidth="1"/>
    <col min="15121" max="15356" width="9.140625" style="1128"/>
    <col min="15357" max="15357" width="5" style="1128" customWidth="1"/>
    <col min="15358" max="15358" width="17.7109375" style="1128" customWidth="1"/>
    <col min="15359" max="15359" width="13.85546875" style="1128" customWidth="1"/>
    <col min="15360" max="15360" width="13.140625" style="1128" customWidth="1"/>
    <col min="15361" max="15361" width="12.28515625" style="1128" customWidth="1"/>
    <col min="15362" max="15362" width="3" style="1128" customWidth="1"/>
    <col min="15363" max="15363" width="20.28515625" style="1128" customWidth="1"/>
    <col min="15364" max="15364" width="12.5703125" style="1128" customWidth="1"/>
    <col min="15365" max="15365" width="11.7109375" style="1128" customWidth="1"/>
    <col min="15366" max="15366" width="9.140625" style="1128"/>
    <col min="15367" max="15367" width="2.85546875" style="1128" customWidth="1"/>
    <col min="15368" max="15368" width="18.5703125" style="1128" customWidth="1"/>
    <col min="15369" max="15369" width="14.42578125" style="1128" customWidth="1"/>
    <col min="15370" max="15370" width="13.7109375" style="1128" customWidth="1"/>
    <col min="15371" max="15371" width="10.140625" style="1128" customWidth="1"/>
    <col min="15372" max="15372" width="4.42578125" style="1128" customWidth="1"/>
    <col min="15373" max="15373" width="24" style="1128" customWidth="1"/>
    <col min="15374" max="15374" width="13.140625" style="1128" customWidth="1"/>
    <col min="15375" max="15375" width="13" style="1128" customWidth="1"/>
    <col min="15376" max="15376" width="10.42578125" style="1128" customWidth="1"/>
    <col min="15377" max="15612" width="9.140625" style="1128"/>
    <col min="15613" max="15613" width="5" style="1128" customWidth="1"/>
    <col min="15614" max="15614" width="17.7109375" style="1128" customWidth="1"/>
    <col min="15615" max="15615" width="13.85546875" style="1128" customWidth="1"/>
    <col min="15616" max="15616" width="13.140625" style="1128" customWidth="1"/>
    <col min="15617" max="15617" width="12.28515625" style="1128" customWidth="1"/>
    <col min="15618" max="15618" width="3" style="1128" customWidth="1"/>
    <col min="15619" max="15619" width="20.28515625" style="1128" customWidth="1"/>
    <col min="15620" max="15620" width="12.5703125" style="1128" customWidth="1"/>
    <col min="15621" max="15621" width="11.7109375" style="1128" customWidth="1"/>
    <col min="15622" max="15622" width="9.140625" style="1128"/>
    <col min="15623" max="15623" width="2.85546875" style="1128" customWidth="1"/>
    <col min="15624" max="15624" width="18.5703125" style="1128" customWidth="1"/>
    <col min="15625" max="15625" width="14.42578125" style="1128" customWidth="1"/>
    <col min="15626" max="15626" width="13.7109375" style="1128" customWidth="1"/>
    <col min="15627" max="15627" width="10.140625" style="1128" customWidth="1"/>
    <col min="15628" max="15628" width="4.42578125" style="1128" customWidth="1"/>
    <col min="15629" max="15629" width="24" style="1128" customWidth="1"/>
    <col min="15630" max="15630" width="13.140625" style="1128" customWidth="1"/>
    <col min="15631" max="15631" width="13" style="1128" customWidth="1"/>
    <col min="15632" max="15632" width="10.42578125" style="1128" customWidth="1"/>
    <col min="15633" max="15868" width="9.140625" style="1128"/>
    <col min="15869" max="15869" width="5" style="1128" customWidth="1"/>
    <col min="15870" max="15870" width="17.7109375" style="1128" customWidth="1"/>
    <col min="15871" max="15871" width="13.85546875" style="1128" customWidth="1"/>
    <col min="15872" max="15872" width="13.140625" style="1128" customWidth="1"/>
    <col min="15873" max="15873" width="12.28515625" style="1128" customWidth="1"/>
    <col min="15874" max="15874" width="3" style="1128" customWidth="1"/>
    <col min="15875" max="15875" width="20.28515625" style="1128" customWidth="1"/>
    <col min="15876" max="15876" width="12.5703125" style="1128" customWidth="1"/>
    <col min="15877" max="15877" width="11.7109375" style="1128" customWidth="1"/>
    <col min="15878" max="15878" width="9.140625" style="1128"/>
    <col min="15879" max="15879" width="2.85546875" style="1128" customWidth="1"/>
    <col min="15880" max="15880" width="18.5703125" style="1128" customWidth="1"/>
    <col min="15881" max="15881" width="14.42578125" style="1128" customWidth="1"/>
    <col min="15882" max="15882" width="13.7109375" style="1128" customWidth="1"/>
    <col min="15883" max="15883" width="10.140625" style="1128" customWidth="1"/>
    <col min="15884" max="15884" width="4.42578125" style="1128" customWidth="1"/>
    <col min="15885" max="15885" width="24" style="1128" customWidth="1"/>
    <col min="15886" max="15886" width="13.140625" style="1128" customWidth="1"/>
    <col min="15887" max="15887" width="13" style="1128" customWidth="1"/>
    <col min="15888" max="15888" width="10.42578125" style="1128" customWidth="1"/>
    <col min="15889" max="16124" width="9.140625" style="1128"/>
    <col min="16125" max="16125" width="5" style="1128" customWidth="1"/>
    <col min="16126" max="16126" width="17.7109375" style="1128" customWidth="1"/>
    <col min="16127" max="16127" width="13.85546875" style="1128" customWidth="1"/>
    <col min="16128" max="16128" width="13.140625" style="1128" customWidth="1"/>
    <col min="16129" max="16129" width="12.28515625" style="1128" customWidth="1"/>
    <col min="16130" max="16130" width="3" style="1128" customWidth="1"/>
    <col min="16131" max="16131" width="20.28515625" style="1128" customWidth="1"/>
    <col min="16132" max="16132" width="12.5703125" style="1128" customWidth="1"/>
    <col min="16133" max="16133" width="11.7109375" style="1128" customWidth="1"/>
    <col min="16134" max="16134" width="9.140625" style="1128"/>
    <col min="16135" max="16135" width="2.85546875" style="1128" customWidth="1"/>
    <col min="16136" max="16136" width="18.5703125" style="1128" customWidth="1"/>
    <col min="16137" max="16137" width="14.42578125" style="1128" customWidth="1"/>
    <col min="16138" max="16138" width="13.7109375" style="1128" customWidth="1"/>
    <col min="16139" max="16139" width="10.140625" style="1128" customWidth="1"/>
    <col min="16140" max="16140" width="4.42578125" style="1128" customWidth="1"/>
    <col min="16141" max="16141" width="24" style="1128" customWidth="1"/>
    <col min="16142" max="16142" width="13.140625" style="1128" customWidth="1"/>
    <col min="16143" max="16143" width="13" style="1128" customWidth="1"/>
    <col min="16144" max="16144" width="10.42578125" style="1128" customWidth="1"/>
    <col min="16145" max="16384" width="9.140625" style="1128"/>
  </cols>
  <sheetData>
    <row r="1" spans="1:24" ht="18.75">
      <c r="A1" s="587" t="s">
        <v>303</v>
      </c>
    </row>
    <row r="2" spans="1:24" ht="28.5" customHeight="1">
      <c r="A2" s="1518" t="s">
        <v>499</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row>
    <row r="3" spans="1:24" ht="15.75" customHeight="1">
      <c r="A3" s="1519" t="s">
        <v>500</v>
      </c>
      <c r="B3" s="1519"/>
      <c r="C3" s="1519"/>
      <c r="D3" s="1519"/>
      <c r="E3" s="1519"/>
      <c r="F3" s="1519"/>
      <c r="P3" s="589"/>
    </row>
    <row r="4" spans="1:24" ht="4.5" customHeight="1">
      <c r="A4" s="590"/>
      <c r="B4" s="590"/>
      <c r="C4" s="588"/>
      <c r="D4" s="588"/>
    </row>
    <row r="5" spans="1:24" ht="15.75" thickBot="1">
      <c r="A5" s="591" t="s">
        <v>178</v>
      </c>
      <c r="B5" s="1520" t="s">
        <v>179</v>
      </c>
      <c r="C5" s="1520"/>
      <c r="D5" s="592"/>
      <c r="E5" s="592"/>
      <c r="F5" s="591" t="s">
        <v>180</v>
      </c>
      <c r="G5" s="593" t="s">
        <v>181</v>
      </c>
      <c r="H5" s="937"/>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604" t="s">
        <v>191</v>
      </c>
      <c r="B7" s="605">
        <v>11037.17</v>
      </c>
      <c r="C7" s="605">
        <v>18352</v>
      </c>
      <c r="D7" s="650">
        <v>2.2970057387838776</v>
      </c>
      <c r="F7" s="743" t="s">
        <v>191</v>
      </c>
      <c r="G7" s="603">
        <v>1561.077</v>
      </c>
      <c r="H7" s="603">
        <v>8217</v>
      </c>
      <c r="I7" s="865">
        <v>2.7202434680783587</v>
      </c>
      <c r="K7" s="743" t="s">
        <v>191</v>
      </c>
      <c r="L7" s="603">
        <v>262565.74800000002</v>
      </c>
      <c r="M7" s="603">
        <v>68936.034</v>
      </c>
      <c r="N7" s="731">
        <v>3.8088316481914237</v>
      </c>
      <c r="P7" s="743" t="s">
        <v>192</v>
      </c>
      <c r="Q7" s="603">
        <v>47495.152000000002</v>
      </c>
      <c r="R7" s="603">
        <v>12713.794</v>
      </c>
      <c r="S7" s="731">
        <v>3.7357182285634014</v>
      </c>
    </row>
    <row r="8" spans="1:24" ht="16.5" thickBot="1">
      <c r="A8" s="604" t="s">
        <v>374</v>
      </c>
      <c r="B8" s="605">
        <v>6361.0209999999997</v>
      </c>
      <c r="C8" s="605">
        <v>3316</v>
      </c>
      <c r="D8" s="650">
        <v>3.4745722346489254</v>
      </c>
      <c r="F8" s="604" t="s">
        <v>193</v>
      </c>
      <c r="G8" s="605">
        <v>1091.5840000000001</v>
      </c>
      <c r="H8" s="605">
        <v>6609</v>
      </c>
      <c r="I8" s="850">
        <v>2.2941256827729988</v>
      </c>
      <c r="K8" s="604" t="s">
        <v>194</v>
      </c>
      <c r="L8" s="605">
        <v>175556.38399999999</v>
      </c>
      <c r="M8" s="605">
        <v>48163.675000000003</v>
      </c>
      <c r="N8" s="650">
        <v>3.6449956113191111</v>
      </c>
      <c r="P8" s="604" t="s">
        <v>194</v>
      </c>
      <c r="Q8" s="605">
        <v>43283.881999999998</v>
      </c>
      <c r="R8" s="605">
        <v>14023.573</v>
      </c>
      <c r="S8" s="650">
        <v>3.0865088376549967</v>
      </c>
    </row>
    <row r="9" spans="1:24" ht="16.5" thickBot="1">
      <c r="A9" s="604" t="s">
        <v>201</v>
      </c>
      <c r="B9" s="605">
        <v>5989.3940000000002</v>
      </c>
      <c r="C9" s="605">
        <v>4855</v>
      </c>
      <c r="D9" s="650">
        <v>2.3132540078573625</v>
      </c>
      <c r="F9" s="940" t="s">
        <v>321</v>
      </c>
      <c r="G9" s="608">
        <v>2652.6610000000001</v>
      </c>
      <c r="H9" s="608">
        <v>14826</v>
      </c>
      <c r="I9" s="941">
        <v>2.527087495272418</v>
      </c>
      <c r="K9" s="604" t="s">
        <v>451</v>
      </c>
      <c r="L9" s="605">
        <v>86621.11</v>
      </c>
      <c r="M9" s="605">
        <v>30224.407999999999</v>
      </c>
      <c r="N9" s="650">
        <v>2.8659323947718018</v>
      </c>
      <c r="P9" s="604" t="s">
        <v>198</v>
      </c>
      <c r="Q9" s="605">
        <v>33127.966999999997</v>
      </c>
      <c r="R9" s="605">
        <v>5987.3850000000002</v>
      </c>
      <c r="S9" s="650">
        <v>5.5329608835910831</v>
      </c>
    </row>
    <row r="10" spans="1:24" ht="15.75">
      <c r="A10" s="604" t="s">
        <v>450</v>
      </c>
      <c r="B10" s="605">
        <v>5161.7070000000003</v>
      </c>
      <c r="C10" s="605">
        <v>2437</v>
      </c>
      <c r="D10" s="650">
        <v>4.7904740072798555</v>
      </c>
      <c r="H10" s="1128"/>
      <c r="K10" s="604" t="s">
        <v>193</v>
      </c>
      <c r="L10" s="605">
        <v>65272.832999999999</v>
      </c>
      <c r="M10" s="605">
        <v>17051.838</v>
      </c>
      <c r="N10" s="650">
        <v>3.8279060005144312</v>
      </c>
      <c r="P10" s="604" t="s">
        <v>193</v>
      </c>
      <c r="Q10" s="605">
        <v>26054.906999999999</v>
      </c>
      <c r="R10" s="605">
        <v>7872.4570000000003</v>
      </c>
      <c r="S10" s="650">
        <v>3.3096283663410291</v>
      </c>
    </row>
    <row r="11" spans="1:24" ht="15.75">
      <c r="A11" s="604" t="s">
        <v>203</v>
      </c>
      <c r="B11" s="605">
        <v>2066.9589999999998</v>
      </c>
      <c r="C11" s="605">
        <v>1334</v>
      </c>
      <c r="D11" s="650">
        <v>2.3338591301205907</v>
      </c>
      <c r="K11" s="604" t="s">
        <v>200</v>
      </c>
      <c r="L11" s="605">
        <v>58658.26</v>
      </c>
      <c r="M11" s="605">
        <v>12563.084000000001</v>
      </c>
      <c r="N11" s="650">
        <v>4.6690971739104823</v>
      </c>
      <c r="P11" s="604" t="s">
        <v>195</v>
      </c>
      <c r="Q11" s="605">
        <v>25143.988000000001</v>
      </c>
      <c r="R11" s="605">
        <v>6083.777</v>
      </c>
      <c r="S11" s="650">
        <v>4.1329568785969641</v>
      </c>
    </row>
    <row r="12" spans="1:24" ht="15.75">
      <c r="A12" s="604" t="s">
        <v>351</v>
      </c>
      <c r="B12" s="605">
        <v>1373.9179999999999</v>
      </c>
      <c r="C12" s="605">
        <v>962</v>
      </c>
      <c r="D12" s="650">
        <v>2.1944697339965051</v>
      </c>
      <c r="H12" s="1128"/>
      <c r="K12" s="604" t="s">
        <v>201</v>
      </c>
      <c r="L12" s="605">
        <v>36182.845999999998</v>
      </c>
      <c r="M12" s="605">
        <v>10335.991</v>
      </c>
      <c r="N12" s="650">
        <v>3.5006653933812442</v>
      </c>
      <c r="P12" s="604" t="s">
        <v>451</v>
      </c>
      <c r="Q12" s="605">
        <v>19469.794999999998</v>
      </c>
      <c r="R12" s="605">
        <v>7508.1689999999999</v>
      </c>
      <c r="S12" s="650">
        <v>2.59314820963673</v>
      </c>
    </row>
    <row r="13" spans="1:24" ht="15.75">
      <c r="A13" s="604" t="s">
        <v>199</v>
      </c>
      <c r="B13" s="605">
        <v>1259.9590000000001</v>
      </c>
      <c r="C13" s="605">
        <v>1542</v>
      </c>
      <c r="D13" s="650">
        <v>2.808828479772433</v>
      </c>
      <c r="H13" s="1128"/>
      <c r="K13" s="604" t="s">
        <v>198</v>
      </c>
      <c r="L13" s="605">
        <v>35495.106</v>
      </c>
      <c r="M13" s="605">
        <v>5528.866</v>
      </c>
      <c r="N13" s="650">
        <v>6.4199613446952775</v>
      </c>
      <c r="P13" s="604" t="s">
        <v>200</v>
      </c>
      <c r="Q13" s="605">
        <v>17577.423999999999</v>
      </c>
      <c r="R13" s="605">
        <v>4430.9269999999997</v>
      </c>
      <c r="S13" s="650">
        <v>3.9669856894505373</v>
      </c>
    </row>
    <row r="14" spans="1:24" ht="15.75">
      <c r="A14" s="604" t="s">
        <v>466</v>
      </c>
      <c r="B14" s="605">
        <v>1231.2360000000001</v>
      </c>
      <c r="C14" s="605">
        <v>599</v>
      </c>
      <c r="D14" s="650">
        <v>4.0753615321216614</v>
      </c>
      <c r="K14" s="604" t="s">
        <v>192</v>
      </c>
      <c r="L14" s="605">
        <v>32889.527999999998</v>
      </c>
      <c r="M14" s="605">
        <v>7792.0550000000003</v>
      </c>
      <c r="N14" s="650">
        <v>4.2209055249225012</v>
      </c>
      <c r="P14" s="604" t="s">
        <v>191</v>
      </c>
      <c r="Q14" s="605">
        <v>13300.359</v>
      </c>
      <c r="R14" s="605">
        <v>4398.0919999999996</v>
      </c>
      <c r="S14" s="650">
        <v>3.0241202321370269</v>
      </c>
    </row>
    <row r="15" spans="1:24" ht="15.75">
      <c r="A15" s="604" t="s">
        <v>204</v>
      </c>
      <c r="B15" s="605">
        <v>1127.0999999999999</v>
      </c>
      <c r="C15" s="605">
        <v>866</v>
      </c>
      <c r="D15" s="650">
        <v>2.2471484481696433</v>
      </c>
      <c r="E15" s="822"/>
      <c r="K15" s="604" t="s">
        <v>196</v>
      </c>
      <c r="L15" s="605">
        <v>30419.474999999999</v>
      </c>
      <c r="M15" s="605">
        <v>7349.4430000000002</v>
      </c>
      <c r="N15" s="650">
        <v>4.1390177459706807</v>
      </c>
      <c r="P15" s="604" t="s">
        <v>339</v>
      </c>
      <c r="Q15" s="605">
        <v>11292</v>
      </c>
      <c r="R15" s="605">
        <v>3158.0830000000001</v>
      </c>
      <c r="S15" s="650">
        <v>3.5755868354314941</v>
      </c>
    </row>
    <row r="16" spans="1:24" ht="16.5" thickBot="1">
      <c r="A16" s="604" t="s">
        <v>193</v>
      </c>
      <c r="B16" s="605">
        <v>1091.5840000000001</v>
      </c>
      <c r="C16" s="605">
        <v>6609</v>
      </c>
      <c r="D16" s="650">
        <v>2.2941256827729988</v>
      </c>
      <c r="E16" s="659"/>
      <c r="K16" s="604" t="s">
        <v>352</v>
      </c>
      <c r="L16" s="605">
        <v>25111.233</v>
      </c>
      <c r="M16" s="605">
        <v>4711.2929999999997</v>
      </c>
      <c r="N16" s="650">
        <v>5.3300087682935455</v>
      </c>
      <c r="P16" s="604" t="s">
        <v>202</v>
      </c>
      <c r="Q16" s="605">
        <v>9942.0450000000001</v>
      </c>
      <c r="R16" s="605">
        <v>4019.4409999999998</v>
      </c>
      <c r="S16" s="650">
        <v>2.4734894727898733</v>
      </c>
    </row>
    <row r="17" spans="1:19" ht="16.5" thickBot="1">
      <c r="A17" s="940" t="s">
        <v>321</v>
      </c>
      <c r="B17" s="608">
        <v>40195.618000000002</v>
      </c>
      <c r="C17" s="608">
        <v>45106</v>
      </c>
      <c r="D17" s="730">
        <v>2.7237341234559338</v>
      </c>
      <c r="K17" s="604" t="s">
        <v>208</v>
      </c>
      <c r="L17" s="605">
        <v>21295.561000000002</v>
      </c>
      <c r="M17" s="605">
        <v>6825.37</v>
      </c>
      <c r="N17" s="650">
        <v>3.1200595718620385</v>
      </c>
      <c r="P17" s="604" t="s">
        <v>207</v>
      </c>
      <c r="Q17" s="605">
        <v>7618.3</v>
      </c>
      <c r="R17" s="605">
        <v>2664.3249999999998</v>
      </c>
      <c r="S17" s="650">
        <v>2.8593733872556841</v>
      </c>
    </row>
    <row r="18" spans="1:19" ht="15.75">
      <c r="A18"/>
      <c r="B18"/>
      <c r="C18"/>
      <c r="D18"/>
      <c r="K18" s="604" t="s">
        <v>205</v>
      </c>
      <c r="L18" s="605">
        <v>20338.151000000002</v>
      </c>
      <c r="M18" s="605">
        <v>5289.95</v>
      </c>
      <c r="N18" s="650">
        <v>3.8446773598994324</v>
      </c>
      <c r="P18" s="604" t="s">
        <v>201</v>
      </c>
      <c r="Q18" s="605">
        <v>6522.0069999999996</v>
      </c>
      <c r="R18" s="605">
        <v>1813.607</v>
      </c>
      <c r="S18" s="650">
        <v>3.5961523086313627</v>
      </c>
    </row>
    <row r="19" spans="1:19" ht="15.75">
      <c r="A19"/>
      <c r="B19"/>
      <c r="C19"/>
      <c r="D19"/>
      <c r="K19" s="604" t="s">
        <v>206</v>
      </c>
      <c r="L19" s="605">
        <v>12705.662</v>
      </c>
      <c r="M19" s="605">
        <v>3156.9180000000001</v>
      </c>
      <c r="N19" s="650">
        <v>4.0247044744272733</v>
      </c>
      <c r="P19" s="604" t="s">
        <v>351</v>
      </c>
      <c r="Q19" s="605">
        <v>4913.4620000000004</v>
      </c>
      <c r="R19" s="605">
        <v>1512.992</v>
      </c>
      <c r="S19" s="650">
        <v>3.2475135360927228</v>
      </c>
    </row>
    <row r="20" spans="1:19" ht="15.75">
      <c r="A20"/>
      <c r="B20"/>
      <c r="C20"/>
      <c r="D20"/>
      <c r="K20" s="604" t="s">
        <v>353</v>
      </c>
      <c r="L20" s="605">
        <v>11413.489</v>
      </c>
      <c r="M20" s="605">
        <v>3604.239</v>
      </c>
      <c r="N20" s="650">
        <v>3.1666848397123495</v>
      </c>
      <c r="P20" s="604" t="s">
        <v>208</v>
      </c>
      <c r="Q20" s="605">
        <v>4730.5020000000004</v>
      </c>
      <c r="R20" s="605">
        <v>1775.9580000000001</v>
      </c>
      <c r="S20" s="650">
        <v>2.6636339372890574</v>
      </c>
    </row>
    <row r="21" spans="1:19" ht="15.75">
      <c r="A21"/>
      <c r="B21"/>
      <c r="C21"/>
      <c r="D21"/>
      <c r="K21" s="604" t="s">
        <v>199</v>
      </c>
      <c r="L21" s="605">
        <v>11305.605</v>
      </c>
      <c r="M21" s="605">
        <v>3957.9760000000001</v>
      </c>
      <c r="N21" s="650">
        <v>2.8564107008228445</v>
      </c>
      <c r="P21" s="604" t="s">
        <v>205</v>
      </c>
      <c r="Q21" s="605">
        <v>4565.8389999999999</v>
      </c>
      <c r="R21" s="605">
        <v>1301.54</v>
      </c>
      <c r="S21" s="650">
        <v>3.5080281819997849</v>
      </c>
    </row>
    <row r="22" spans="1:19" ht="15.75">
      <c r="A22"/>
      <c r="B22"/>
      <c r="C22"/>
      <c r="D22"/>
      <c r="H22" s="1128"/>
      <c r="K22" s="604" t="s">
        <v>351</v>
      </c>
      <c r="L22" s="605">
        <v>7056.4830000000002</v>
      </c>
      <c r="M22" s="605">
        <v>2079.0630000000001</v>
      </c>
      <c r="N22" s="650">
        <v>3.3940688666000018</v>
      </c>
      <c r="P22" s="604" t="s">
        <v>209</v>
      </c>
      <c r="Q22" s="605">
        <v>4178.3459999999995</v>
      </c>
      <c r="R22" s="605">
        <v>1186.9639999999999</v>
      </c>
      <c r="S22" s="650">
        <v>3.5201960632335942</v>
      </c>
    </row>
    <row r="23" spans="1:19" ht="15.75">
      <c r="A23"/>
      <c r="B23"/>
      <c r="C23"/>
      <c r="D23"/>
      <c r="H23" s="1128"/>
      <c r="K23" s="604" t="s">
        <v>195</v>
      </c>
      <c r="L23" s="605">
        <v>6422.0249999999996</v>
      </c>
      <c r="M23" s="605">
        <v>1392.9179999999999</v>
      </c>
      <c r="N23" s="650">
        <v>4.610483172735222</v>
      </c>
      <c r="P23" s="604" t="s">
        <v>210</v>
      </c>
      <c r="Q23" s="605">
        <v>4110.9920000000002</v>
      </c>
      <c r="R23" s="605">
        <v>1271.1869999999999</v>
      </c>
      <c r="S23" s="650">
        <v>3.2339789503825958</v>
      </c>
    </row>
    <row r="24" spans="1:19" ht="15.75">
      <c r="A24"/>
      <c r="B24"/>
      <c r="C24"/>
      <c r="D24"/>
      <c r="H24" s="1128"/>
      <c r="K24" s="604" t="s">
        <v>209</v>
      </c>
      <c r="L24" s="605">
        <v>6053.2489999999998</v>
      </c>
      <c r="M24" s="605">
        <v>2555.288</v>
      </c>
      <c r="N24" s="650">
        <v>2.3689106668211175</v>
      </c>
      <c r="P24" s="604" t="s">
        <v>212</v>
      </c>
      <c r="Q24" s="605">
        <v>3984.23</v>
      </c>
      <c r="R24" s="605">
        <v>1560.732</v>
      </c>
      <c r="S24" s="650">
        <v>2.5527957394350858</v>
      </c>
    </row>
    <row r="25" spans="1:19" ht="15.75">
      <c r="A25"/>
      <c r="B25"/>
      <c r="C25"/>
      <c r="D25"/>
      <c r="H25" s="1128"/>
      <c r="K25" s="604" t="s">
        <v>204</v>
      </c>
      <c r="L25" s="605">
        <v>6028.5230000000001</v>
      </c>
      <c r="M25" s="605">
        <v>1409.9</v>
      </c>
      <c r="N25" s="650">
        <v>4.2758514788282858</v>
      </c>
      <c r="P25" s="604" t="s">
        <v>352</v>
      </c>
      <c r="Q25" s="605">
        <v>3599.4949999999999</v>
      </c>
      <c r="R25" s="605">
        <v>966.83399999999995</v>
      </c>
      <c r="S25" s="650">
        <v>3.7229710581133886</v>
      </c>
    </row>
    <row r="26" spans="1:19" ht="15.75">
      <c r="H26" s="1128"/>
      <c r="K26" s="604" t="s">
        <v>212</v>
      </c>
      <c r="L26" s="605">
        <v>5495.0739999999996</v>
      </c>
      <c r="M26" s="605">
        <v>2062.3000000000002</v>
      </c>
      <c r="N26" s="650">
        <v>2.6645366823449543</v>
      </c>
      <c r="P26" s="604" t="s">
        <v>196</v>
      </c>
      <c r="Q26" s="605">
        <v>3152.913</v>
      </c>
      <c r="R26" s="605">
        <v>1083.684</v>
      </c>
      <c r="S26" s="650">
        <v>2.9094394675938742</v>
      </c>
    </row>
    <row r="27" spans="1:19" ht="15.75">
      <c r="A27" s="1207" t="s">
        <v>447</v>
      </c>
      <c r="H27" s="1128"/>
      <c r="K27" s="604" t="s">
        <v>197</v>
      </c>
      <c r="L27" s="605">
        <v>4327.8620000000001</v>
      </c>
      <c r="M27" s="605">
        <v>1826.7829999999999</v>
      </c>
      <c r="N27" s="650">
        <v>2.3691166383746731</v>
      </c>
      <c r="P27" s="604" t="s">
        <v>204</v>
      </c>
      <c r="Q27" s="605">
        <v>2979.1109999999999</v>
      </c>
      <c r="R27" s="605">
        <v>1083.271</v>
      </c>
      <c r="S27" s="650">
        <v>2.7501068523019634</v>
      </c>
    </row>
    <row r="28" spans="1:19" ht="15.75">
      <c r="H28" s="1128"/>
      <c r="K28" s="604" t="s">
        <v>496</v>
      </c>
      <c r="L28" s="605">
        <v>3754.7890000000002</v>
      </c>
      <c r="M28" s="605">
        <v>1334.7239999999999</v>
      </c>
      <c r="N28" s="650">
        <v>2.8131576265954612</v>
      </c>
      <c r="P28" s="604" t="s">
        <v>206</v>
      </c>
      <c r="Q28" s="605">
        <v>2567.4549999999999</v>
      </c>
      <c r="R28" s="605">
        <v>802.74699999999996</v>
      </c>
      <c r="S28" s="650">
        <v>3.1983364621730135</v>
      </c>
    </row>
    <row r="29" spans="1:19" ht="15.75">
      <c r="H29" s="1128"/>
      <c r="K29" s="604" t="s">
        <v>213</v>
      </c>
      <c r="L29" s="605">
        <v>2917.4650000000001</v>
      </c>
      <c r="M29" s="605">
        <v>547.49900000000002</v>
      </c>
      <c r="N29" s="650">
        <v>5.3287129291560351</v>
      </c>
      <c r="P29" s="604" t="s">
        <v>495</v>
      </c>
      <c r="Q29" s="605">
        <v>2434.027</v>
      </c>
      <c r="R29" s="605">
        <v>962.03</v>
      </c>
      <c r="S29" s="650">
        <v>2.5300946955916137</v>
      </c>
    </row>
    <row r="30" spans="1:19" ht="15.75">
      <c r="A30"/>
      <c r="B30"/>
      <c r="C30"/>
      <c r="D30"/>
      <c r="E30"/>
      <c r="F30"/>
      <c r="G30"/>
      <c r="H30"/>
      <c r="I30"/>
      <c r="J30"/>
      <c r="K30" s="604" t="s">
        <v>211</v>
      </c>
      <c r="L30" s="605">
        <v>2670.2429999999999</v>
      </c>
      <c r="M30" s="605">
        <v>518.11800000000005</v>
      </c>
      <c r="N30" s="650">
        <v>5.1537352494991486</v>
      </c>
      <c r="P30" s="604" t="s">
        <v>497</v>
      </c>
      <c r="Q30" s="605">
        <v>1874.2360000000001</v>
      </c>
      <c r="R30" s="605">
        <v>861.46400000000006</v>
      </c>
      <c r="S30" s="650">
        <v>2.1756405375035985</v>
      </c>
    </row>
    <row r="31" spans="1:19" ht="15.75">
      <c r="A31"/>
      <c r="B31"/>
      <c r="C31"/>
      <c r="D31"/>
      <c r="E31"/>
      <c r="F31"/>
      <c r="G31"/>
      <c r="H31"/>
      <c r="I31"/>
      <c r="J31"/>
      <c r="K31" s="604" t="s">
        <v>501</v>
      </c>
      <c r="L31" s="605">
        <v>2340.694</v>
      </c>
      <c r="M31" s="605">
        <v>875.01599999999996</v>
      </c>
      <c r="N31" s="650">
        <v>2.6750299423096262</v>
      </c>
      <c r="P31" s="604" t="s">
        <v>496</v>
      </c>
      <c r="Q31" s="605">
        <v>1693.6510000000001</v>
      </c>
      <c r="R31" s="605">
        <v>628.28200000000004</v>
      </c>
      <c r="S31" s="650">
        <v>2.6956860136053553</v>
      </c>
    </row>
    <row r="32" spans="1:19" ht="16.5" thickBot="1">
      <c r="A32"/>
      <c r="B32"/>
      <c r="C32"/>
      <c r="D32"/>
      <c r="E32"/>
      <c r="F32"/>
      <c r="G32"/>
      <c r="H32"/>
      <c r="I32"/>
      <c r="J32"/>
      <c r="K32" s="604" t="s">
        <v>502</v>
      </c>
      <c r="L32" s="605">
        <v>2093.529</v>
      </c>
      <c r="M32" s="605">
        <v>267.77</v>
      </c>
      <c r="N32" s="650">
        <v>7.8183851813123209</v>
      </c>
      <c r="P32" s="604" t="s">
        <v>353</v>
      </c>
      <c r="Q32" s="605">
        <v>1673.681</v>
      </c>
      <c r="R32" s="605">
        <v>485.41500000000002</v>
      </c>
      <c r="S32" s="650">
        <v>3.4479383620201269</v>
      </c>
    </row>
    <row r="33" spans="1:19" ht="16.5" thickBot="1">
      <c r="A33"/>
      <c r="B33"/>
      <c r="C33"/>
      <c r="D33"/>
      <c r="E33"/>
      <c r="F33"/>
      <c r="G33"/>
      <c r="H33"/>
      <c r="I33"/>
      <c r="J33"/>
      <c r="K33" s="940" t="s">
        <v>321</v>
      </c>
      <c r="L33" s="608">
        <v>936945.16899999999</v>
      </c>
      <c r="M33" s="608">
        <v>250793.856</v>
      </c>
      <c r="N33" s="730">
        <v>3.7359175537378397</v>
      </c>
      <c r="P33" s="604" t="s">
        <v>211</v>
      </c>
      <c r="Q33" s="605">
        <v>1324.6220000000001</v>
      </c>
      <c r="R33" s="605">
        <v>509.16</v>
      </c>
      <c r="S33" s="650">
        <v>2.6015829994500748</v>
      </c>
    </row>
    <row r="34" spans="1:19" ht="16.5" thickBot="1">
      <c r="A34"/>
      <c r="B34"/>
      <c r="C34"/>
      <c r="D34"/>
      <c r="E34"/>
      <c r="F34"/>
      <c r="G34"/>
      <c r="H34"/>
      <c r="I34"/>
      <c r="J34"/>
      <c r="K34"/>
      <c r="L34"/>
      <c r="M34"/>
      <c r="N34"/>
      <c r="P34" s="940" t="s">
        <v>321</v>
      </c>
      <c r="Q34" s="608">
        <v>319599.34499999997</v>
      </c>
      <c r="R34" s="608">
        <v>95415.786999999997</v>
      </c>
      <c r="S34" s="730">
        <v>3.3495436661859737</v>
      </c>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P30" sqref="P30"/>
    </sheetView>
  </sheetViews>
  <sheetFormatPr defaultRowHeight="12.75"/>
  <cols>
    <col min="1" max="1" width="16.85546875" style="1128" customWidth="1"/>
    <col min="2" max="2" width="12.28515625" style="1128" bestFit="1" customWidth="1"/>
    <col min="3" max="3" width="10.140625" style="1128" customWidth="1"/>
    <col min="4" max="4" width="9.140625" style="1128"/>
    <col min="5" max="5" width="6" style="1128" customWidth="1"/>
    <col min="6" max="6" width="16.7109375" style="1128" customWidth="1"/>
    <col min="7" max="7" width="11.28515625" style="1128" customWidth="1"/>
    <col min="8" max="8" width="10.42578125" style="1128" customWidth="1"/>
    <col min="9" max="9" width="9.140625" style="1128"/>
    <col min="10" max="10" width="3.5703125" style="1128" customWidth="1"/>
    <col min="11" max="11" width="18" style="1128" customWidth="1"/>
    <col min="12" max="12" width="11.7109375" style="1128" customWidth="1"/>
    <col min="13" max="13" width="12.28515625" style="1128" customWidth="1"/>
    <col min="14" max="14" width="10.42578125" style="1128" customWidth="1"/>
    <col min="15" max="15" width="3.85546875" style="1128" customWidth="1"/>
    <col min="16" max="16" width="22.5703125" style="1128" customWidth="1"/>
    <col min="17" max="17" width="11.28515625" style="1128" customWidth="1"/>
    <col min="18" max="18" width="10.28515625" style="1128" customWidth="1"/>
    <col min="19" max="19" width="10" style="1128" customWidth="1"/>
    <col min="20" max="255" width="9.140625" style="1128"/>
    <col min="256" max="256" width="4" style="1128" customWidth="1"/>
    <col min="257" max="257" width="15.140625" style="1128" customWidth="1"/>
    <col min="258" max="258" width="13.85546875" style="1128" customWidth="1"/>
    <col min="259" max="259" width="10.140625" style="1128" customWidth="1"/>
    <col min="260" max="260" width="9.140625" style="1128"/>
    <col min="261" max="261" width="3.42578125" style="1128" customWidth="1"/>
    <col min="262" max="262" width="19.5703125" style="1128" customWidth="1"/>
    <col min="263" max="263" width="12.28515625" style="1128" customWidth="1"/>
    <col min="264" max="264" width="10.42578125" style="1128" customWidth="1"/>
    <col min="265" max="265" width="9.140625" style="1128"/>
    <col min="266" max="266" width="3.5703125" style="1128" customWidth="1"/>
    <col min="267" max="267" width="16.42578125" style="1128" customWidth="1"/>
    <col min="268" max="268" width="11.7109375" style="1128" customWidth="1"/>
    <col min="269" max="269" width="10.140625" style="1128" customWidth="1"/>
    <col min="270" max="270" width="15.85546875" style="1128" customWidth="1"/>
    <col min="271" max="271" width="3.85546875" style="1128" customWidth="1"/>
    <col min="272" max="272" width="16.42578125" style="1128" customWidth="1"/>
    <col min="273" max="273" width="11.28515625" style="1128" customWidth="1"/>
    <col min="274" max="274" width="10.28515625" style="1128" customWidth="1"/>
    <col min="275" max="275" width="10" style="1128" customWidth="1"/>
    <col min="276" max="511" width="9.140625" style="1128"/>
    <col min="512" max="512" width="4" style="1128" customWidth="1"/>
    <col min="513" max="513" width="15.140625" style="1128" customWidth="1"/>
    <col min="514" max="514" width="13.85546875" style="1128" customWidth="1"/>
    <col min="515" max="515" width="10.140625" style="1128" customWidth="1"/>
    <col min="516" max="516" width="9.140625" style="1128"/>
    <col min="517" max="517" width="3.42578125" style="1128" customWidth="1"/>
    <col min="518" max="518" width="19.5703125" style="1128" customWidth="1"/>
    <col min="519" max="519" width="12.28515625" style="1128" customWidth="1"/>
    <col min="520" max="520" width="10.42578125" style="1128" customWidth="1"/>
    <col min="521" max="521" width="9.140625" style="1128"/>
    <col min="522" max="522" width="3.5703125" style="1128" customWidth="1"/>
    <col min="523" max="523" width="16.42578125" style="1128" customWidth="1"/>
    <col min="524" max="524" width="11.7109375" style="1128" customWidth="1"/>
    <col min="525" max="525" width="10.140625" style="1128" customWidth="1"/>
    <col min="526" max="526" width="15.85546875" style="1128" customWidth="1"/>
    <col min="527" max="527" width="3.85546875" style="1128" customWidth="1"/>
    <col min="528" max="528" width="16.42578125" style="1128" customWidth="1"/>
    <col min="529" max="529" width="11.28515625" style="1128" customWidth="1"/>
    <col min="530" max="530" width="10.28515625" style="1128" customWidth="1"/>
    <col min="531" max="531" width="10" style="1128" customWidth="1"/>
    <col min="532" max="767" width="9.140625" style="1128"/>
    <col min="768" max="768" width="4" style="1128" customWidth="1"/>
    <col min="769" max="769" width="15.140625" style="1128" customWidth="1"/>
    <col min="770" max="770" width="13.85546875" style="1128" customWidth="1"/>
    <col min="771" max="771" width="10.140625" style="1128" customWidth="1"/>
    <col min="772" max="772" width="9.140625" style="1128"/>
    <col min="773" max="773" width="3.42578125" style="1128" customWidth="1"/>
    <col min="774" max="774" width="19.5703125" style="1128" customWidth="1"/>
    <col min="775" max="775" width="12.28515625" style="1128" customWidth="1"/>
    <col min="776" max="776" width="10.42578125" style="1128" customWidth="1"/>
    <col min="777" max="777" width="9.140625" style="1128"/>
    <col min="778" max="778" width="3.5703125" style="1128" customWidth="1"/>
    <col min="779" max="779" width="16.42578125" style="1128" customWidth="1"/>
    <col min="780" max="780" width="11.7109375" style="1128" customWidth="1"/>
    <col min="781" max="781" width="10.140625" style="1128" customWidth="1"/>
    <col min="782" max="782" width="15.85546875" style="1128" customWidth="1"/>
    <col min="783" max="783" width="3.85546875" style="1128" customWidth="1"/>
    <col min="784" max="784" width="16.42578125" style="1128" customWidth="1"/>
    <col min="785" max="785" width="11.28515625" style="1128" customWidth="1"/>
    <col min="786" max="786" width="10.28515625" style="1128" customWidth="1"/>
    <col min="787" max="787" width="10" style="1128" customWidth="1"/>
    <col min="788" max="1023" width="9.140625" style="1128"/>
    <col min="1024" max="1024" width="4" style="1128" customWidth="1"/>
    <col min="1025" max="1025" width="15.140625" style="1128" customWidth="1"/>
    <col min="1026" max="1026" width="13.85546875" style="1128" customWidth="1"/>
    <col min="1027" max="1027" width="10.140625" style="1128" customWidth="1"/>
    <col min="1028" max="1028" width="9.140625" style="1128"/>
    <col min="1029" max="1029" width="3.42578125" style="1128" customWidth="1"/>
    <col min="1030" max="1030" width="19.5703125" style="1128" customWidth="1"/>
    <col min="1031" max="1031" width="12.28515625" style="1128" customWidth="1"/>
    <col min="1032" max="1032" width="10.42578125" style="1128" customWidth="1"/>
    <col min="1033" max="1033" width="9.140625" style="1128"/>
    <col min="1034" max="1034" width="3.5703125" style="1128" customWidth="1"/>
    <col min="1035" max="1035" width="16.42578125" style="1128" customWidth="1"/>
    <col min="1036" max="1036" width="11.7109375" style="1128" customWidth="1"/>
    <col min="1037" max="1037" width="10.140625" style="1128" customWidth="1"/>
    <col min="1038" max="1038" width="15.85546875" style="1128" customWidth="1"/>
    <col min="1039" max="1039" width="3.85546875" style="1128" customWidth="1"/>
    <col min="1040" max="1040" width="16.42578125" style="1128" customWidth="1"/>
    <col min="1041" max="1041" width="11.28515625" style="1128" customWidth="1"/>
    <col min="1042" max="1042" width="10.28515625" style="1128" customWidth="1"/>
    <col min="1043" max="1043" width="10" style="1128" customWidth="1"/>
    <col min="1044" max="1279" width="9.140625" style="1128"/>
    <col min="1280" max="1280" width="4" style="1128" customWidth="1"/>
    <col min="1281" max="1281" width="15.140625" style="1128" customWidth="1"/>
    <col min="1282" max="1282" width="13.85546875" style="1128" customWidth="1"/>
    <col min="1283" max="1283" width="10.140625" style="1128" customWidth="1"/>
    <col min="1284" max="1284" width="9.140625" style="1128"/>
    <col min="1285" max="1285" width="3.42578125" style="1128" customWidth="1"/>
    <col min="1286" max="1286" width="19.5703125" style="1128" customWidth="1"/>
    <col min="1287" max="1287" width="12.28515625" style="1128" customWidth="1"/>
    <col min="1288" max="1288" width="10.42578125" style="1128" customWidth="1"/>
    <col min="1289" max="1289" width="9.140625" style="1128"/>
    <col min="1290" max="1290" width="3.5703125" style="1128" customWidth="1"/>
    <col min="1291" max="1291" width="16.42578125" style="1128" customWidth="1"/>
    <col min="1292" max="1292" width="11.7109375" style="1128" customWidth="1"/>
    <col min="1293" max="1293" width="10.140625" style="1128" customWidth="1"/>
    <col min="1294" max="1294" width="15.85546875" style="1128" customWidth="1"/>
    <col min="1295" max="1295" width="3.85546875" style="1128" customWidth="1"/>
    <col min="1296" max="1296" width="16.42578125" style="1128" customWidth="1"/>
    <col min="1297" max="1297" width="11.28515625" style="1128" customWidth="1"/>
    <col min="1298" max="1298" width="10.28515625" style="1128" customWidth="1"/>
    <col min="1299" max="1299" width="10" style="1128" customWidth="1"/>
    <col min="1300" max="1535" width="9.140625" style="1128"/>
    <col min="1536" max="1536" width="4" style="1128" customWidth="1"/>
    <col min="1537" max="1537" width="15.140625" style="1128" customWidth="1"/>
    <col min="1538" max="1538" width="13.85546875" style="1128" customWidth="1"/>
    <col min="1539" max="1539" width="10.140625" style="1128" customWidth="1"/>
    <col min="1540" max="1540" width="9.140625" style="1128"/>
    <col min="1541" max="1541" width="3.42578125" style="1128" customWidth="1"/>
    <col min="1542" max="1542" width="19.5703125" style="1128" customWidth="1"/>
    <col min="1543" max="1543" width="12.28515625" style="1128" customWidth="1"/>
    <col min="1544" max="1544" width="10.42578125" style="1128" customWidth="1"/>
    <col min="1545" max="1545" width="9.140625" style="1128"/>
    <col min="1546" max="1546" width="3.5703125" style="1128" customWidth="1"/>
    <col min="1547" max="1547" width="16.42578125" style="1128" customWidth="1"/>
    <col min="1548" max="1548" width="11.7109375" style="1128" customWidth="1"/>
    <col min="1549" max="1549" width="10.140625" style="1128" customWidth="1"/>
    <col min="1550" max="1550" width="15.85546875" style="1128" customWidth="1"/>
    <col min="1551" max="1551" width="3.85546875" style="1128" customWidth="1"/>
    <col min="1552" max="1552" width="16.42578125" style="1128" customWidth="1"/>
    <col min="1553" max="1553" width="11.28515625" style="1128" customWidth="1"/>
    <col min="1554" max="1554" width="10.28515625" style="1128" customWidth="1"/>
    <col min="1555" max="1555" width="10" style="1128" customWidth="1"/>
    <col min="1556" max="1791" width="9.140625" style="1128"/>
    <col min="1792" max="1792" width="4" style="1128" customWidth="1"/>
    <col min="1793" max="1793" width="15.140625" style="1128" customWidth="1"/>
    <col min="1794" max="1794" width="13.85546875" style="1128" customWidth="1"/>
    <col min="1795" max="1795" width="10.140625" style="1128" customWidth="1"/>
    <col min="1796" max="1796" width="9.140625" style="1128"/>
    <col min="1797" max="1797" width="3.42578125" style="1128" customWidth="1"/>
    <col min="1798" max="1798" width="19.5703125" style="1128" customWidth="1"/>
    <col min="1799" max="1799" width="12.28515625" style="1128" customWidth="1"/>
    <col min="1800" max="1800" width="10.42578125" style="1128" customWidth="1"/>
    <col min="1801" max="1801" width="9.140625" style="1128"/>
    <col min="1802" max="1802" width="3.5703125" style="1128" customWidth="1"/>
    <col min="1803" max="1803" width="16.42578125" style="1128" customWidth="1"/>
    <col min="1804" max="1804" width="11.7109375" style="1128" customWidth="1"/>
    <col min="1805" max="1805" width="10.140625" style="1128" customWidth="1"/>
    <col min="1806" max="1806" width="15.85546875" style="1128" customWidth="1"/>
    <col min="1807" max="1807" width="3.85546875" style="1128" customWidth="1"/>
    <col min="1808" max="1808" width="16.42578125" style="1128" customWidth="1"/>
    <col min="1809" max="1809" width="11.28515625" style="1128" customWidth="1"/>
    <col min="1810" max="1810" width="10.28515625" style="1128" customWidth="1"/>
    <col min="1811" max="1811" width="10" style="1128" customWidth="1"/>
    <col min="1812" max="2047" width="9.140625" style="1128"/>
    <col min="2048" max="2048" width="4" style="1128" customWidth="1"/>
    <col min="2049" max="2049" width="15.140625" style="1128" customWidth="1"/>
    <col min="2050" max="2050" width="13.85546875" style="1128" customWidth="1"/>
    <col min="2051" max="2051" width="10.140625" style="1128" customWidth="1"/>
    <col min="2052" max="2052" width="9.140625" style="1128"/>
    <col min="2053" max="2053" width="3.42578125" style="1128" customWidth="1"/>
    <col min="2054" max="2054" width="19.5703125" style="1128" customWidth="1"/>
    <col min="2055" max="2055" width="12.28515625" style="1128" customWidth="1"/>
    <col min="2056" max="2056" width="10.42578125" style="1128" customWidth="1"/>
    <col min="2057" max="2057" width="9.140625" style="1128"/>
    <col min="2058" max="2058" width="3.5703125" style="1128" customWidth="1"/>
    <col min="2059" max="2059" width="16.42578125" style="1128" customWidth="1"/>
    <col min="2060" max="2060" width="11.7109375" style="1128" customWidth="1"/>
    <col min="2061" max="2061" width="10.140625" style="1128" customWidth="1"/>
    <col min="2062" max="2062" width="15.85546875" style="1128" customWidth="1"/>
    <col min="2063" max="2063" width="3.85546875" style="1128" customWidth="1"/>
    <col min="2064" max="2064" width="16.42578125" style="1128" customWidth="1"/>
    <col min="2065" max="2065" width="11.28515625" style="1128" customWidth="1"/>
    <col min="2066" max="2066" width="10.28515625" style="1128" customWidth="1"/>
    <col min="2067" max="2067" width="10" style="1128" customWidth="1"/>
    <col min="2068" max="2303" width="9.140625" style="1128"/>
    <col min="2304" max="2304" width="4" style="1128" customWidth="1"/>
    <col min="2305" max="2305" width="15.140625" style="1128" customWidth="1"/>
    <col min="2306" max="2306" width="13.85546875" style="1128" customWidth="1"/>
    <col min="2307" max="2307" width="10.140625" style="1128" customWidth="1"/>
    <col min="2308" max="2308" width="9.140625" style="1128"/>
    <col min="2309" max="2309" width="3.42578125" style="1128" customWidth="1"/>
    <col min="2310" max="2310" width="19.5703125" style="1128" customWidth="1"/>
    <col min="2311" max="2311" width="12.28515625" style="1128" customWidth="1"/>
    <col min="2312" max="2312" width="10.42578125" style="1128" customWidth="1"/>
    <col min="2313" max="2313" width="9.140625" style="1128"/>
    <col min="2314" max="2314" width="3.5703125" style="1128" customWidth="1"/>
    <col min="2315" max="2315" width="16.42578125" style="1128" customWidth="1"/>
    <col min="2316" max="2316" width="11.7109375" style="1128" customWidth="1"/>
    <col min="2317" max="2317" width="10.140625" style="1128" customWidth="1"/>
    <col min="2318" max="2318" width="15.85546875" style="1128" customWidth="1"/>
    <col min="2319" max="2319" width="3.85546875" style="1128" customWidth="1"/>
    <col min="2320" max="2320" width="16.42578125" style="1128" customWidth="1"/>
    <col min="2321" max="2321" width="11.28515625" style="1128" customWidth="1"/>
    <col min="2322" max="2322" width="10.28515625" style="1128" customWidth="1"/>
    <col min="2323" max="2323" width="10" style="1128" customWidth="1"/>
    <col min="2324" max="2559" width="9.140625" style="1128"/>
    <col min="2560" max="2560" width="4" style="1128" customWidth="1"/>
    <col min="2561" max="2561" width="15.140625" style="1128" customWidth="1"/>
    <col min="2562" max="2562" width="13.85546875" style="1128" customWidth="1"/>
    <col min="2563" max="2563" width="10.140625" style="1128" customWidth="1"/>
    <col min="2564" max="2564" width="9.140625" style="1128"/>
    <col min="2565" max="2565" width="3.42578125" style="1128" customWidth="1"/>
    <col min="2566" max="2566" width="19.5703125" style="1128" customWidth="1"/>
    <col min="2567" max="2567" width="12.28515625" style="1128" customWidth="1"/>
    <col min="2568" max="2568" width="10.42578125" style="1128" customWidth="1"/>
    <col min="2569" max="2569" width="9.140625" style="1128"/>
    <col min="2570" max="2570" width="3.5703125" style="1128" customWidth="1"/>
    <col min="2571" max="2571" width="16.42578125" style="1128" customWidth="1"/>
    <col min="2572" max="2572" width="11.7109375" style="1128" customWidth="1"/>
    <col min="2573" max="2573" width="10.140625" style="1128" customWidth="1"/>
    <col min="2574" max="2574" width="15.85546875" style="1128" customWidth="1"/>
    <col min="2575" max="2575" width="3.85546875" style="1128" customWidth="1"/>
    <col min="2576" max="2576" width="16.42578125" style="1128" customWidth="1"/>
    <col min="2577" max="2577" width="11.28515625" style="1128" customWidth="1"/>
    <col min="2578" max="2578" width="10.28515625" style="1128" customWidth="1"/>
    <col min="2579" max="2579" width="10" style="1128" customWidth="1"/>
    <col min="2580" max="2815" width="9.140625" style="1128"/>
    <col min="2816" max="2816" width="4" style="1128" customWidth="1"/>
    <col min="2817" max="2817" width="15.140625" style="1128" customWidth="1"/>
    <col min="2818" max="2818" width="13.85546875" style="1128" customWidth="1"/>
    <col min="2819" max="2819" width="10.140625" style="1128" customWidth="1"/>
    <col min="2820" max="2820" width="9.140625" style="1128"/>
    <col min="2821" max="2821" width="3.42578125" style="1128" customWidth="1"/>
    <col min="2822" max="2822" width="19.5703125" style="1128" customWidth="1"/>
    <col min="2823" max="2823" width="12.28515625" style="1128" customWidth="1"/>
    <col min="2824" max="2824" width="10.42578125" style="1128" customWidth="1"/>
    <col min="2825" max="2825" width="9.140625" style="1128"/>
    <col min="2826" max="2826" width="3.5703125" style="1128" customWidth="1"/>
    <col min="2827" max="2827" width="16.42578125" style="1128" customWidth="1"/>
    <col min="2828" max="2828" width="11.7109375" style="1128" customWidth="1"/>
    <col min="2829" max="2829" width="10.140625" style="1128" customWidth="1"/>
    <col min="2830" max="2830" width="15.85546875" style="1128" customWidth="1"/>
    <col min="2831" max="2831" width="3.85546875" style="1128" customWidth="1"/>
    <col min="2832" max="2832" width="16.42578125" style="1128" customWidth="1"/>
    <col min="2833" max="2833" width="11.28515625" style="1128" customWidth="1"/>
    <col min="2834" max="2834" width="10.28515625" style="1128" customWidth="1"/>
    <col min="2835" max="2835" width="10" style="1128" customWidth="1"/>
    <col min="2836" max="3071" width="9.140625" style="1128"/>
    <col min="3072" max="3072" width="4" style="1128" customWidth="1"/>
    <col min="3073" max="3073" width="15.140625" style="1128" customWidth="1"/>
    <col min="3074" max="3074" width="13.85546875" style="1128" customWidth="1"/>
    <col min="3075" max="3075" width="10.140625" style="1128" customWidth="1"/>
    <col min="3076" max="3076" width="9.140625" style="1128"/>
    <col min="3077" max="3077" width="3.42578125" style="1128" customWidth="1"/>
    <col min="3078" max="3078" width="19.5703125" style="1128" customWidth="1"/>
    <col min="3079" max="3079" width="12.28515625" style="1128" customWidth="1"/>
    <col min="3080" max="3080" width="10.42578125" style="1128" customWidth="1"/>
    <col min="3081" max="3081" width="9.140625" style="1128"/>
    <col min="3082" max="3082" width="3.5703125" style="1128" customWidth="1"/>
    <col min="3083" max="3083" width="16.42578125" style="1128" customWidth="1"/>
    <col min="3084" max="3084" width="11.7109375" style="1128" customWidth="1"/>
    <col min="3085" max="3085" width="10.140625" style="1128" customWidth="1"/>
    <col min="3086" max="3086" width="15.85546875" style="1128" customWidth="1"/>
    <col min="3087" max="3087" width="3.85546875" style="1128" customWidth="1"/>
    <col min="3088" max="3088" width="16.42578125" style="1128" customWidth="1"/>
    <col min="3089" max="3089" width="11.28515625" style="1128" customWidth="1"/>
    <col min="3090" max="3090" width="10.28515625" style="1128" customWidth="1"/>
    <col min="3091" max="3091" width="10" style="1128" customWidth="1"/>
    <col min="3092" max="3327" width="9.140625" style="1128"/>
    <col min="3328" max="3328" width="4" style="1128" customWidth="1"/>
    <col min="3329" max="3329" width="15.140625" style="1128" customWidth="1"/>
    <col min="3330" max="3330" width="13.85546875" style="1128" customWidth="1"/>
    <col min="3331" max="3331" width="10.140625" style="1128" customWidth="1"/>
    <col min="3332" max="3332" width="9.140625" style="1128"/>
    <col min="3333" max="3333" width="3.42578125" style="1128" customWidth="1"/>
    <col min="3334" max="3334" width="19.5703125" style="1128" customWidth="1"/>
    <col min="3335" max="3335" width="12.28515625" style="1128" customWidth="1"/>
    <col min="3336" max="3336" width="10.42578125" style="1128" customWidth="1"/>
    <col min="3337" max="3337" width="9.140625" style="1128"/>
    <col min="3338" max="3338" width="3.5703125" style="1128" customWidth="1"/>
    <col min="3339" max="3339" width="16.42578125" style="1128" customWidth="1"/>
    <col min="3340" max="3340" width="11.7109375" style="1128" customWidth="1"/>
    <col min="3341" max="3341" width="10.140625" style="1128" customWidth="1"/>
    <col min="3342" max="3342" width="15.85546875" style="1128" customWidth="1"/>
    <col min="3343" max="3343" width="3.85546875" style="1128" customWidth="1"/>
    <col min="3344" max="3344" width="16.42578125" style="1128" customWidth="1"/>
    <col min="3345" max="3345" width="11.28515625" style="1128" customWidth="1"/>
    <col min="3346" max="3346" width="10.28515625" style="1128" customWidth="1"/>
    <col min="3347" max="3347" width="10" style="1128" customWidth="1"/>
    <col min="3348" max="3583" width="9.140625" style="1128"/>
    <col min="3584" max="3584" width="4" style="1128" customWidth="1"/>
    <col min="3585" max="3585" width="15.140625" style="1128" customWidth="1"/>
    <col min="3586" max="3586" width="13.85546875" style="1128" customWidth="1"/>
    <col min="3587" max="3587" width="10.140625" style="1128" customWidth="1"/>
    <col min="3588" max="3588" width="9.140625" style="1128"/>
    <col min="3589" max="3589" width="3.42578125" style="1128" customWidth="1"/>
    <col min="3590" max="3590" width="19.5703125" style="1128" customWidth="1"/>
    <col min="3591" max="3591" width="12.28515625" style="1128" customWidth="1"/>
    <col min="3592" max="3592" width="10.42578125" style="1128" customWidth="1"/>
    <col min="3593" max="3593" width="9.140625" style="1128"/>
    <col min="3594" max="3594" width="3.5703125" style="1128" customWidth="1"/>
    <col min="3595" max="3595" width="16.42578125" style="1128" customWidth="1"/>
    <col min="3596" max="3596" width="11.7109375" style="1128" customWidth="1"/>
    <col min="3597" max="3597" width="10.140625" style="1128" customWidth="1"/>
    <col min="3598" max="3598" width="15.85546875" style="1128" customWidth="1"/>
    <col min="3599" max="3599" width="3.85546875" style="1128" customWidth="1"/>
    <col min="3600" max="3600" width="16.42578125" style="1128" customWidth="1"/>
    <col min="3601" max="3601" width="11.28515625" style="1128" customWidth="1"/>
    <col min="3602" max="3602" width="10.28515625" style="1128" customWidth="1"/>
    <col min="3603" max="3603" width="10" style="1128" customWidth="1"/>
    <col min="3604" max="3839" width="9.140625" style="1128"/>
    <col min="3840" max="3840" width="4" style="1128" customWidth="1"/>
    <col min="3841" max="3841" width="15.140625" style="1128" customWidth="1"/>
    <col min="3842" max="3842" width="13.85546875" style="1128" customWidth="1"/>
    <col min="3843" max="3843" width="10.140625" style="1128" customWidth="1"/>
    <col min="3844" max="3844" width="9.140625" style="1128"/>
    <col min="3845" max="3845" width="3.42578125" style="1128" customWidth="1"/>
    <col min="3846" max="3846" width="19.5703125" style="1128" customWidth="1"/>
    <col min="3847" max="3847" width="12.28515625" style="1128" customWidth="1"/>
    <col min="3848" max="3848" width="10.42578125" style="1128" customWidth="1"/>
    <col min="3849" max="3849" width="9.140625" style="1128"/>
    <col min="3850" max="3850" width="3.5703125" style="1128" customWidth="1"/>
    <col min="3851" max="3851" width="16.42578125" style="1128" customWidth="1"/>
    <col min="3852" max="3852" width="11.7109375" style="1128" customWidth="1"/>
    <col min="3853" max="3853" width="10.140625" style="1128" customWidth="1"/>
    <col min="3854" max="3854" width="15.85546875" style="1128" customWidth="1"/>
    <col min="3855" max="3855" width="3.85546875" style="1128" customWidth="1"/>
    <col min="3856" max="3856" width="16.42578125" style="1128" customWidth="1"/>
    <col min="3857" max="3857" width="11.28515625" style="1128" customWidth="1"/>
    <col min="3858" max="3858" width="10.28515625" style="1128" customWidth="1"/>
    <col min="3859" max="3859" width="10" style="1128" customWidth="1"/>
    <col min="3860" max="4095" width="9.140625" style="1128"/>
    <col min="4096" max="4096" width="4" style="1128" customWidth="1"/>
    <col min="4097" max="4097" width="15.140625" style="1128" customWidth="1"/>
    <col min="4098" max="4098" width="13.85546875" style="1128" customWidth="1"/>
    <col min="4099" max="4099" width="10.140625" style="1128" customWidth="1"/>
    <col min="4100" max="4100" width="9.140625" style="1128"/>
    <col min="4101" max="4101" width="3.42578125" style="1128" customWidth="1"/>
    <col min="4102" max="4102" width="19.5703125" style="1128" customWidth="1"/>
    <col min="4103" max="4103" width="12.28515625" style="1128" customWidth="1"/>
    <col min="4104" max="4104" width="10.42578125" style="1128" customWidth="1"/>
    <col min="4105" max="4105" width="9.140625" style="1128"/>
    <col min="4106" max="4106" width="3.5703125" style="1128" customWidth="1"/>
    <col min="4107" max="4107" width="16.42578125" style="1128" customWidth="1"/>
    <col min="4108" max="4108" width="11.7109375" style="1128" customWidth="1"/>
    <col min="4109" max="4109" width="10.140625" style="1128" customWidth="1"/>
    <col min="4110" max="4110" width="15.85546875" style="1128" customWidth="1"/>
    <col min="4111" max="4111" width="3.85546875" style="1128" customWidth="1"/>
    <col min="4112" max="4112" width="16.42578125" style="1128" customWidth="1"/>
    <col min="4113" max="4113" width="11.28515625" style="1128" customWidth="1"/>
    <col min="4114" max="4114" width="10.28515625" style="1128" customWidth="1"/>
    <col min="4115" max="4115" width="10" style="1128" customWidth="1"/>
    <col min="4116" max="4351" width="9.140625" style="1128"/>
    <col min="4352" max="4352" width="4" style="1128" customWidth="1"/>
    <col min="4353" max="4353" width="15.140625" style="1128" customWidth="1"/>
    <col min="4354" max="4354" width="13.85546875" style="1128" customWidth="1"/>
    <col min="4355" max="4355" width="10.140625" style="1128" customWidth="1"/>
    <col min="4356" max="4356" width="9.140625" style="1128"/>
    <col min="4357" max="4357" width="3.42578125" style="1128" customWidth="1"/>
    <col min="4358" max="4358" width="19.5703125" style="1128" customWidth="1"/>
    <col min="4359" max="4359" width="12.28515625" style="1128" customWidth="1"/>
    <col min="4360" max="4360" width="10.42578125" style="1128" customWidth="1"/>
    <col min="4361" max="4361" width="9.140625" style="1128"/>
    <col min="4362" max="4362" width="3.5703125" style="1128" customWidth="1"/>
    <col min="4363" max="4363" width="16.42578125" style="1128" customWidth="1"/>
    <col min="4364" max="4364" width="11.7109375" style="1128" customWidth="1"/>
    <col min="4365" max="4365" width="10.140625" style="1128" customWidth="1"/>
    <col min="4366" max="4366" width="15.85546875" style="1128" customWidth="1"/>
    <col min="4367" max="4367" width="3.85546875" style="1128" customWidth="1"/>
    <col min="4368" max="4368" width="16.42578125" style="1128" customWidth="1"/>
    <col min="4369" max="4369" width="11.28515625" style="1128" customWidth="1"/>
    <col min="4370" max="4370" width="10.28515625" style="1128" customWidth="1"/>
    <col min="4371" max="4371" width="10" style="1128" customWidth="1"/>
    <col min="4372" max="4607" width="9.140625" style="1128"/>
    <col min="4608" max="4608" width="4" style="1128" customWidth="1"/>
    <col min="4609" max="4609" width="15.140625" style="1128" customWidth="1"/>
    <col min="4610" max="4610" width="13.85546875" style="1128" customWidth="1"/>
    <col min="4611" max="4611" width="10.140625" style="1128" customWidth="1"/>
    <col min="4612" max="4612" width="9.140625" style="1128"/>
    <col min="4613" max="4613" width="3.42578125" style="1128" customWidth="1"/>
    <col min="4614" max="4614" width="19.5703125" style="1128" customWidth="1"/>
    <col min="4615" max="4615" width="12.28515625" style="1128" customWidth="1"/>
    <col min="4616" max="4616" width="10.42578125" style="1128" customWidth="1"/>
    <col min="4617" max="4617" width="9.140625" style="1128"/>
    <col min="4618" max="4618" width="3.5703125" style="1128" customWidth="1"/>
    <col min="4619" max="4619" width="16.42578125" style="1128" customWidth="1"/>
    <col min="4620" max="4620" width="11.7109375" style="1128" customWidth="1"/>
    <col min="4621" max="4621" width="10.140625" style="1128" customWidth="1"/>
    <col min="4622" max="4622" width="15.85546875" style="1128" customWidth="1"/>
    <col min="4623" max="4623" width="3.85546875" style="1128" customWidth="1"/>
    <col min="4624" max="4624" width="16.42578125" style="1128" customWidth="1"/>
    <col min="4625" max="4625" width="11.28515625" style="1128" customWidth="1"/>
    <col min="4626" max="4626" width="10.28515625" style="1128" customWidth="1"/>
    <col min="4627" max="4627" width="10" style="1128" customWidth="1"/>
    <col min="4628" max="4863" width="9.140625" style="1128"/>
    <col min="4864" max="4864" width="4" style="1128" customWidth="1"/>
    <col min="4865" max="4865" width="15.140625" style="1128" customWidth="1"/>
    <col min="4866" max="4866" width="13.85546875" style="1128" customWidth="1"/>
    <col min="4867" max="4867" width="10.140625" style="1128" customWidth="1"/>
    <col min="4868" max="4868" width="9.140625" style="1128"/>
    <col min="4869" max="4869" width="3.42578125" style="1128" customWidth="1"/>
    <col min="4870" max="4870" width="19.5703125" style="1128" customWidth="1"/>
    <col min="4871" max="4871" width="12.28515625" style="1128" customWidth="1"/>
    <col min="4872" max="4872" width="10.42578125" style="1128" customWidth="1"/>
    <col min="4873" max="4873" width="9.140625" style="1128"/>
    <col min="4874" max="4874" width="3.5703125" style="1128" customWidth="1"/>
    <col min="4875" max="4875" width="16.42578125" style="1128" customWidth="1"/>
    <col min="4876" max="4876" width="11.7109375" style="1128" customWidth="1"/>
    <col min="4877" max="4877" width="10.140625" style="1128" customWidth="1"/>
    <col min="4878" max="4878" width="15.85546875" style="1128" customWidth="1"/>
    <col min="4879" max="4879" width="3.85546875" style="1128" customWidth="1"/>
    <col min="4880" max="4880" width="16.42578125" style="1128" customWidth="1"/>
    <col min="4881" max="4881" width="11.28515625" style="1128" customWidth="1"/>
    <col min="4882" max="4882" width="10.28515625" style="1128" customWidth="1"/>
    <col min="4883" max="4883" width="10" style="1128" customWidth="1"/>
    <col min="4884" max="5119" width="9.140625" style="1128"/>
    <col min="5120" max="5120" width="4" style="1128" customWidth="1"/>
    <col min="5121" max="5121" width="15.140625" style="1128" customWidth="1"/>
    <col min="5122" max="5122" width="13.85546875" style="1128" customWidth="1"/>
    <col min="5123" max="5123" width="10.140625" style="1128" customWidth="1"/>
    <col min="5124" max="5124" width="9.140625" style="1128"/>
    <col min="5125" max="5125" width="3.42578125" style="1128" customWidth="1"/>
    <col min="5126" max="5126" width="19.5703125" style="1128" customWidth="1"/>
    <col min="5127" max="5127" width="12.28515625" style="1128" customWidth="1"/>
    <col min="5128" max="5128" width="10.42578125" style="1128" customWidth="1"/>
    <col min="5129" max="5129" width="9.140625" style="1128"/>
    <col min="5130" max="5130" width="3.5703125" style="1128" customWidth="1"/>
    <col min="5131" max="5131" width="16.42578125" style="1128" customWidth="1"/>
    <col min="5132" max="5132" width="11.7109375" style="1128" customWidth="1"/>
    <col min="5133" max="5133" width="10.140625" style="1128" customWidth="1"/>
    <col min="5134" max="5134" width="15.85546875" style="1128" customWidth="1"/>
    <col min="5135" max="5135" width="3.85546875" style="1128" customWidth="1"/>
    <col min="5136" max="5136" width="16.42578125" style="1128" customWidth="1"/>
    <col min="5137" max="5137" width="11.28515625" style="1128" customWidth="1"/>
    <col min="5138" max="5138" width="10.28515625" style="1128" customWidth="1"/>
    <col min="5139" max="5139" width="10" style="1128" customWidth="1"/>
    <col min="5140" max="5375" width="9.140625" style="1128"/>
    <col min="5376" max="5376" width="4" style="1128" customWidth="1"/>
    <col min="5377" max="5377" width="15.140625" style="1128" customWidth="1"/>
    <col min="5378" max="5378" width="13.85546875" style="1128" customWidth="1"/>
    <col min="5379" max="5379" width="10.140625" style="1128" customWidth="1"/>
    <col min="5380" max="5380" width="9.140625" style="1128"/>
    <col min="5381" max="5381" width="3.42578125" style="1128" customWidth="1"/>
    <col min="5382" max="5382" width="19.5703125" style="1128" customWidth="1"/>
    <col min="5383" max="5383" width="12.28515625" style="1128" customWidth="1"/>
    <col min="5384" max="5384" width="10.42578125" style="1128" customWidth="1"/>
    <col min="5385" max="5385" width="9.140625" style="1128"/>
    <col min="5386" max="5386" width="3.5703125" style="1128" customWidth="1"/>
    <col min="5387" max="5387" width="16.42578125" style="1128" customWidth="1"/>
    <col min="5388" max="5388" width="11.7109375" style="1128" customWidth="1"/>
    <col min="5389" max="5389" width="10.140625" style="1128" customWidth="1"/>
    <col min="5390" max="5390" width="15.85546875" style="1128" customWidth="1"/>
    <col min="5391" max="5391" width="3.85546875" style="1128" customWidth="1"/>
    <col min="5392" max="5392" width="16.42578125" style="1128" customWidth="1"/>
    <col min="5393" max="5393" width="11.28515625" style="1128" customWidth="1"/>
    <col min="5394" max="5394" width="10.28515625" style="1128" customWidth="1"/>
    <col min="5395" max="5395" width="10" style="1128" customWidth="1"/>
    <col min="5396" max="5631" width="9.140625" style="1128"/>
    <col min="5632" max="5632" width="4" style="1128" customWidth="1"/>
    <col min="5633" max="5633" width="15.140625" style="1128" customWidth="1"/>
    <col min="5634" max="5634" width="13.85546875" style="1128" customWidth="1"/>
    <col min="5635" max="5635" width="10.140625" style="1128" customWidth="1"/>
    <col min="5636" max="5636" width="9.140625" style="1128"/>
    <col min="5637" max="5637" width="3.42578125" style="1128" customWidth="1"/>
    <col min="5638" max="5638" width="19.5703125" style="1128" customWidth="1"/>
    <col min="5639" max="5639" width="12.28515625" style="1128" customWidth="1"/>
    <col min="5640" max="5640" width="10.42578125" style="1128" customWidth="1"/>
    <col min="5641" max="5641" width="9.140625" style="1128"/>
    <col min="5642" max="5642" width="3.5703125" style="1128" customWidth="1"/>
    <col min="5643" max="5643" width="16.42578125" style="1128" customWidth="1"/>
    <col min="5644" max="5644" width="11.7109375" style="1128" customWidth="1"/>
    <col min="5645" max="5645" width="10.140625" style="1128" customWidth="1"/>
    <col min="5646" max="5646" width="15.85546875" style="1128" customWidth="1"/>
    <col min="5647" max="5647" width="3.85546875" style="1128" customWidth="1"/>
    <col min="5648" max="5648" width="16.42578125" style="1128" customWidth="1"/>
    <col min="5649" max="5649" width="11.28515625" style="1128" customWidth="1"/>
    <col min="5650" max="5650" width="10.28515625" style="1128" customWidth="1"/>
    <col min="5651" max="5651" width="10" style="1128" customWidth="1"/>
    <col min="5652" max="5887" width="9.140625" style="1128"/>
    <col min="5888" max="5888" width="4" style="1128" customWidth="1"/>
    <col min="5889" max="5889" width="15.140625" style="1128" customWidth="1"/>
    <col min="5890" max="5890" width="13.85546875" style="1128" customWidth="1"/>
    <col min="5891" max="5891" width="10.140625" style="1128" customWidth="1"/>
    <col min="5892" max="5892" width="9.140625" style="1128"/>
    <col min="5893" max="5893" width="3.42578125" style="1128" customWidth="1"/>
    <col min="5894" max="5894" width="19.5703125" style="1128" customWidth="1"/>
    <col min="5895" max="5895" width="12.28515625" style="1128" customWidth="1"/>
    <col min="5896" max="5896" width="10.42578125" style="1128" customWidth="1"/>
    <col min="5897" max="5897" width="9.140625" style="1128"/>
    <col min="5898" max="5898" width="3.5703125" style="1128" customWidth="1"/>
    <col min="5899" max="5899" width="16.42578125" style="1128" customWidth="1"/>
    <col min="5900" max="5900" width="11.7109375" style="1128" customWidth="1"/>
    <col min="5901" max="5901" width="10.140625" style="1128" customWidth="1"/>
    <col min="5902" max="5902" width="15.85546875" style="1128" customWidth="1"/>
    <col min="5903" max="5903" width="3.85546875" style="1128" customWidth="1"/>
    <col min="5904" max="5904" width="16.42578125" style="1128" customWidth="1"/>
    <col min="5905" max="5905" width="11.28515625" style="1128" customWidth="1"/>
    <col min="5906" max="5906" width="10.28515625" style="1128" customWidth="1"/>
    <col min="5907" max="5907" width="10" style="1128" customWidth="1"/>
    <col min="5908" max="6143" width="9.140625" style="1128"/>
    <col min="6144" max="6144" width="4" style="1128" customWidth="1"/>
    <col min="6145" max="6145" width="15.140625" style="1128" customWidth="1"/>
    <col min="6146" max="6146" width="13.85546875" style="1128" customWidth="1"/>
    <col min="6147" max="6147" width="10.140625" style="1128" customWidth="1"/>
    <col min="6148" max="6148" width="9.140625" style="1128"/>
    <col min="6149" max="6149" width="3.42578125" style="1128" customWidth="1"/>
    <col min="6150" max="6150" width="19.5703125" style="1128" customWidth="1"/>
    <col min="6151" max="6151" width="12.28515625" style="1128" customWidth="1"/>
    <col min="6152" max="6152" width="10.42578125" style="1128" customWidth="1"/>
    <col min="6153" max="6153" width="9.140625" style="1128"/>
    <col min="6154" max="6154" width="3.5703125" style="1128" customWidth="1"/>
    <col min="6155" max="6155" width="16.42578125" style="1128" customWidth="1"/>
    <col min="6156" max="6156" width="11.7109375" style="1128" customWidth="1"/>
    <col min="6157" max="6157" width="10.140625" style="1128" customWidth="1"/>
    <col min="6158" max="6158" width="15.85546875" style="1128" customWidth="1"/>
    <col min="6159" max="6159" width="3.85546875" style="1128" customWidth="1"/>
    <col min="6160" max="6160" width="16.42578125" style="1128" customWidth="1"/>
    <col min="6161" max="6161" width="11.28515625" style="1128" customWidth="1"/>
    <col min="6162" max="6162" width="10.28515625" style="1128" customWidth="1"/>
    <col min="6163" max="6163" width="10" style="1128" customWidth="1"/>
    <col min="6164" max="6399" width="9.140625" style="1128"/>
    <col min="6400" max="6400" width="4" style="1128" customWidth="1"/>
    <col min="6401" max="6401" width="15.140625" style="1128" customWidth="1"/>
    <col min="6402" max="6402" width="13.85546875" style="1128" customWidth="1"/>
    <col min="6403" max="6403" width="10.140625" style="1128" customWidth="1"/>
    <col min="6404" max="6404" width="9.140625" style="1128"/>
    <col min="6405" max="6405" width="3.42578125" style="1128" customWidth="1"/>
    <col min="6406" max="6406" width="19.5703125" style="1128" customWidth="1"/>
    <col min="6407" max="6407" width="12.28515625" style="1128" customWidth="1"/>
    <col min="6408" max="6408" width="10.42578125" style="1128" customWidth="1"/>
    <col min="6409" max="6409" width="9.140625" style="1128"/>
    <col min="6410" max="6410" width="3.5703125" style="1128" customWidth="1"/>
    <col min="6411" max="6411" width="16.42578125" style="1128" customWidth="1"/>
    <col min="6412" max="6412" width="11.7109375" style="1128" customWidth="1"/>
    <col min="6413" max="6413" width="10.140625" style="1128" customWidth="1"/>
    <col min="6414" max="6414" width="15.85546875" style="1128" customWidth="1"/>
    <col min="6415" max="6415" width="3.85546875" style="1128" customWidth="1"/>
    <col min="6416" max="6416" width="16.42578125" style="1128" customWidth="1"/>
    <col min="6417" max="6417" width="11.28515625" style="1128" customWidth="1"/>
    <col min="6418" max="6418" width="10.28515625" style="1128" customWidth="1"/>
    <col min="6419" max="6419" width="10" style="1128" customWidth="1"/>
    <col min="6420" max="6655" width="9.140625" style="1128"/>
    <col min="6656" max="6656" width="4" style="1128" customWidth="1"/>
    <col min="6657" max="6657" width="15.140625" style="1128" customWidth="1"/>
    <col min="6658" max="6658" width="13.85546875" style="1128" customWidth="1"/>
    <col min="6659" max="6659" width="10.140625" style="1128" customWidth="1"/>
    <col min="6660" max="6660" width="9.140625" style="1128"/>
    <col min="6661" max="6661" width="3.42578125" style="1128" customWidth="1"/>
    <col min="6662" max="6662" width="19.5703125" style="1128" customWidth="1"/>
    <col min="6663" max="6663" width="12.28515625" style="1128" customWidth="1"/>
    <col min="6664" max="6664" width="10.42578125" style="1128" customWidth="1"/>
    <col min="6665" max="6665" width="9.140625" style="1128"/>
    <col min="6666" max="6666" width="3.5703125" style="1128" customWidth="1"/>
    <col min="6667" max="6667" width="16.42578125" style="1128" customWidth="1"/>
    <col min="6668" max="6668" width="11.7109375" style="1128" customWidth="1"/>
    <col min="6669" max="6669" width="10.140625" style="1128" customWidth="1"/>
    <col min="6670" max="6670" width="15.85546875" style="1128" customWidth="1"/>
    <col min="6671" max="6671" width="3.85546875" style="1128" customWidth="1"/>
    <col min="6672" max="6672" width="16.42578125" style="1128" customWidth="1"/>
    <col min="6673" max="6673" width="11.28515625" style="1128" customWidth="1"/>
    <col min="6674" max="6674" width="10.28515625" style="1128" customWidth="1"/>
    <col min="6675" max="6675" width="10" style="1128" customWidth="1"/>
    <col min="6676" max="6911" width="9.140625" style="1128"/>
    <col min="6912" max="6912" width="4" style="1128" customWidth="1"/>
    <col min="6913" max="6913" width="15.140625" style="1128" customWidth="1"/>
    <col min="6914" max="6914" width="13.85546875" style="1128" customWidth="1"/>
    <col min="6915" max="6915" width="10.140625" style="1128" customWidth="1"/>
    <col min="6916" max="6916" width="9.140625" style="1128"/>
    <col min="6917" max="6917" width="3.42578125" style="1128" customWidth="1"/>
    <col min="6918" max="6918" width="19.5703125" style="1128" customWidth="1"/>
    <col min="6919" max="6919" width="12.28515625" style="1128" customWidth="1"/>
    <col min="6920" max="6920" width="10.42578125" style="1128" customWidth="1"/>
    <col min="6921" max="6921" width="9.140625" style="1128"/>
    <col min="6922" max="6922" width="3.5703125" style="1128" customWidth="1"/>
    <col min="6923" max="6923" width="16.42578125" style="1128" customWidth="1"/>
    <col min="6924" max="6924" width="11.7109375" style="1128" customWidth="1"/>
    <col min="6925" max="6925" width="10.140625" style="1128" customWidth="1"/>
    <col min="6926" max="6926" width="15.85546875" style="1128" customWidth="1"/>
    <col min="6927" max="6927" width="3.85546875" style="1128" customWidth="1"/>
    <col min="6928" max="6928" width="16.42578125" style="1128" customWidth="1"/>
    <col min="6929" max="6929" width="11.28515625" style="1128" customWidth="1"/>
    <col min="6930" max="6930" width="10.28515625" style="1128" customWidth="1"/>
    <col min="6931" max="6931" width="10" style="1128" customWidth="1"/>
    <col min="6932" max="7167" width="9.140625" style="1128"/>
    <col min="7168" max="7168" width="4" style="1128" customWidth="1"/>
    <col min="7169" max="7169" width="15.140625" style="1128" customWidth="1"/>
    <col min="7170" max="7170" width="13.85546875" style="1128" customWidth="1"/>
    <col min="7171" max="7171" width="10.140625" style="1128" customWidth="1"/>
    <col min="7172" max="7172" width="9.140625" style="1128"/>
    <col min="7173" max="7173" width="3.42578125" style="1128" customWidth="1"/>
    <col min="7174" max="7174" width="19.5703125" style="1128" customWidth="1"/>
    <col min="7175" max="7175" width="12.28515625" style="1128" customWidth="1"/>
    <col min="7176" max="7176" width="10.42578125" style="1128" customWidth="1"/>
    <col min="7177" max="7177" width="9.140625" style="1128"/>
    <col min="7178" max="7178" width="3.5703125" style="1128" customWidth="1"/>
    <col min="7179" max="7179" width="16.42578125" style="1128" customWidth="1"/>
    <col min="7180" max="7180" width="11.7109375" style="1128" customWidth="1"/>
    <col min="7181" max="7181" width="10.140625" style="1128" customWidth="1"/>
    <col min="7182" max="7182" width="15.85546875" style="1128" customWidth="1"/>
    <col min="7183" max="7183" width="3.85546875" style="1128" customWidth="1"/>
    <col min="7184" max="7184" width="16.42578125" style="1128" customWidth="1"/>
    <col min="7185" max="7185" width="11.28515625" style="1128" customWidth="1"/>
    <col min="7186" max="7186" width="10.28515625" style="1128" customWidth="1"/>
    <col min="7187" max="7187" width="10" style="1128" customWidth="1"/>
    <col min="7188" max="7423" width="9.140625" style="1128"/>
    <col min="7424" max="7424" width="4" style="1128" customWidth="1"/>
    <col min="7425" max="7425" width="15.140625" style="1128" customWidth="1"/>
    <col min="7426" max="7426" width="13.85546875" style="1128" customWidth="1"/>
    <col min="7427" max="7427" width="10.140625" style="1128" customWidth="1"/>
    <col min="7428" max="7428" width="9.140625" style="1128"/>
    <col min="7429" max="7429" width="3.42578125" style="1128" customWidth="1"/>
    <col min="7430" max="7430" width="19.5703125" style="1128" customWidth="1"/>
    <col min="7431" max="7431" width="12.28515625" style="1128" customWidth="1"/>
    <col min="7432" max="7432" width="10.42578125" style="1128" customWidth="1"/>
    <col min="7433" max="7433" width="9.140625" style="1128"/>
    <col min="7434" max="7434" width="3.5703125" style="1128" customWidth="1"/>
    <col min="7435" max="7435" width="16.42578125" style="1128" customWidth="1"/>
    <col min="7436" max="7436" width="11.7109375" style="1128" customWidth="1"/>
    <col min="7437" max="7437" width="10.140625" style="1128" customWidth="1"/>
    <col min="7438" max="7438" width="15.85546875" style="1128" customWidth="1"/>
    <col min="7439" max="7439" width="3.85546875" style="1128" customWidth="1"/>
    <col min="7440" max="7440" width="16.42578125" style="1128" customWidth="1"/>
    <col min="7441" max="7441" width="11.28515625" style="1128" customWidth="1"/>
    <col min="7442" max="7442" width="10.28515625" style="1128" customWidth="1"/>
    <col min="7443" max="7443" width="10" style="1128" customWidth="1"/>
    <col min="7444" max="7679" width="9.140625" style="1128"/>
    <col min="7680" max="7680" width="4" style="1128" customWidth="1"/>
    <col min="7681" max="7681" width="15.140625" style="1128" customWidth="1"/>
    <col min="7682" max="7682" width="13.85546875" style="1128" customWidth="1"/>
    <col min="7683" max="7683" width="10.140625" style="1128" customWidth="1"/>
    <col min="7684" max="7684" width="9.140625" style="1128"/>
    <col min="7685" max="7685" width="3.42578125" style="1128" customWidth="1"/>
    <col min="7686" max="7686" width="19.5703125" style="1128" customWidth="1"/>
    <col min="7687" max="7687" width="12.28515625" style="1128" customWidth="1"/>
    <col min="7688" max="7688" width="10.42578125" style="1128" customWidth="1"/>
    <col min="7689" max="7689" width="9.140625" style="1128"/>
    <col min="7690" max="7690" width="3.5703125" style="1128" customWidth="1"/>
    <col min="7691" max="7691" width="16.42578125" style="1128" customWidth="1"/>
    <col min="7692" max="7692" width="11.7109375" style="1128" customWidth="1"/>
    <col min="7693" max="7693" width="10.140625" style="1128" customWidth="1"/>
    <col min="7694" max="7694" width="15.85546875" style="1128" customWidth="1"/>
    <col min="7695" max="7695" width="3.85546875" style="1128" customWidth="1"/>
    <col min="7696" max="7696" width="16.42578125" style="1128" customWidth="1"/>
    <col min="7697" max="7697" width="11.28515625" style="1128" customWidth="1"/>
    <col min="7698" max="7698" width="10.28515625" style="1128" customWidth="1"/>
    <col min="7699" max="7699" width="10" style="1128" customWidth="1"/>
    <col min="7700" max="7935" width="9.140625" style="1128"/>
    <col min="7936" max="7936" width="4" style="1128" customWidth="1"/>
    <col min="7937" max="7937" width="15.140625" style="1128" customWidth="1"/>
    <col min="7938" max="7938" width="13.85546875" style="1128" customWidth="1"/>
    <col min="7939" max="7939" width="10.140625" style="1128" customWidth="1"/>
    <col min="7940" max="7940" width="9.140625" style="1128"/>
    <col min="7941" max="7941" width="3.42578125" style="1128" customWidth="1"/>
    <col min="7942" max="7942" width="19.5703125" style="1128" customWidth="1"/>
    <col min="7943" max="7943" width="12.28515625" style="1128" customWidth="1"/>
    <col min="7944" max="7944" width="10.42578125" style="1128" customWidth="1"/>
    <col min="7945" max="7945" width="9.140625" style="1128"/>
    <col min="7946" max="7946" width="3.5703125" style="1128" customWidth="1"/>
    <col min="7947" max="7947" width="16.42578125" style="1128" customWidth="1"/>
    <col min="7948" max="7948" width="11.7109375" style="1128" customWidth="1"/>
    <col min="7949" max="7949" width="10.140625" style="1128" customWidth="1"/>
    <col min="7950" max="7950" width="15.85546875" style="1128" customWidth="1"/>
    <col min="7951" max="7951" width="3.85546875" style="1128" customWidth="1"/>
    <col min="7952" max="7952" width="16.42578125" style="1128" customWidth="1"/>
    <col min="7953" max="7953" width="11.28515625" style="1128" customWidth="1"/>
    <col min="7954" max="7954" width="10.28515625" style="1128" customWidth="1"/>
    <col min="7955" max="7955" width="10" style="1128" customWidth="1"/>
    <col min="7956" max="8191" width="9.140625" style="1128"/>
    <col min="8192" max="8192" width="4" style="1128" customWidth="1"/>
    <col min="8193" max="8193" width="15.140625" style="1128" customWidth="1"/>
    <col min="8194" max="8194" width="13.85546875" style="1128" customWidth="1"/>
    <col min="8195" max="8195" width="10.140625" style="1128" customWidth="1"/>
    <col min="8196" max="8196" width="9.140625" style="1128"/>
    <col min="8197" max="8197" width="3.42578125" style="1128" customWidth="1"/>
    <col min="8198" max="8198" width="19.5703125" style="1128" customWidth="1"/>
    <col min="8199" max="8199" width="12.28515625" style="1128" customWidth="1"/>
    <col min="8200" max="8200" width="10.42578125" style="1128" customWidth="1"/>
    <col min="8201" max="8201" width="9.140625" style="1128"/>
    <col min="8202" max="8202" width="3.5703125" style="1128" customWidth="1"/>
    <col min="8203" max="8203" width="16.42578125" style="1128" customWidth="1"/>
    <col min="8204" max="8204" width="11.7109375" style="1128" customWidth="1"/>
    <col min="8205" max="8205" width="10.140625" style="1128" customWidth="1"/>
    <col min="8206" max="8206" width="15.85546875" style="1128" customWidth="1"/>
    <col min="8207" max="8207" width="3.85546875" style="1128" customWidth="1"/>
    <col min="8208" max="8208" width="16.42578125" style="1128" customWidth="1"/>
    <col min="8209" max="8209" width="11.28515625" style="1128" customWidth="1"/>
    <col min="8210" max="8210" width="10.28515625" style="1128" customWidth="1"/>
    <col min="8211" max="8211" width="10" style="1128" customWidth="1"/>
    <col min="8212" max="8447" width="9.140625" style="1128"/>
    <col min="8448" max="8448" width="4" style="1128" customWidth="1"/>
    <col min="8449" max="8449" width="15.140625" style="1128" customWidth="1"/>
    <col min="8450" max="8450" width="13.85546875" style="1128" customWidth="1"/>
    <col min="8451" max="8451" width="10.140625" style="1128" customWidth="1"/>
    <col min="8452" max="8452" width="9.140625" style="1128"/>
    <col min="8453" max="8453" width="3.42578125" style="1128" customWidth="1"/>
    <col min="8454" max="8454" width="19.5703125" style="1128" customWidth="1"/>
    <col min="8455" max="8455" width="12.28515625" style="1128" customWidth="1"/>
    <col min="8456" max="8456" width="10.42578125" style="1128" customWidth="1"/>
    <col min="8457" max="8457" width="9.140625" style="1128"/>
    <col min="8458" max="8458" width="3.5703125" style="1128" customWidth="1"/>
    <col min="8459" max="8459" width="16.42578125" style="1128" customWidth="1"/>
    <col min="8460" max="8460" width="11.7109375" style="1128" customWidth="1"/>
    <col min="8461" max="8461" width="10.140625" style="1128" customWidth="1"/>
    <col min="8462" max="8462" width="15.85546875" style="1128" customWidth="1"/>
    <col min="8463" max="8463" width="3.85546875" style="1128" customWidth="1"/>
    <col min="8464" max="8464" width="16.42578125" style="1128" customWidth="1"/>
    <col min="8465" max="8465" width="11.28515625" style="1128" customWidth="1"/>
    <col min="8466" max="8466" width="10.28515625" style="1128" customWidth="1"/>
    <col min="8467" max="8467" width="10" style="1128" customWidth="1"/>
    <col min="8468" max="8703" width="9.140625" style="1128"/>
    <col min="8704" max="8704" width="4" style="1128" customWidth="1"/>
    <col min="8705" max="8705" width="15.140625" style="1128" customWidth="1"/>
    <col min="8706" max="8706" width="13.85546875" style="1128" customWidth="1"/>
    <col min="8707" max="8707" width="10.140625" style="1128" customWidth="1"/>
    <col min="8708" max="8708" width="9.140625" style="1128"/>
    <col min="8709" max="8709" width="3.42578125" style="1128" customWidth="1"/>
    <col min="8710" max="8710" width="19.5703125" style="1128" customWidth="1"/>
    <col min="8711" max="8711" width="12.28515625" style="1128" customWidth="1"/>
    <col min="8712" max="8712" width="10.42578125" style="1128" customWidth="1"/>
    <col min="8713" max="8713" width="9.140625" style="1128"/>
    <col min="8714" max="8714" width="3.5703125" style="1128" customWidth="1"/>
    <col min="8715" max="8715" width="16.42578125" style="1128" customWidth="1"/>
    <col min="8716" max="8716" width="11.7109375" style="1128" customWidth="1"/>
    <col min="8717" max="8717" width="10.140625" style="1128" customWidth="1"/>
    <col min="8718" max="8718" width="15.85546875" style="1128" customWidth="1"/>
    <col min="8719" max="8719" width="3.85546875" style="1128" customWidth="1"/>
    <col min="8720" max="8720" width="16.42578125" style="1128" customWidth="1"/>
    <col min="8721" max="8721" width="11.28515625" style="1128" customWidth="1"/>
    <col min="8722" max="8722" width="10.28515625" style="1128" customWidth="1"/>
    <col min="8723" max="8723" width="10" style="1128" customWidth="1"/>
    <col min="8724" max="8959" width="9.140625" style="1128"/>
    <col min="8960" max="8960" width="4" style="1128" customWidth="1"/>
    <col min="8961" max="8961" width="15.140625" style="1128" customWidth="1"/>
    <col min="8962" max="8962" width="13.85546875" style="1128" customWidth="1"/>
    <col min="8963" max="8963" width="10.140625" style="1128" customWidth="1"/>
    <col min="8964" max="8964" width="9.140625" style="1128"/>
    <col min="8965" max="8965" width="3.42578125" style="1128" customWidth="1"/>
    <col min="8966" max="8966" width="19.5703125" style="1128" customWidth="1"/>
    <col min="8967" max="8967" width="12.28515625" style="1128" customWidth="1"/>
    <col min="8968" max="8968" width="10.42578125" style="1128" customWidth="1"/>
    <col min="8969" max="8969" width="9.140625" style="1128"/>
    <col min="8970" max="8970" width="3.5703125" style="1128" customWidth="1"/>
    <col min="8971" max="8971" width="16.42578125" style="1128" customWidth="1"/>
    <col min="8972" max="8972" width="11.7109375" style="1128" customWidth="1"/>
    <col min="8973" max="8973" width="10.140625" style="1128" customWidth="1"/>
    <col min="8974" max="8974" width="15.85546875" style="1128" customWidth="1"/>
    <col min="8975" max="8975" width="3.85546875" style="1128" customWidth="1"/>
    <col min="8976" max="8976" width="16.42578125" style="1128" customWidth="1"/>
    <col min="8977" max="8977" width="11.28515625" style="1128" customWidth="1"/>
    <col min="8978" max="8978" width="10.28515625" style="1128" customWidth="1"/>
    <col min="8979" max="8979" width="10" style="1128" customWidth="1"/>
    <col min="8980" max="9215" width="9.140625" style="1128"/>
    <col min="9216" max="9216" width="4" style="1128" customWidth="1"/>
    <col min="9217" max="9217" width="15.140625" style="1128" customWidth="1"/>
    <col min="9218" max="9218" width="13.85546875" style="1128" customWidth="1"/>
    <col min="9219" max="9219" width="10.140625" style="1128" customWidth="1"/>
    <col min="9220" max="9220" width="9.140625" style="1128"/>
    <col min="9221" max="9221" width="3.42578125" style="1128" customWidth="1"/>
    <col min="9222" max="9222" width="19.5703125" style="1128" customWidth="1"/>
    <col min="9223" max="9223" width="12.28515625" style="1128" customWidth="1"/>
    <col min="9224" max="9224" width="10.42578125" style="1128" customWidth="1"/>
    <col min="9225" max="9225" width="9.140625" style="1128"/>
    <col min="9226" max="9226" width="3.5703125" style="1128" customWidth="1"/>
    <col min="9227" max="9227" width="16.42578125" style="1128" customWidth="1"/>
    <col min="9228" max="9228" width="11.7109375" style="1128" customWidth="1"/>
    <col min="9229" max="9229" width="10.140625" style="1128" customWidth="1"/>
    <col min="9230" max="9230" width="15.85546875" style="1128" customWidth="1"/>
    <col min="9231" max="9231" width="3.85546875" style="1128" customWidth="1"/>
    <col min="9232" max="9232" width="16.42578125" style="1128" customWidth="1"/>
    <col min="9233" max="9233" width="11.28515625" style="1128" customWidth="1"/>
    <col min="9234" max="9234" width="10.28515625" style="1128" customWidth="1"/>
    <col min="9235" max="9235" width="10" style="1128" customWidth="1"/>
    <col min="9236" max="9471" width="9.140625" style="1128"/>
    <col min="9472" max="9472" width="4" style="1128" customWidth="1"/>
    <col min="9473" max="9473" width="15.140625" style="1128" customWidth="1"/>
    <col min="9474" max="9474" width="13.85546875" style="1128" customWidth="1"/>
    <col min="9475" max="9475" width="10.140625" style="1128" customWidth="1"/>
    <col min="9476" max="9476" width="9.140625" style="1128"/>
    <col min="9477" max="9477" width="3.42578125" style="1128" customWidth="1"/>
    <col min="9478" max="9478" width="19.5703125" style="1128" customWidth="1"/>
    <col min="9479" max="9479" width="12.28515625" style="1128" customWidth="1"/>
    <col min="9480" max="9480" width="10.42578125" style="1128" customWidth="1"/>
    <col min="9481" max="9481" width="9.140625" style="1128"/>
    <col min="9482" max="9482" width="3.5703125" style="1128" customWidth="1"/>
    <col min="9483" max="9483" width="16.42578125" style="1128" customWidth="1"/>
    <col min="9484" max="9484" width="11.7109375" style="1128" customWidth="1"/>
    <col min="9485" max="9485" width="10.140625" style="1128" customWidth="1"/>
    <col min="9486" max="9486" width="15.85546875" style="1128" customWidth="1"/>
    <col min="9487" max="9487" width="3.85546875" style="1128" customWidth="1"/>
    <col min="9488" max="9488" width="16.42578125" style="1128" customWidth="1"/>
    <col min="9489" max="9489" width="11.28515625" style="1128" customWidth="1"/>
    <col min="9490" max="9490" width="10.28515625" style="1128" customWidth="1"/>
    <col min="9491" max="9491" width="10" style="1128" customWidth="1"/>
    <col min="9492" max="9727" width="9.140625" style="1128"/>
    <col min="9728" max="9728" width="4" style="1128" customWidth="1"/>
    <col min="9729" max="9729" width="15.140625" style="1128" customWidth="1"/>
    <col min="9730" max="9730" width="13.85546875" style="1128" customWidth="1"/>
    <col min="9731" max="9731" width="10.140625" style="1128" customWidth="1"/>
    <col min="9732" max="9732" width="9.140625" style="1128"/>
    <col min="9733" max="9733" width="3.42578125" style="1128" customWidth="1"/>
    <col min="9734" max="9734" width="19.5703125" style="1128" customWidth="1"/>
    <col min="9735" max="9735" width="12.28515625" style="1128" customWidth="1"/>
    <col min="9736" max="9736" width="10.42578125" style="1128" customWidth="1"/>
    <col min="9737" max="9737" width="9.140625" style="1128"/>
    <col min="9738" max="9738" width="3.5703125" style="1128" customWidth="1"/>
    <col min="9739" max="9739" width="16.42578125" style="1128" customWidth="1"/>
    <col min="9740" max="9740" width="11.7109375" style="1128" customWidth="1"/>
    <col min="9741" max="9741" width="10.140625" style="1128" customWidth="1"/>
    <col min="9742" max="9742" width="15.85546875" style="1128" customWidth="1"/>
    <col min="9743" max="9743" width="3.85546875" style="1128" customWidth="1"/>
    <col min="9744" max="9744" width="16.42578125" style="1128" customWidth="1"/>
    <col min="9745" max="9745" width="11.28515625" style="1128" customWidth="1"/>
    <col min="9746" max="9746" width="10.28515625" style="1128" customWidth="1"/>
    <col min="9747" max="9747" width="10" style="1128" customWidth="1"/>
    <col min="9748" max="9983" width="9.140625" style="1128"/>
    <col min="9984" max="9984" width="4" style="1128" customWidth="1"/>
    <col min="9985" max="9985" width="15.140625" style="1128" customWidth="1"/>
    <col min="9986" max="9986" width="13.85546875" style="1128" customWidth="1"/>
    <col min="9987" max="9987" width="10.140625" style="1128" customWidth="1"/>
    <col min="9988" max="9988" width="9.140625" style="1128"/>
    <col min="9989" max="9989" width="3.42578125" style="1128" customWidth="1"/>
    <col min="9990" max="9990" width="19.5703125" style="1128" customWidth="1"/>
    <col min="9991" max="9991" width="12.28515625" style="1128" customWidth="1"/>
    <col min="9992" max="9992" width="10.42578125" style="1128" customWidth="1"/>
    <col min="9993" max="9993" width="9.140625" style="1128"/>
    <col min="9994" max="9994" width="3.5703125" style="1128" customWidth="1"/>
    <col min="9995" max="9995" width="16.42578125" style="1128" customWidth="1"/>
    <col min="9996" max="9996" width="11.7109375" style="1128" customWidth="1"/>
    <col min="9997" max="9997" width="10.140625" style="1128" customWidth="1"/>
    <col min="9998" max="9998" width="15.85546875" style="1128" customWidth="1"/>
    <col min="9999" max="9999" width="3.85546875" style="1128" customWidth="1"/>
    <col min="10000" max="10000" width="16.42578125" style="1128" customWidth="1"/>
    <col min="10001" max="10001" width="11.28515625" style="1128" customWidth="1"/>
    <col min="10002" max="10002" width="10.28515625" style="1128" customWidth="1"/>
    <col min="10003" max="10003" width="10" style="1128" customWidth="1"/>
    <col min="10004" max="10239" width="9.140625" style="1128"/>
    <col min="10240" max="10240" width="4" style="1128" customWidth="1"/>
    <col min="10241" max="10241" width="15.140625" style="1128" customWidth="1"/>
    <col min="10242" max="10242" width="13.85546875" style="1128" customWidth="1"/>
    <col min="10243" max="10243" width="10.140625" style="1128" customWidth="1"/>
    <col min="10244" max="10244" width="9.140625" style="1128"/>
    <col min="10245" max="10245" width="3.42578125" style="1128" customWidth="1"/>
    <col min="10246" max="10246" width="19.5703125" style="1128" customWidth="1"/>
    <col min="10247" max="10247" width="12.28515625" style="1128" customWidth="1"/>
    <col min="10248" max="10248" width="10.42578125" style="1128" customWidth="1"/>
    <col min="10249" max="10249" width="9.140625" style="1128"/>
    <col min="10250" max="10250" width="3.5703125" style="1128" customWidth="1"/>
    <col min="10251" max="10251" width="16.42578125" style="1128" customWidth="1"/>
    <col min="10252" max="10252" width="11.7109375" style="1128" customWidth="1"/>
    <col min="10253" max="10253" width="10.140625" style="1128" customWidth="1"/>
    <col min="10254" max="10254" width="15.85546875" style="1128" customWidth="1"/>
    <col min="10255" max="10255" width="3.85546875" style="1128" customWidth="1"/>
    <col min="10256" max="10256" width="16.42578125" style="1128" customWidth="1"/>
    <col min="10257" max="10257" width="11.28515625" style="1128" customWidth="1"/>
    <col min="10258" max="10258" width="10.28515625" style="1128" customWidth="1"/>
    <col min="10259" max="10259" width="10" style="1128" customWidth="1"/>
    <col min="10260" max="10495" width="9.140625" style="1128"/>
    <col min="10496" max="10496" width="4" style="1128" customWidth="1"/>
    <col min="10497" max="10497" width="15.140625" style="1128" customWidth="1"/>
    <col min="10498" max="10498" width="13.85546875" style="1128" customWidth="1"/>
    <col min="10499" max="10499" width="10.140625" style="1128" customWidth="1"/>
    <col min="10500" max="10500" width="9.140625" style="1128"/>
    <col min="10501" max="10501" width="3.42578125" style="1128" customWidth="1"/>
    <col min="10502" max="10502" width="19.5703125" style="1128" customWidth="1"/>
    <col min="10503" max="10503" width="12.28515625" style="1128" customWidth="1"/>
    <col min="10504" max="10504" width="10.42578125" style="1128" customWidth="1"/>
    <col min="10505" max="10505" width="9.140625" style="1128"/>
    <col min="10506" max="10506" width="3.5703125" style="1128" customWidth="1"/>
    <col min="10507" max="10507" width="16.42578125" style="1128" customWidth="1"/>
    <col min="10508" max="10508" width="11.7109375" style="1128" customWidth="1"/>
    <col min="10509" max="10509" width="10.140625" style="1128" customWidth="1"/>
    <col min="10510" max="10510" width="15.85546875" style="1128" customWidth="1"/>
    <col min="10511" max="10511" width="3.85546875" style="1128" customWidth="1"/>
    <col min="10512" max="10512" width="16.42578125" style="1128" customWidth="1"/>
    <col min="10513" max="10513" width="11.28515625" style="1128" customWidth="1"/>
    <col min="10514" max="10514" width="10.28515625" style="1128" customWidth="1"/>
    <col min="10515" max="10515" width="10" style="1128" customWidth="1"/>
    <col min="10516" max="10751" width="9.140625" style="1128"/>
    <col min="10752" max="10752" width="4" style="1128" customWidth="1"/>
    <col min="10753" max="10753" width="15.140625" style="1128" customWidth="1"/>
    <col min="10754" max="10754" width="13.85546875" style="1128" customWidth="1"/>
    <col min="10755" max="10755" width="10.140625" style="1128" customWidth="1"/>
    <col min="10756" max="10756" width="9.140625" style="1128"/>
    <col min="10757" max="10757" width="3.42578125" style="1128" customWidth="1"/>
    <col min="10758" max="10758" width="19.5703125" style="1128" customWidth="1"/>
    <col min="10759" max="10759" width="12.28515625" style="1128" customWidth="1"/>
    <col min="10760" max="10760" width="10.42578125" style="1128" customWidth="1"/>
    <col min="10761" max="10761" width="9.140625" style="1128"/>
    <col min="10762" max="10762" width="3.5703125" style="1128" customWidth="1"/>
    <col min="10763" max="10763" width="16.42578125" style="1128" customWidth="1"/>
    <col min="10764" max="10764" width="11.7109375" style="1128" customWidth="1"/>
    <col min="10765" max="10765" width="10.140625" style="1128" customWidth="1"/>
    <col min="10766" max="10766" width="15.85546875" style="1128" customWidth="1"/>
    <col min="10767" max="10767" width="3.85546875" style="1128" customWidth="1"/>
    <col min="10768" max="10768" width="16.42578125" style="1128" customWidth="1"/>
    <col min="10769" max="10769" width="11.28515625" style="1128" customWidth="1"/>
    <col min="10770" max="10770" width="10.28515625" style="1128" customWidth="1"/>
    <col min="10771" max="10771" width="10" style="1128" customWidth="1"/>
    <col min="10772" max="11007" width="9.140625" style="1128"/>
    <col min="11008" max="11008" width="4" style="1128" customWidth="1"/>
    <col min="11009" max="11009" width="15.140625" style="1128" customWidth="1"/>
    <col min="11010" max="11010" width="13.85546875" style="1128" customWidth="1"/>
    <col min="11011" max="11011" width="10.140625" style="1128" customWidth="1"/>
    <col min="11012" max="11012" width="9.140625" style="1128"/>
    <col min="11013" max="11013" width="3.42578125" style="1128" customWidth="1"/>
    <col min="11014" max="11014" width="19.5703125" style="1128" customWidth="1"/>
    <col min="11015" max="11015" width="12.28515625" style="1128" customWidth="1"/>
    <col min="11016" max="11016" width="10.42578125" style="1128" customWidth="1"/>
    <col min="11017" max="11017" width="9.140625" style="1128"/>
    <col min="11018" max="11018" width="3.5703125" style="1128" customWidth="1"/>
    <col min="11019" max="11019" width="16.42578125" style="1128" customWidth="1"/>
    <col min="11020" max="11020" width="11.7109375" style="1128" customWidth="1"/>
    <col min="11021" max="11021" width="10.140625" style="1128" customWidth="1"/>
    <col min="11022" max="11022" width="15.85546875" style="1128" customWidth="1"/>
    <col min="11023" max="11023" width="3.85546875" style="1128" customWidth="1"/>
    <col min="11024" max="11024" width="16.42578125" style="1128" customWidth="1"/>
    <col min="11025" max="11025" width="11.28515625" style="1128" customWidth="1"/>
    <col min="11026" max="11026" width="10.28515625" style="1128" customWidth="1"/>
    <col min="11027" max="11027" width="10" style="1128" customWidth="1"/>
    <col min="11028" max="11263" width="9.140625" style="1128"/>
    <col min="11264" max="11264" width="4" style="1128" customWidth="1"/>
    <col min="11265" max="11265" width="15.140625" style="1128" customWidth="1"/>
    <col min="11266" max="11266" width="13.85546875" style="1128" customWidth="1"/>
    <col min="11267" max="11267" width="10.140625" style="1128" customWidth="1"/>
    <col min="11268" max="11268" width="9.140625" style="1128"/>
    <col min="11269" max="11269" width="3.42578125" style="1128" customWidth="1"/>
    <col min="11270" max="11270" width="19.5703125" style="1128" customWidth="1"/>
    <col min="11271" max="11271" width="12.28515625" style="1128" customWidth="1"/>
    <col min="11272" max="11272" width="10.42578125" style="1128" customWidth="1"/>
    <col min="11273" max="11273" width="9.140625" style="1128"/>
    <col min="11274" max="11274" width="3.5703125" style="1128" customWidth="1"/>
    <col min="11275" max="11275" width="16.42578125" style="1128" customWidth="1"/>
    <col min="11276" max="11276" width="11.7109375" style="1128" customWidth="1"/>
    <col min="11277" max="11277" width="10.140625" style="1128" customWidth="1"/>
    <col min="11278" max="11278" width="15.85546875" style="1128" customWidth="1"/>
    <col min="11279" max="11279" width="3.85546875" style="1128" customWidth="1"/>
    <col min="11280" max="11280" width="16.42578125" style="1128" customWidth="1"/>
    <col min="11281" max="11281" width="11.28515625" style="1128" customWidth="1"/>
    <col min="11282" max="11282" width="10.28515625" style="1128" customWidth="1"/>
    <col min="11283" max="11283" width="10" style="1128" customWidth="1"/>
    <col min="11284" max="11519" width="9.140625" style="1128"/>
    <col min="11520" max="11520" width="4" style="1128" customWidth="1"/>
    <col min="11521" max="11521" width="15.140625" style="1128" customWidth="1"/>
    <col min="11522" max="11522" width="13.85546875" style="1128" customWidth="1"/>
    <col min="11523" max="11523" width="10.140625" style="1128" customWidth="1"/>
    <col min="11524" max="11524" width="9.140625" style="1128"/>
    <col min="11525" max="11525" width="3.42578125" style="1128" customWidth="1"/>
    <col min="11526" max="11526" width="19.5703125" style="1128" customWidth="1"/>
    <col min="11527" max="11527" width="12.28515625" style="1128" customWidth="1"/>
    <col min="11528" max="11528" width="10.42578125" style="1128" customWidth="1"/>
    <col min="11529" max="11529" width="9.140625" style="1128"/>
    <col min="11530" max="11530" width="3.5703125" style="1128" customWidth="1"/>
    <col min="11531" max="11531" width="16.42578125" style="1128" customWidth="1"/>
    <col min="11532" max="11532" width="11.7109375" style="1128" customWidth="1"/>
    <col min="11533" max="11533" width="10.140625" style="1128" customWidth="1"/>
    <col min="11534" max="11534" width="15.85546875" style="1128" customWidth="1"/>
    <col min="11535" max="11535" width="3.85546875" style="1128" customWidth="1"/>
    <col min="11536" max="11536" width="16.42578125" style="1128" customWidth="1"/>
    <col min="11537" max="11537" width="11.28515625" style="1128" customWidth="1"/>
    <col min="11538" max="11538" width="10.28515625" style="1128" customWidth="1"/>
    <col min="11539" max="11539" width="10" style="1128" customWidth="1"/>
    <col min="11540" max="11775" width="9.140625" style="1128"/>
    <col min="11776" max="11776" width="4" style="1128" customWidth="1"/>
    <col min="11777" max="11777" width="15.140625" style="1128" customWidth="1"/>
    <col min="11778" max="11778" width="13.85546875" style="1128" customWidth="1"/>
    <col min="11779" max="11779" width="10.140625" style="1128" customWidth="1"/>
    <col min="11780" max="11780" width="9.140625" style="1128"/>
    <col min="11781" max="11781" width="3.42578125" style="1128" customWidth="1"/>
    <col min="11782" max="11782" width="19.5703125" style="1128" customWidth="1"/>
    <col min="11783" max="11783" width="12.28515625" style="1128" customWidth="1"/>
    <col min="11784" max="11784" width="10.42578125" style="1128" customWidth="1"/>
    <col min="11785" max="11785" width="9.140625" style="1128"/>
    <col min="11786" max="11786" width="3.5703125" style="1128" customWidth="1"/>
    <col min="11787" max="11787" width="16.42578125" style="1128" customWidth="1"/>
    <col min="11788" max="11788" width="11.7109375" style="1128" customWidth="1"/>
    <col min="11789" max="11789" width="10.140625" style="1128" customWidth="1"/>
    <col min="11790" max="11790" width="15.85546875" style="1128" customWidth="1"/>
    <col min="11791" max="11791" width="3.85546875" style="1128" customWidth="1"/>
    <col min="11792" max="11792" width="16.42578125" style="1128" customWidth="1"/>
    <col min="11793" max="11793" width="11.28515625" style="1128" customWidth="1"/>
    <col min="11794" max="11794" width="10.28515625" style="1128" customWidth="1"/>
    <col min="11795" max="11795" width="10" style="1128" customWidth="1"/>
    <col min="11796" max="12031" width="9.140625" style="1128"/>
    <col min="12032" max="12032" width="4" style="1128" customWidth="1"/>
    <col min="12033" max="12033" width="15.140625" style="1128" customWidth="1"/>
    <col min="12034" max="12034" width="13.85546875" style="1128" customWidth="1"/>
    <col min="12035" max="12035" width="10.140625" style="1128" customWidth="1"/>
    <col min="12036" max="12036" width="9.140625" style="1128"/>
    <col min="12037" max="12037" width="3.42578125" style="1128" customWidth="1"/>
    <col min="12038" max="12038" width="19.5703125" style="1128" customWidth="1"/>
    <col min="12039" max="12039" width="12.28515625" style="1128" customWidth="1"/>
    <col min="12040" max="12040" width="10.42578125" style="1128" customWidth="1"/>
    <col min="12041" max="12041" width="9.140625" style="1128"/>
    <col min="12042" max="12042" width="3.5703125" style="1128" customWidth="1"/>
    <col min="12043" max="12043" width="16.42578125" style="1128" customWidth="1"/>
    <col min="12044" max="12044" width="11.7109375" style="1128" customWidth="1"/>
    <col min="12045" max="12045" width="10.140625" style="1128" customWidth="1"/>
    <col min="12046" max="12046" width="15.85546875" style="1128" customWidth="1"/>
    <col min="12047" max="12047" width="3.85546875" style="1128" customWidth="1"/>
    <col min="12048" max="12048" width="16.42578125" style="1128" customWidth="1"/>
    <col min="12049" max="12049" width="11.28515625" style="1128" customWidth="1"/>
    <col min="12050" max="12050" width="10.28515625" style="1128" customWidth="1"/>
    <col min="12051" max="12051" width="10" style="1128" customWidth="1"/>
    <col min="12052" max="12287" width="9.140625" style="1128"/>
    <col min="12288" max="12288" width="4" style="1128" customWidth="1"/>
    <col min="12289" max="12289" width="15.140625" style="1128" customWidth="1"/>
    <col min="12290" max="12290" width="13.85546875" style="1128" customWidth="1"/>
    <col min="12291" max="12291" width="10.140625" style="1128" customWidth="1"/>
    <col min="12292" max="12292" width="9.140625" style="1128"/>
    <col min="12293" max="12293" width="3.42578125" style="1128" customWidth="1"/>
    <col min="12294" max="12294" width="19.5703125" style="1128" customWidth="1"/>
    <col min="12295" max="12295" width="12.28515625" style="1128" customWidth="1"/>
    <col min="12296" max="12296" width="10.42578125" style="1128" customWidth="1"/>
    <col min="12297" max="12297" width="9.140625" style="1128"/>
    <col min="12298" max="12298" width="3.5703125" style="1128" customWidth="1"/>
    <col min="12299" max="12299" width="16.42578125" style="1128" customWidth="1"/>
    <col min="12300" max="12300" width="11.7109375" style="1128" customWidth="1"/>
    <col min="12301" max="12301" width="10.140625" style="1128" customWidth="1"/>
    <col min="12302" max="12302" width="15.85546875" style="1128" customWidth="1"/>
    <col min="12303" max="12303" width="3.85546875" style="1128" customWidth="1"/>
    <col min="12304" max="12304" width="16.42578125" style="1128" customWidth="1"/>
    <col min="12305" max="12305" width="11.28515625" style="1128" customWidth="1"/>
    <col min="12306" max="12306" width="10.28515625" style="1128" customWidth="1"/>
    <col min="12307" max="12307" width="10" style="1128" customWidth="1"/>
    <col min="12308" max="12543" width="9.140625" style="1128"/>
    <col min="12544" max="12544" width="4" style="1128" customWidth="1"/>
    <col min="12545" max="12545" width="15.140625" style="1128" customWidth="1"/>
    <col min="12546" max="12546" width="13.85546875" style="1128" customWidth="1"/>
    <col min="12547" max="12547" width="10.140625" style="1128" customWidth="1"/>
    <col min="12548" max="12548" width="9.140625" style="1128"/>
    <col min="12549" max="12549" width="3.42578125" style="1128" customWidth="1"/>
    <col min="12550" max="12550" width="19.5703125" style="1128" customWidth="1"/>
    <col min="12551" max="12551" width="12.28515625" style="1128" customWidth="1"/>
    <col min="12552" max="12552" width="10.42578125" style="1128" customWidth="1"/>
    <col min="12553" max="12553" width="9.140625" style="1128"/>
    <col min="12554" max="12554" width="3.5703125" style="1128" customWidth="1"/>
    <col min="12555" max="12555" width="16.42578125" style="1128" customWidth="1"/>
    <col min="12556" max="12556" width="11.7109375" style="1128" customWidth="1"/>
    <col min="12557" max="12557" width="10.140625" style="1128" customWidth="1"/>
    <col min="12558" max="12558" width="15.85546875" style="1128" customWidth="1"/>
    <col min="12559" max="12559" width="3.85546875" style="1128" customWidth="1"/>
    <col min="12560" max="12560" width="16.42578125" style="1128" customWidth="1"/>
    <col min="12561" max="12561" width="11.28515625" style="1128" customWidth="1"/>
    <col min="12562" max="12562" width="10.28515625" style="1128" customWidth="1"/>
    <col min="12563" max="12563" width="10" style="1128" customWidth="1"/>
    <col min="12564" max="12799" width="9.140625" style="1128"/>
    <col min="12800" max="12800" width="4" style="1128" customWidth="1"/>
    <col min="12801" max="12801" width="15.140625" style="1128" customWidth="1"/>
    <col min="12802" max="12802" width="13.85546875" style="1128" customWidth="1"/>
    <col min="12803" max="12803" width="10.140625" style="1128" customWidth="1"/>
    <col min="12804" max="12804" width="9.140625" style="1128"/>
    <col min="12805" max="12805" width="3.42578125" style="1128" customWidth="1"/>
    <col min="12806" max="12806" width="19.5703125" style="1128" customWidth="1"/>
    <col min="12807" max="12807" width="12.28515625" style="1128" customWidth="1"/>
    <col min="12808" max="12808" width="10.42578125" style="1128" customWidth="1"/>
    <col min="12809" max="12809" width="9.140625" style="1128"/>
    <col min="12810" max="12810" width="3.5703125" style="1128" customWidth="1"/>
    <col min="12811" max="12811" width="16.42578125" style="1128" customWidth="1"/>
    <col min="12812" max="12812" width="11.7109375" style="1128" customWidth="1"/>
    <col min="12813" max="12813" width="10.140625" style="1128" customWidth="1"/>
    <col min="12814" max="12814" width="15.85546875" style="1128" customWidth="1"/>
    <col min="12815" max="12815" width="3.85546875" style="1128" customWidth="1"/>
    <col min="12816" max="12816" width="16.42578125" style="1128" customWidth="1"/>
    <col min="12817" max="12817" width="11.28515625" style="1128" customWidth="1"/>
    <col min="12818" max="12818" width="10.28515625" style="1128" customWidth="1"/>
    <col min="12819" max="12819" width="10" style="1128" customWidth="1"/>
    <col min="12820" max="13055" width="9.140625" style="1128"/>
    <col min="13056" max="13056" width="4" style="1128" customWidth="1"/>
    <col min="13057" max="13057" width="15.140625" style="1128" customWidth="1"/>
    <col min="13058" max="13058" width="13.85546875" style="1128" customWidth="1"/>
    <col min="13059" max="13059" width="10.140625" style="1128" customWidth="1"/>
    <col min="13060" max="13060" width="9.140625" style="1128"/>
    <col min="13061" max="13061" width="3.42578125" style="1128" customWidth="1"/>
    <col min="13062" max="13062" width="19.5703125" style="1128" customWidth="1"/>
    <col min="13063" max="13063" width="12.28515625" style="1128" customWidth="1"/>
    <col min="13064" max="13064" width="10.42578125" style="1128" customWidth="1"/>
    <col min="13065" max="13065" width="9.140625" style="1128"/>
    <col min="13066" max="13066" width="3.5703125" style="1128" customWidth="1"/>
    <col min="13067" max="13067" width="16.42578125" style="1128" customWidth="1"/>
    <col min="13068" max="13068" width="11.7109375" style="1128" customWidth="1"/>
    <col min="13069" max="13069" width="10.140625" style="1128" customWidth="1"/>
    <col min="13070" max="13070" width="15.85546875" style="1128" customWidth="1"/>
    <col min="13071" max="13071" width="3.85546875" style="1128" customWidth="1"/>
    <col min="13072" max="13072" width="16.42578125" style="1128" customWidth="1"/>
    <col min="13073" max="13073" width="11.28515625" style="1128" customWidth="1"/>
    <col min="13074" max="13074" width="10.28515625" style="1128" customWidth="1"/>
    <col min="13075" max="13075" width="10" style="1128" customWidth="1"/>
    <col min="13076" max="13311" width="9.140625" style="1128"/>
    <col min="13312" max="13312" width="4" style="1128" customWidth="1"/>
    <col min="13313" max="13313" width="15.140625" style="1128" customWidth="1"/>
    <col min="13314" max="13314" width="13.85546875" style="1128" customWidth="1"/>
    <col min="13315" max="13315" width="10.140625" style="1128" customWidth="1"/>
    <col min="13316" max="13316" width="9.140625" style="1128"/>
    <col min="13317" max="13317" width="3.42578125" style="1128" customWidth="1"/>
    <col min="13318" max="13318" width="19.5703125" style="1128" customWidth="1"/>
    <col min="13319" max="13319" width="12.28515625" style="1128" customWidth="1"/>
    <col min="13320" max="13320" width="10.42578125" style="1128" customWidth="1"/>
    <col min="13321" max="13321" width="9.140625" style="1128"/>
    <col min="13322" max="13322" width="3.5703125" style="1128" customWidth="1"/>
    <col min="13323" max="13323" width="16.42578125" style="1128" customWidth="1"/>
    <col min="13324" max="13324" width="11.7109375" style="1128" customWidth="1"/>
    <col min="13325" max="13325" width="10.140625" style="1128" customWidth="1"/>
    <col min="13326" max="13326" width="15.85546875" style="1128" customWidth="1"/>
    <col min="13327" max="13327" width="3.85546875" style="1128" customWidth="1"/>
    <col min="13328" max="13328" width="16.42578125" style="1128" customWidth="1"/>
    <col min="13329" max="13329" width="11.28515625" style="1128" customWidth="1"/>
    <col min="13330" max="13330" width="10.28515625" style="1128" customWidth="1"/>
    <col min="13331" max="13331" width="10" style="1128" customWidth="1"/>
    <col min="13332" max="13567" width="9.140625" style="1128"/>
    <col min="13568" max="13568" width="4" style="1128" customWidth="1"/>
    <col min="13569" max="13569" width="15.140625" style="1128" customWidth="1"/>
    <col min="13570" max="13570" width="13.85546875" style="1128" customWidth="1"/>
    <col min="13571" max="13571" width="10.140625" style="1128" customWidth="1"/>
    <col min="13572" max="13572" width="9.140625" style="1128"/>
    <col min="13573" max="13573" width="3.42578125" style="1128" customWidth="1"/>
    <col min="13574" max="13574" width="19.5703125" style="1128" customWidth="1"/>
    <col min="13575" max="13575" width="12.28515625" style="1128" customWidth="1"/>
    <col min="13576" max="13576" width="10.42578125" style="1128" customWidth="1"/>
    <col min="13577" max="13577" width="9.140625" style="1128"/>
    <col min="13578" max="13578" width="3.5703125" style="1128" customWidth="1"/>
    <col min="13579" max="13579" width="16.42578125" style="1128" customWidth="1"/>
    <col min="13580" max="13580" width="11.7109375" style="1128" customWidth="1"/>
    <col min="13581" max="13581" width="10.140625" style="1128" customWidth="1"/>
    <col min="13582" max="13582" width="15.85546875" style="1128" customWidth="1"/>
    <col min="13583" max="13583" width="3.85546875" style="1128" customWidth="1"/>
    <col min="13584" max="13584" width="16.42578125" style="1128" customWidth="1"/>
    <col min="13585" max="13585" width="11.28515625" style="1128" customWidth="1"/>
    <col min="13586" max="13586" width="10.28515625" style="1128" customWidth="1"/>
    <col min="13587" max="13587" width="10" style="1128" customWidth="1"/>
    <col min="13588" max="13823" width="9.140625" style="1128"/>
    <col min="13824" max="13824" width="4" style="1128" customWidth="1"/>
    <col min="13825" max="13825" width="15.140625" style="1128" customWidth="1"/>
    <col min="13826" max="13826" width="13.85546875" style="1128" customWidth="1"/>
    <col min="13827" max="13827" width="10.140625" style="1128" customWidth="1"/>
    <col min="13828" max="13828" width="9.140625" style="1128"/>
    <col min="13829" max="13829" width="3.42578125" style="1128" customWidth="1"/>
    <col min="13830" max="13830" width="19.5703125" style="1128" customWidth="1"/>
    <col min="13831" max="13831" width="12.28515625" style="1128" customWidth="1"/>
    <col min="13832" max="13832" width="10.42578125" style="1128" customWidth="1"/>
    <col min="13833" max="13833" width="9.140625" style="1128"/>
    <col min="13834" max="13834" width="3.5703125" style="1128" customWidth="1"/>
    <col min="13835" max="13835" width="16.42578125" style="1128" customWidth="1"/>
    <col min="13836" max="13836" width="11.7109375" style="1128" customWidth="1"/>
    <col min="13837" max="13837" width="10.140625" style="1128" customWidth="1"/>
    <col min="13838" max="13838" width="15.85546875" style="1128" customWidth="1"/>
    <col min="13839" max="13839" width="3.85546875" style="1128" customWidth="1"/>
    <col min="13840" max="13840" width="16.42578125" style="1128" customWidth="1"/>
    <col min="13841" max="13841" width="11.28515625" style="1128" customWidth="1"/>
    <col min="13842" max="13842" width="10.28515625" style="1128" customWidth="1"/>
    <col min="13843" max="13843" width="10" style="1128" customWidth="1"/>
    <col min="13844" max="14079" width="9.140625" style="1128"/>
    <col min="14080" max="14080" width="4" style="1128" customWidth="1"/>
    <col min="14081" max="14081" width="15.140625" style="1128" customWidth="1"/>
    <col min="14082" max="14082" width="13.85546875" style="1128" customWidth="1"/>
    <col min="14083" max="14083" width="10.140625" style="1128" customWidth="1"/>
    <col min="14084" max="14084" width="9.140625" style="1128"/>
    <col min="14085" max="14085" width="3.42578125" style="1128" customWidth="1"/>
    <col min="14086" max="14086" width="19.5703125" style="1128" customWidth="1"/>
    <col min="14087" max="14087" width="12.28515625" style="1128" customWidth="1"/>
    <col min="14088" max="14088" width="10.42578125" style="1128" customWidth="1"/>
    <col min="14089" max="14089" width="9.140625" style="1128"/>
    <col min="14090" max="14090" width="3.5703125" style="1128" customWidth="1"/>
    <col min="14091" max="14091" width="16.42578125" style="1128" customWidth="1"/>
    <col min="14092" max="14092" width="11.7109375" style="1128" customWidth="1"/>
    <col min="14093" max="14093" width="10.140625" style="1128" customWidth="1"/>
    <col min="14094" max="14094" width="15.85546875" style="1128" customWidth="1"/>
    <col min="14095" max="14095" width="3.85546875" style="1128" customWidth="1"/>
    <col min="14096" max="14096" width="16.42578125" style="1128" customWidth="1"/>
    <col min="14097" max="14097" width="11.28515625" style="1128" customWidth="1"/>
    <col min="14098" max="14098" width="10.28515625" style="1128" customWidth="1"/>
    <col min="14099" max="14099" width="10" style="1128" customWidth="1"/>
    <col min="14100" max="14335" width="9.140625" style="1128"/>
    <col min="14336" max="14336" width="4" style="1128" customWidth="1"/>
    <col min="14337" max="14337" width="15.140625" style="1128" customWidth="1"/>
    <col min="14338" max="14338" width="13.85546875" style="1128" customWidth="1"/>
    <col min="14339" max="14339" width="10.140625" style="1128" customWidth="1"/>
    <col min="14340" max="14340" width="9.140625" style="1128"/>
    <col min="14341" max="14341" width="3.42578125" style="1128" customWidth="1"/>
    <col min="14342" max="14342" width="19.5703125" style="1128" customWidth="1"/>
    <col min="14343" max="14343" width="12.28515625" style="1128" customWidth="1"/>
    <col min="14344" max="14344" width="10.42578125" style="1128" customWidth="1"/>
    <col min="14345" max="14345" width="9.140625" style="1128"/>
    <col min="14346" max="14346" width="3.5703125" style="1128" customWidth="1"/>
    <col min="14347" max="14347" width="16.42578125" style="1128" customWidth="1"/>
    <col min="14348" max="14348" width="11.7109375" style="1128" customWidth="1"/>
    <col min="14349" max="14349" width="10.140625" style="1128" customWidth="1"/>
    <col min="14350" max="14350" width="15.85546875" style="1128" customWidth="1"/>
    <col min="14351" max="14351" width="3.85546875" style="1128" customWidth="1"/>
    <col min="14352" max="14352" width="16.42578125" style="1128" customWidth="1"/>
    <col min="14353" max="14353" width="11.28515625" style="1128" customWidth="1"/>
    <col min="14354" max="14354" width="10.28515625" style="1128" customWidth="1"/>
    <col min="14355" max="14355" width="10" style="1128" customWidth="1"/>
    <col min="14356" max="14591" width="9.140625" style="1128"/>
    <col min="14592" max="14592" width="4" style="1128" customWidth="1"/>
    <col min="14593" max="14593" width="15.140625" style="1128" customWidth="1"/>
    <col min="14594" max="14594" width="13.85546875" style="1128" customWidth="1"/>
    <col min="14595" max="14595" width="10.140625" style="1128" customWidth="1"/>
    <col min="14596" max="14596" width="9.140625" style="1128"/>
    <col min="14597" max="14597" width="3.42578125" style="1128" customWidth="1"/>
    <col min="14598" max="14598" width="19.5703125" style="1128" customWidth="1"/>
    <col min="14599" max="14599" width="12.28515625" style="1128" customWidth="1"/>
    <col min="14600" max="14600" width="10.42578125" style="1128" customWidth="1"/>
    <col min="14601" max="14601" width="9.140625" style="1128"/>
    <col min="14602" max="14602" width="3.5703125" style="1128" customWidth="1"/>
    <col min="14603" max="14603" width="16.42578125" style="1128" customWidth="1"/>
    <col min="14604" max="14604" width="11.7109375" style="1128" customWidth="1"/>
    <col min="14605" max="14605" width="10.140625" style="1128" customWidth="1"/>
    <col min="14606" max="14606" width="15.85546875" style="1128" customWidth="1"/>
    <col min="14607" max="14607" width="3.85546875" style="1128" customWidth="1"/>
    <col min="14608" max="14608" width="16.42578125" style="1128" customWidth="1"/>
    <col min="14609" max="14609" width="11.28515625" style="1128" customWidth="1"/>
    <col min="14610" max="14610" width="10.28515625" style="1128" customWidth="1"/>
    <col min="14611" max="14611" width="10" style="1128" customWidth="1"/>
    <col min="14612" max="14847" width="9.140625" style="1128"/>
    <col min="14848" max="14848" width="4" style="1128" customWidth="1"/>
    <col min="14849" max="14849" width="15.140625" style="1128" customWidth="1"/>
    <col min="14850" max="14850" width="13.85546875" style="1128" customWidth="1"/>
    <col min="14851" max="14851" width="10.140625" style="1128" customWidth="1"/>
    <col min="14852" max="14852" width="9.140625" style="1128"/>
    <col min="14853" max="14853" width="3.42578125" style="1128" customWidth="1"/>
    <col min="14854" max="14854" width="19.5703125" style="1128" customWidth="1"/>
    <col min="14855" max="14855" width="12.28515625" style="1128" customWidth="1"/>
    <col min="14856" max="14856" width="10.42578125" style="1128" customWidth="1"/>
    <col min="14857" max="14857" width="9.140625" style="1128"/>
    <col min="14858" max="14858" width="3.5703125" style="1128" customWidth="1"/>
    <col min="14859" max="14859" width="16.42578125" style="1128" customWidth="1"/>
    <col min="14860" max="14860" width="11.7109375" style="1128" customWidth="1"/>
    <col min="14861" max="14861" width="10.140625" style="1128" customWidth="1"/>
    <col min="14862" max="14862" width="15.85546875" style="1128" customWidth="1"/>
    <col min="14863" max="14863" width="3.85546875" style="1128" customWidth="1"/>
    <col min="14864" max="14864" width="16.42578125" style="1128" customWidth="1"/>
    <col min="14865" max="14865" width="11.28515625" style="1128" customWidth="1"/>
    <col min="14866" max="14866" width="10.28515625" style="1128" customWidth="1"/>
    <col min="14867" max="14867" width="10" style="1128" customWidth="1"/>
    <col min="14868" max="15103" width="9.140625" style="1128"/>
    <col min="15104" max="15104" width="4" style="1128" customWidth="1"/>
    <col min="15105" max="15105" width="15.140625" style="1128" customWidth="1"/>
    <col min="15106" max="15106" width="13.85546875" style="1128" customWidth="1"/>
    <col min="15107" max="15107" width="10.140625" style="1128" customWidth="1"/>
    <col min="15108" max="15108" width="9.140625" style="1128"/>
    <col min="15109" max="15109" width="3.42578125" style="1128" customWidth="1"/>
    <col min="15110" max="15110" width="19.5703125" style="1128" customWidth="1"/>
    <col min="15111" max="15111" width="12.28515625" style="1128" customWidth="1"/>
    <col min="15112" max="15112" width="10.42578125" style="1128" customWidth="1"/>
    <col min="15113" max="15113" width="9.140625" style="1128"/>
    <col min="15114" max="15114" width="3.5703125" style="1128" customWidth="1"/>
    <col min="15115" max="15115" width="16.42578125" style="1128" customWidth="1"/>
    <col min="15116" max="15116" width="11.7109375" style="1128" customWidth="1"/>
    <col min="15117" max="15117" width="10.140625" style="1128" customWidth="1"/>
    <col min="15118" max="15118" width="15.85546875" style="1128" customWidth="1"/>
    <col min="15119" max="15119" width="3.85546875" style="1128" customWidth="1"/>
    <col min="15120" max="15120" width="16.42578125" style="1128" customWidth="1"/>
    <col min="15121" max="15121" width="11.28515625" style="1128" customWidth="1"/>
    <col min="15122" max="15122" width="10.28515625" style="1128" customWidth="1"/>
    <col min="15123" max="15123" width="10" style="1128" customWidth="1"/>
    <col min="15124" max="15359" width="9.140625" style="1128"/>
    <col min="15360" max="15360" width="4" style="1128" customWidth="1"/>
    <col min="15361" max="15361" width="15.140625" style="1128" customWidth="1"/>
    <col min="15362" max="15362" width="13.85546875" style="1128" customWidth="1"/>
    <col min="15363" max="15363" width="10.140625" style="1128" customWidth="1"/>
    <col min="15364" max="15364" width="9.140625" style="1128"/>
    <col min="15365" max="15365" width="3.42578125" style="1128" customWidth="1"/>
    <col min="15366" max="15366" width="19.5703125" style="1128" customWidth="1"/>
    <col min="15367" max="15367" width="12.28515625" style="1128" customWidth="1"/>
    <col min="15368" max="15368" width="10.42578125" style="1128" customWidth="1"/>
    <col min="15369" max="15369" width="9.140625" style="1128"/>
    <col min="15370" max="15370" width="3.5703125" style="1128" customWidth="1"/>
    <col min="15371" max="15371" width="16.42578125" style="1128" customWidth="1"/>
    <col min="15372" max="15372" width="11.7109375" style="1128" customWidth="1"/>
    <col min="15373" max="15373" width="10.140625" style="1128" customWidth="1"/>
    <col min="15374" max="15374" width="15.85546875" style="1128" customWidth="1"/>
    <col min="15375" max="15375" width="3.85546875" style="1128" customWidth="1"/>
    <col min="15376" max="15376" width="16.42578125" style="1128" customWidth="1"/>
    <col min="15377" max="15377" width="11.28515625" style="1128" customWidth="1"/>
    <col min="15378" max="15378" width="10.28515625" style="1128" customWidth="1"/>
    <col min="15379" max="15379" width="10" style="1128" customWidth="1"/>
    <col min="15380" max="15615" width="9.140625" style="1128"/>
    <col min="15616" max="15616" width="4" style="1128" customWidth="1"/>
    <col min="15617" max="15617" width="15.140625" style="1128" customWidth="1"/>
    <col min="15618" max="15618" width="13.85546875" style="1128" customWidth="1"/>
    <col min="15619" max="15619" width="10.140625" style="1128" customWidth="1"/>
    <col min="15620" max="15620" width="9.140625" style="1128"/>
    <col min="15621" max="15621" width="3.42578125" style="1128" customWidth="1"/>
    <col min="15622" max="15622" width="19.5703125" style="1128" customWidth="1"/>
    <col min="15623" max="15623" width="12.28515625" style="1128" customWidth="1"/>
    <col min="15624" max="15624" width="10.42578125" style="1128" customWidth="1"/>
    <col min="15625" max="15625" width="9.140625" style="1128"/>
    <col min="15626" max="15626" width="3.5703125" style="1128" customWidth="1"/>
    <col min="15627" max="15627" width="16.42578125" style="1128" customWidth="1"/>
    <col min="15628" max="15628" width="11.7109375" style="1128" customWidth="1"/>
    <col min="15629" max="15629" width="10.140625" style="1128" customWidth="1"/>
    <col min="15630" max="15630" width="15.85546875" style="1128" customWidth="1"/>
    <col min="15631" max="15631" width="3.85546875" style="1128" customWidth="1"/>
    <col min="15632" max="15632" width="16.42578125" style="1128" customWidth="1"/>
    <col min="15633" max="15633" width="11.28515625" style="1128" customWidth="1"/>
    <col min="15634" max="15634" width="10.28515625" style="1128" customWidth="1"/>
    <col min="15635" max="15635" width="10" style="1128" customWidth="1"/>
    <col min="15636" max="15871" width="9.140625" style="1128"/>
    <col min="15872" max="15872" width="4" style="1128" customWidth="1"/>
    <col min="15873" max="15873" width="15.140625" style="1128" customWidth="1"/>
    <col min="15874" max="15874" width="13.85546875" style="1128" customWidth="1"/>
    <col min="15875" max="15875" width="10.140625" style="1128" customWidth="1"/>
    <col min="15876" max="15876" width="9.140625" style="1128"/>
    <col min="15877" max="15877" width="3.42578125" style="1128" customWidth="1"/>
    <col min="15878" max="15878" width="19.5703125" style="1128" customWidth="1"/>
    <col min="15879" max="15879" width="12.28515625" style="1128" customWidth="1"/>
    <col min="15880" max="15880" width="10.42578125" style="1128" customWidth="1"/>
    <col min="15881" max="15881" width="9.140625" style="1128"/>
    <col min="15882" max="15882" width="3.5703125" style="1128" customWidth="1"/>
    <col min="15883" max="15883" width="16.42578125" style="1128" customWidth="1"/>
    <col min="15884" max="15884" width="11.7109375" style="1128" customWidth="1"/>
    <col min="15885" max="15885" width="10.140625" style="1128" customWidth="1"/>
    <col min="15886" max="15886" width="15.85546875" style="1128" customWidth="1"/>
    <col min="15887" max="15887" width="3.85546875" style="1128" customWidth="1"/>
    <col min="15888" max="15888" width="16.42578125" style="1128" customWidth="1"/>
    <col min="15889" max="15889" width="11.28515625" style="1128" customWidth="1"/>
    <col min="15890" max="15890" width="10.28515625" style="1128" customWidth="1"/>
    <col min="15891" max="15891" width="10" style="1128" customWidth="1"/>
    <col min="15892" max="16127" width="9.140625" style="1128"/>
    <col min="16128" max="16128" width="4" style="1128" customWidth="1"/>
    <col min="16129" max="16129" width="15.140625" style="1128" customWidth="1"/>
    <col min="16130" max="16130" width="13.85546875" style="1128" customWidth="1"/>
    <col min="16131" max="16131" width="10.140625" style="1128" customWidth="1"/>
    <col min="16132" max="16132" width="9.140625" style="1128"/>
    <col min="16133" max="16133" width="3.42578125" style="1128" customWidth="1"/>
    <col min="16134" max="16134" width="19.5703125" style="1128" customWidth="1"/>
    <col min="16135" max="16135" width="12.28515625" style="1128" customWidth="1"/>
    <col min="16136" max="16136" width="10.42578125" style="1128" customWidth="1"/>
    <col min="16137" max="16137" width="9.140625" style="1128"/>
    <col min="16138" max="16138" width="3.5703125" style="1128" customWidth="1"/>
    <col min="16139" max="16139" width="16.42578125" style="1128" customWidth="1"/>
    <col min="16140" max="16140" width="11.7109375" style="1128" customWidth="1"/>
    <col min="16141" max="16141" width="10.140625" style="1128" customWidth="1"/>
    <col min="16142" max="16142" width="15.85546875" style="1128" customWidth="1"/>
    <col min="16143" max="16143" width="3.85546875" style="1128" customWidth="1"/>
    <col min="16144" max="16144" width="16.42578125" style="1128" customWidth="1"/>
    <col min="16145" max="16145" width="11.28515625" style="1128" customWidth="1"/>
    <col min="16146" max="16146" width="10.28515625" style="1128" customWidth="1"/>
    <col min="16147" max="16147" width="10" style="1128" customWidth="1"/>
    <col min="16148" max="16384" width="9.140625" style="1128"/>
  </cols>
  <sheetData>
    <row r="1" spans="1:27" ht="18.75">
      <c r="A1" s="587" t="s">
        <v>303</v>
      </c>
    </row>
    <row r="2" spans="1:27" ht="18" customHeight="1">
      <c r="A2" s="1518" t="s">
        <v>508</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row>
    <row r="3" spans="1:27" ht="18" customHeight="1">
      <c r="A3" s="1521" t="s">
        <v>509</v>
      </c>
      <c r="B3" s="1521"/>
      <c r="C3" s="1521"/>
      <c r="D3" s="1521"/>
      <c r="E3" s="1521"/>
      <c r="F3" s="1521"/>
      <c r="G3" s="152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15086.003000000001</v>
      </c>
      <c r="C8" s="887">
        <v>23372</v>
      </c>
      <c r="D8" s="888">
        <v>2.1214844200442688</v>
      </c>
      <c r="E8" s="825"/>
      <c r="F8" s="824" t="s">
        <v>209</v>
      </c>
      <c r="G8" s="603">
        <v>3725.2220000000002</v>
      </c>
      <c r="H8" s="887">
        <v>20142</v>
      </c>
      <c r="I8" s="888">
        <v>2.4369231051026459</v>
      </c>
      <c r="J8" s="659"/>
      <c r="K8" s="743" t="s">
        <v>194</v>
      </c>
      <c r="L8" s="603">
        <v>11821.297</v>
      </c>
      <c r="M8" s="603">
        <v>3335.6149999999998</v>
      </c>
      <c r="N8" s="731">
        <v>3.5439632571504807</v>
      </c>
      <c r="O8" s="659"/>
      <c r="P8" s="743" t="s">
        <v>451</v>
      </c>
      <c r="Q8" s="603">
        <v>4375.9759999999997</v>
      </c>
      <c r="R8" s="603">
        <v>1019.352</v>
      </c>
      <c r="S8" s="731">
        <v>4.2928998030121095</v>
      </c>
    </row>
    <row r="9" spans="1:27" ht="15.75">
      <c r="A9" s="606" t="s">
        <v>209</v>
      </c>
      <c r="B9" s="605">
        <v>9166.2360000000008</v>
      </c>
      <c r="C9" s="605">
        <v>32828</v>
      </c>
      <c r="D9" s="650">
        <v>1.9616178243680336</v>
      </c>
      <c r="E9" s="826"/>
      <c r="F9" s="606" t="s">
        <v>451</v>
      </c>
      <c r="G9" s="605">
        <v>1638.932</v>
      </c>
      <c r="H9" s="605">
        <v>6232</v>
      </c>
      <c r="I9" s="650">
        <v>2.9721972866466815</v>
      </c>
      <c r="J9" s="659"/>
      <c r="K9" s="604" t="s">
        <v>200</v>
      </c>
      <c r="L9" s="605">
        <v>7894.4639999999999</v>
      </c>
      <c r="M9" s="605">
        <v>2681.9630000000002</v>
      </c>
      <c r="N9" s="650">
        <v>2.9435394895455302</v>
      </c>
      <c r="O9" s="659"/>
      <c r="P9" s="604" t="s">
        <v>194</v>
      </c>
      <c r="Q9" s="605">
        <v>3729.56</v>
      </c>
      <c r="R9" s="605">
        <v>1016.651</v>
      </c>
      <c r="S9" s="650">
        <v>3.6684762027480424</v>
      </c>
    </row>
    <row r="10" spans="1:27" ht="15.75">
      <c r="A10" s="606" t="s">
        <v>451</v>
      </c>
      <c r="B10" s="605">
        <v>7113.6639999999998</v>
      </c>
      <c r="C10" s="605">
        <v>14911</v>
      </c>
      <c r="D10" s="650">
        <v>3.0757760172396873</v>
      </c>
      <c r="E10" s="825"/>
      <c r="F10" s="606" t="s">
        <v>213</v>
      </c>
      <c r="G10" s="605">
        <v>370.62299999999999</v>
      </c>
      <c r="H10" s="605">
        <v>4140</v>
      </c>
      <c r="I10" s="650">
        <v>1.3205314577677065</v>
      </c>
      <c r="J10" s="659"/>
      <c r="K10" s="604" t="s">
        <v>211</v>
      </c>
      <c r="L10" s="605">
        <v>5029.6840000000002</v>
      </c>
      <c r="M10" s="605">
        <v>1119.874</v>
      </c>
      <c r="N10" s="650">
        <v>4.4912945563518756</v>
      </c>
      <c r="O10" s="659"/>
      <c r="P10" s="604" t="s">
        <v>196</v>
      </c>
      <c r="Q10" s="605">
        <v>3060.2750000000001</v>
      </c>
      <c r="R10" s="605">
        <v>966.49199999999996</v>
      </c>
      <c r="S10" s="650">
        <v>3.1663738551379632</v>
      </c>
    </row>
    <row r="11" spans="1:27" ht="15.75">
      <c r="A11" s="606" t="s">
        <v>196</v>
      </c>
      <c r="B11" s="605">
        <v>6220.1049999999996</v>
      </c>
      <c r="C11" s="605">
        <v>6368</v>
      </c>
      <c r="D11" s="650">
        <v>1.6787854758898626</v>
      </c>
      <c r="E11" s="826"/>
      <c r="F11" s="606" t="s">
        <v>211</v>
      </c>
      <c r="G11" s="605">
        <v>157.24600000000001</v>
      </c>
      <c r="H11" s="607">
        <v>616</v>
      </c>
      <c r="I11" s="651">
        <v>4.3925917649030675</v>
      </c>
      <c r="J11" s="659"/>
      <c r="K11" s="604" t="s">
        <v>196</v>
      </c>
      <c r="L11" s="605">
        <v>4740.58</v>
      </c>
      <c r="M11" s="605">
        <v>1430.1610000000001</v>
      </c>
      <c r="N11" s="650">
        <v>3.3147177136000772</v>
      </c>
      <c r="O11" s="659"/>
      <c r="P11" s="604" t="s">
        <v>193</v>
      </c>
      <c r="Q11" s="605">
        <v>2012.961</v>
      </c>
      <c r="R11" s="605">
        <v>315.21100000000001</v>
      </c>
      <c r="S11" s="650">
        <v>6.3860747245495872</v>
      </c>
    </row>
    <row r="12" spans="1:27" ht="15.75">
      <c r="A12" s="606" t="s">
        <v>194</v>
      </c>
      <c r="B12" s="605">
        <v>4953.3559999999998</v>
      </c>
      <c r="C12" s="605">
        <v>4679</v>
      </c>
      <c r="D12" s="650">
        <v>2.5624655012847621</v>
      </c>
      <c r="E12" s="826"/>
      <c r="F12" s="606" t="s">
        <v>194</v>
      </c>
      <c r="G12" s="605">
        <v>75.62</v>
      </c>
      <c r="H12" s="607">
        <v>213</v>
      </c>
      <c r="I12" s="651">
        <v>2.3966784989858012</v>
      </c>
      <c r="J12" s="659"/>
      <c r="K12" s="604" t="s">
        <v>451</v>
      </c>
      <c r="L12" s="605">
        <v>4631.4660000000003</v>
      </c>
      <c r="M12" s="605">
        <v>898.76800000000003</v>
      </c>
      <c r="N12" s="650">
        <v>5.153127392163495</v>
      </c>
      <c r="O12" s="659"/>
      <c r="P12" s="604" t="s">
        <v>211</v>
      </c>
      <c r="Q12" s="605">
        <v>1469.4090000000001</v>
      </c>
      <c r="R12" s="605">
        <v>302.13900000000001</v>
      </c>
      <c r="S12" s="650">
        <v>4.863354283955398</v>
      </c>
    </row>
    <row r="13" spans="1:27" ht="15.75">
      <c r="A13" s="606" t="s">
        <v>213</v>
      </c>
      <c r="B13" s="605">
        <v>4055.6909999999998</v>
      </c>
      <c r="C13" s="605">
        <v>11758</v>
      </c>
      <c r="D13" s="650">
        <v>1.4750756506684899</v>
      </c>
      <c r="E13" s="826"/>
      <c r="F13" s="606" t="s">
        <v>208</v>
      </c>
      <c r="G13" s="605">
        <v>64.403000000000006</v>
      </c>
      <c r="H13" s="607">
        <v>284</v>
      </c>
      <c r="I13" s="651">
        <v>3.632635794461053</v>
      </c>
      <c r="J13" s="659"/>
      <c r="K13" s="604" t="s">
        <v>191</v>
      </c>
      <c r="L13" s="605">
        <v>3191.5160000000001</v>
      </c>
      <c r="M13" s="605">
        <v>1327.8620000000001</v>
      </c>
      <c r="N13" s="650">
        <v>2.403499761270373</v>
      </c>
      <c r="O13" s="659"/>
      <c r="P13" s="604" t="s">
        <v>200</v>
      </c>
      <c r="Q13" s="605">
        <v>1115.0840000000001</v>
      </c>
      <c r="R13" s="605">
        <v>613.75699999999995</v>
      </c>
      <c r="S13" s="650">
        <v>1.8168167532101469</v>
      </c>
    </row>
    <row r="14" spans="1:27" ht="16.5" thickBot="1">
      <c r="A14" s="606" t="s">
        <v>205</v>
      </c>
      <c r="B14" s="605">
        <v>3882.0340000000001</v>
      </c>
      <c r="C14" s="607">
        <v>2594</v>
      </c>
      <c r="D14" s="651">
        <v>2.8860238715648849</v>
      </c>
      <c r="E14" s="826"/>
      <c r="F14" s="606" t="s">
        <v>191</v>
      </c>
      <c r="G14" s="605">
        <v>50.588999999999999</v>
      </c>
      <c r="H14" s="607">
        <v>367</v>
      </c>
      <c r="I14" s="651">
        <v>2.5327425653349351</v>
      </c>
      <c r="J14" s="659"/>
      <c r="K14" s="604" t="s">
        <v>351</v>
      </c>
      <c r="L14" s="605">
        <v>2553.2020000000002</v>
      </c>
      <c r="M14" s="605">
        <v>982.78899999999999</v>
      </c>
      <c r="N14" s="650">
        <v>2.597914710075103</v>
      </c>
      <c r="O14" s="659"/>
      <c r="P14" s="604" t="s">
        <v>209</v>
      </c>
      <c r="Q14" s="605">
        <v>776.95600000000002</v>
      </c>
      <c r="R14" s="605">
        <v>524.35400000000004</v>
      </c>
      <c r="S14" s="650">
        <v>1.4817394355721516</v>
      </c>
    </row>
    <row r="15" spans="1:27" ht="16.5" thickBot="1">
      <c r="A15" s="606" t="s">
        <v>210</v>
      </c>
      <c r="B15" s="605">
        <v>2058.7359999999999</v>
      </c>
      <c r="C15" s="605">
        <v>3559</v>
      </c>
      <c r="D15" s="650">
        <v>1.9518562551789129</v>
      </c>
      <c r="E15" s="826"/>
      <c r="F15" s="1031" t="s">
        <v>321</v>
      </c>
      <c r="G15" s="608">
        <v>6087.8040000000001</v>
      </c>
      <c r="H15" s="1088">
        <v>32036</v>
      </c>
      <c r="I15" s="1089">
        <v>2.4664134811176357</v>
      </c>
      <c r="J15" s="659"/>
      <c r="K15" s="604" t="s">
        <v>209</v>
      </c>
      <c r="L15" s="605">
        <v>1699.3579999999999</v>
      </c>
      <c r="M15" s="605">
        <v>605.98</v>
      </c>
      <c r="N15" s="650">
        <v>2.8043136737186045</v>
      </c>
      <c r="O15" s="659"/>
      <c r="P15" s="604" t="s">
        <v>208</v>
      </c>
      <c r="Q15" s="605">
        <v>654.452</v>
      </c>
      <c r="R15" s="605">
        <v>219.99100000000001</v>
      </c>
      <c r="S15" s="650">
        <v>2.9749035187803137</v>
      </c>
    </row>
    <row r="16" spans="1:27" ht="15.75">
      <c r="A16" s="606" t="s">
        <v>191</v>
      </c>
      <c r="B16" s="605">
        <v>1934.9559999999999</v>
      </c>
      <c r="C16" s="605">
        <v>8458</v>
      </c>
      <c r="D16" s="650">
        <v>2.8179613806722776</v>
      </c>
      <c r="E16" s="826"/>
      <c r="F16"/>
      <c r="G16"/>
      <c r="H16"/>
      <c r="I16"/>
      <c r="J16" s="659"/>
      <c r="K16" s="604" t="s">
        <v>212</v>
      </c>
      <c r="L16" s="605">
        <v>1117.1869999999999</v>
      </c>
      <c r="M16" s="605">
        <v>496.12099999999998</v>
      </c>
      <c r="N16" s="650">
        <v>2.2518438042332414</v>
      </c>
      <c r="O16" s="659"/>
      <c r="P16" s="604" t="s">
        <v>191</v>
      </c>
      <c r="Q16" s="605">
        <v>488.40499999999997</v>
      </c>
      <c r="R16" s="605">
        <v>124.705</v>
      </c>
      <c r="S16" s="650">
        <v>3.9164828996431575</v>
      </c>
    </row>
    <row r="17" spans="1:19" ht="15.75">
      <c r="A17" s="606" t="s">
        <v>204</v>
      </c>
      <c r="B17" s="605">
        <v>1315.39</v>
      </c>
      <c r="C17" s="605">
        <v>1578</v>
      </c>
      <c r="D17" s="650">
        <v>1.8914201000501834</v>
      </c>
      <c r="E17" s="825"/>
      <c r="J17" s="659"/>
      <c r="K17" s="604" t="s">
        <v>205</v>
      </c>
      <c r="L17" s="605">
        <v>997.54899999999998</v>
      </c>
      <c r="M17" s="605">
        <v>173.97200000000001</v>
      </c>
      <c r="N17" s="650">
        <v>5.7339629365645042</v>
      </c>
      <c r="O17" s="659"/>
      <c r="P17" s="604" t="s">
        <v>205</v>
      </c>
      <c r="Q17" s="605">
        <v>299.83600000000001</v>
      </c>
      <c r="R17" s="605">
        <v>66.317999999999998</v>
      </c>
      <c r="S17" s="650">
        <v>4.5211858017431172</v>
      </c>
    </row>
    <row r="18" spans="1:19" ht="15.75">
      <c r="A18" s="606" t="s">
        <v>192</v>
      </c>
      <c r="B18" s="605">
        <v>1032.787</v>
      </c>
      <c r="C18" s="605">
        <v>1089</v>
      </c>
      <c r="D18" s="650">
        <v>2.000943524169331</v>
      </c>
      <c r="E18" s="827"/>
      <c r="F18" s="106"/>
      <c r="G18" s="106"/>
      <c r="H18" s="106"/>
      <c r="K18" s="604" t="s">
        <v>208</v>
      </c>
      <c r="L18" s="605">
        <v>836.15899999999999</v>
      </c>
      <c r="M18" s="605">
        <v>233.654</v>
      </c>
      <c r="N18" s="650">
        <v>3.5786205243650868</v>
      </c>
      <c r="O18" s="659"/>
      <c r="P18" s="604" t="s">
        <v>437</v>
      </c>
      <c r="Q18" s="605">
        <v>90.298000000000002</v>
      </c>
      <c r="R18" s="605">
        <v>11.96</v>
      </c>
      <c r="S18" s="650">
        <v>7.55</v>
      </c>
    </row>
    <row r="19" spans="1:19" ht="15.75">
      <c r="A19" s="606" t="s">
        <v>211</v>
      </c>
      <c r="B19" s="605">
        <v>823.78800000000001</v>
      </c>
      <c r="C19" s="605">
        <v>1351</v>
      </c>
      <c r="D19" s="650">
        <v>2.8025338159649458</v>
      </c>
      <c r="E19" s="828"/>
      <c r="F19" s="106"/>
      <c r="G19" s="106"/>
      <c r="H19" s="106"/>
      <c r="J19" s="659"/>
      <c r="K19" s="604" t="s">
        <v>204</v>
      </c>
      <c r="L19" s="605">
        <v>796.61199999999997</v>
      </c>
      <c r="M19" s="605">
        <v>343.48599999999999</v>
      </c>
      <c r="N19" s="650">
        <v>2.3191978712378378</v>
      </c>
      <c r="O19" s="659"/>
      <c r="P19" s="604" t="s">
        <v>511</v>
      </c>
      <c r="Q19" s="605">
        <v>85.355999999999995</v>
      </c>
      <c r="R19" s="605">
        <v>6.7910000000000004</v>
      </c>
      <c r="S19" s="650">
        <v>12.568988366956264</v>
      </c>
    </row>
    <row r="20" spans="1:19" ht="15" customHeight="1" thickBot="1">
      <c r="A20" s="606" t="s">
        <v>208</v>
      </c>
      <c r="B20" s="605">
        <v>621.89800000000002</v>
      </c>
      <c r="C20" s="605">
        <v>703</v>
      </c>
      <c r="D20" s="650">
        <v>2.9837688975036825</v>
      </c>
      <c r="E20" s="828"/>
      <c r="F20" s="106"/>
      <c r="G20" s="106"/>
      <c r="H20" s="106"/>
      <c r="J20" s="659"/>
      <c r="K20" s="604" t="s">
        <v>193</v>
      </c>
      <c r="L20" s="605">
        <v>622.98099999999999</v>
      </c>
      <c r="M20" s="605">
        <v>166.68799999999999</v>
      </c>
      <c r="N20" s="650">
        <v>3.7374076118256867</v>
      </c>
      <c r="O20" s="659"/>
      <c r="P20" s="604" t="s">
        <v>192</v>
      </c>
      <c r="Q20" s="605">
        <v>80.034999999999997</v>
      </c>
      <c r="R20" s="605">
        <v>28.614000000000001</v>
      </c>
      <c r="S20" s="650">
        <v>2.7970573844970992</v>
      </c>
    </row>
    <row r="21" spans="1:19" ht="16.5" thickBot="1">
      <c r="A21" s="1031" t="s">
        <v>321</v>
      </c>
      <c r="B21" s="608">
        <v>58588.04</v>
      </c>
      <c r="C21" s="608">
        <v>113593</v>
      </c>
      <c r="D21" s="730">
        <v>2.1311748346065338</v>
      </c>
      <c r="E21" s="829"/>
      <c r="F21" s="106"/>
      <c r="G21" s="106"/>
      <c r="H21" s="106"/>
      <c r="J21" s="659"/>
      <c r="K21" s="604" t="s">
        <v>192</v>
      </c>
      <c r="L21" s="605">
        <v>397.822</v>
      </c>
      <c r="M21" s="605">
        <v>31.021000000000001</v>
      </c>
      <c r="N21" s="650">
        <v>12.824280326230618</v>
      </c>
      <c r="P21" s="1031" t="s">
        <v>321</v>
      </c>
      <c r="Q21" s="608">
        <v>18489.374</v>
      </c>
      <c r="R21" s="608">
        <v>5285.8490000000002</v>
      </c>
      <c r="S21" s="730">
        <v>3.4979005264811764</v>
      </c>
    </row>
    <row r="22" spans="1:19" ht="15.75">
      <c r="A22"/>
      <c r="B22"/>
      <c r="C22"/>
      <c r="D22"/>
      <c r="F22" s="106"/>
      <c r="G22" s="106"/>
      <c r="H22" s="106"/>
      <c r="K22" s="604" t="s">
        <v>213</v>
      </c>
      <c r="L22" s="605">
        <v>343.75700000000001</v>
      </c>
      <c r="M22" s="605">
        <v>142.078</v>
      </c>
      <c r="N22" s="650">
        <v>2.4194949253227103</v>
      </c>
      <c r="P22"/>
      <c r="Q22"/>
      <c r="R22"/>
      <c r="S22"/>
    </row>
    <row r="23" spans="1:19" ht="16.5" thickBot="1">
      <c r="A23"/>
      <c r="B23"/>
      <c r="C23"/>
      <c r="D23"/>
      <c r="F23" s="106"/>
      <c r="G23" s="106"/>
      <c r="H23" s="106"/>
      <c r="K23" s="1038" t="s">
        <v>510</v>
      </c>
      <c r="L23" s="939">
        <v>224.15700000000001</v>
      </c>
      <c r="M23" s="939">
        <v>12.586</v>
      </c>
      <c r="N23" s="1039">
        <v>17.810027014142698</v>
      </c>
      <c r="P23"/>
      <c r="Q23"/>
      <c r="R23"/>
      <c r="S23"/>
    </row>
    <row r="24" spans="1:19" ht="16.5" thickBot="1">
      <c r="F24" s="106"/>
      <c r="G24" s="106"/>
      <c r="H24" s="106"/>
      <c r="K24" s="1031" t="s">
        <v>321</v>
      </c>
      <c r="L24" s="608">
        <v>47263.372000000003</v>
      </c>
      <c r="M24" s="608">
        <v>14002.522000000001</v>
      </c>
      <c r="N24" s="730">
        <v>3.3753470981870266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row>
    <row r="2" spans="1:10" ht="26.25" customHeight="1">
      <c r="A2" s="567" t="s">
        <v>304</v>
      </c>
    </row>
    <row r="5" spans="1:10" ht="38.25" customHeight="1" thickBot="1">
      <c r="A5" s="1515" t="s">
        <v>460</v>
      </c>
      <c r="B5" s="1515"/>
      <c r="C5" s="1515"/>
      <c r="D5" s="1515"/>
      <c r="E5" s="1515"/>
      <c r="F5" s="1515"/>
      <c r="H5" s="649" t="s">
        <v>330</v>
      </c>
    </row>
    <row r="6" spans="1:10" ht="15.75" customHeight="1" thickBot="1">
      <c r="A6" s="1516" t="s">
        <v>169</v>
      </c>
      <c r="B6" s="1507" t="s">
        <v>434</v>
      </c>
      <c r="C6" s="1508"/>
      <c r="D6" s="1509"/>
      <c r="E6" s="1510" t="s">
        <v>435</v>
      </c>
      <c r="F6" s="1516" t="s">
        <v>436</v>
      </c>
    </row>
    <row r="7" spans="1:10" ht="31.5" customHeight="1" thickBot="1">
      <c r="A7" s="1517"/>
      <c r="B7" s="845" t="s">
        <v>311</v>
      </c>
      <c r="C7" s="845" t="s">
        <v>319</v>
      </c>
      <c r="D7" s="845" t="s">
        <v>320</v>
      </c>
      <c r="E7" s="1511"/>
      <c r="F7" s="1517"/>
    </row>
    <row r="8" spans="1:10" ht="17.25" customHeight="1" thickBot="1">
      <c r="A8" s="846" t="s">
        <v>170</v>
      </c>
      <c r="B8" s="733">
        <v>14038.891</v>
      </c>
      <c r="C8" s="733">
        <v>4836.6369999999997</v>
      </c>
      <c r="D8" s="882">
        <f t="shared" ref="D8:D13" si="0">(C8/B8)*100</f>
        <v>34.451702773388583</v>
      </c>
      <c r="E8" s="733">
        <v>10934.939</v>
      </c>
      <c r="F8" s="882">
        <f t="shared" ref="F8:F13" si="1">((B8-E8)/E8)*100</f>
        <v>28.385636170444105</v>
      </c>
      <c r="H8" s="678" t="s">
        <v>171</v>
      </c>
    </row>
    <row r="9" spans="1:10" ht="18" customHeight="1" thickBot="1">
      <c r="A9" s="847" t="s">
        <v>172</v>
      </c>
      <c r="B9" s="734">
        <v>50520</v>
      </c>
      <c r="C9" s="734">
        <v>10098</v>
      </c>
      <c r="D9" s="883">
        <f t="shared" si="0"/>
        <v>19.98812351543943</v>
      </c>
      <c r="E9" s="734">
        <v>51011</v>
      </c>
      <c r="F9" s="883">
        <f t="shared" si="1"/>
        <v>-0.96253749191350879</v>
      </c>
      <c r="H9" s="648">
        <f>B9-E9</f>
        <v>-491</v>
      </c>
    </row>
    <row r="10" spans="1:10" ht="15" customHeight="1" thickBot="1">
      <c r="A10" s="848" t="s">
        <v>305</v>
      </c>
      <c r="B10" s="735">
        <v>21098</v>
      </c>
      <c r="C10" s="1087">
        <v>0</v>
      </c>
      <c r="D10" s="883">
        <f t="shared" si="0"/>
        <v>0</v>
      </c>
      <c r="E10" s="736">
        <v>25583</v>
      </c>
      <c r="F10" s="883">
        <f t="shared" si="1"/>
        <v>-17.531173044599928</v>
      </c>
    </row>
    <row r="11" spans="1:10" ht="17.25" customHeight="1" thickBot="1">
      <c r="A11" s="849" t="s">
        <v>173</v>
      </c>
      <c r="B11" s="737">
        <v>275566.08799999999</v>
      </c>
      <c r="C11" s="738">
        <v>12231.944</v>
      </c>
      <c r="D11" s="884">
        <f t="shared" si="0"/>
        <v>4.4388422714771778</v>
      </c>
      <c r="E11" s="738">
        <v>306802.46600000001</v>
      </c>
      <c r="F11" s="884">
        <f t="shared" si="1"/>
        <v>-10.181266926322563</v>
      </c>
      <c r="J11" s="843"/>
    </row>
    <row r="12" spans="1:10" ht="15" customHeight="1" thickBot="1">
      <c r="A12" s="846" t="s">
        <v>174</v>
      </c>
      <c r="B12" s="733">
        <v>106578.781</v>
      </c>
      <c r="C12" s="733">
        <v>21111.114000000001</v>
      </c>
      <c r="D12" s="883">
        <f t="shared" si="0"/>
        <v>19.807989734842248</v>
      </c>
      <c r="E12" s="733">
        <v>89043.978000000003</v>
      </c>
      <c r="F12" s="883">
        <f t="shared" si="1"/>
        <v>19.692295193730001</v>
      </c>
    </row>
    <row r="13" spans="1:10" ht="15" customHeight="1" thickBot="1">
      <c r="A13" s="846" t="s">
        <v>175</v>
      </c>
      <c r="B13" s="733">
        <f>B11+B12</f>
        <v>382144.86900000001</v>
      </c>
      <c r="C13" s="733">
        <f>C11+C12</f>
        <v>33343.058000000005</v>
      </c>
      <c r="D13" s="885">
        <f t="shared" si="0"/>
        <v>8.7252402700715059</v>
      </c>
      <c r="E13" s="733">
        <f>E11+E12</f>
        <v>395846.44400000002</v>
      </c>
      <c r="F13" s="885">
        <f t="shared" si="1"/>
        <v>-3.4613358810417938</v>
      </c>
    </row>
    <row r="16" spans="1:10" ht="15.75">
      <c r="A16" s="570" t="s">
        <v>306</v>
      </c>
    </row>
    <row r="18" spans="1:16" ht="33" customHeight="1" thickBot="1">
      <c r="A18" s="1515" t="s">
        <v>465</v>
      </c>
      <c r="B18" s="1515"/>
      <c r="C18" s="1515"/>
      <c r="D18" s="1515"/>
      <c r="E18" s="1515"/>
      <c r="F18" s="1515"/>
      <c r="K18" s="106"/>
      <c r="L18" s="106"/>
    </row>
    <row r="19" spans="1:16" ht="24.75" customHeight="1" thickBot="1">
      <c r="A19" s="1505" t="s">
        <v>176</v>
      </c>
      <c r="B19" s="1523" t="s">
        <v>434</v>
      </c>
      <c r="C19" s="1524"/>
      <c r="D19" s="1525"/>
      <c r="E19" s="1526" t="s">
        <v>435</v>
      </c>
      <c r="F19" s="1505" t="s">
        <v>436</v>
      </c>
      <c r="J19" s="106"/>
      <c r="K19" s="106"/>
      <c r="L19" s="106"/>
    </row>
    <row r="20" spans="1:16" ht="21" customHeight="1" thickBot="1">
      <c r="A20" s="1506"/>
      <c r="B20" s="873" t="s">
        <v>311</v>
      </c>
      <c r="C20" s="873" t="s">
        <v>319</v>
      </c>
      <c r="D20" s="873" t="s">
        <v>320</v>
      </c>
      <c r="E20" s="1527"/>
      <c r="F20" s="1522"/>
      <c r="J20" s="106"/>
      <c r="K20" s="106"/>
      <c r="L20" s="886"/>
    </row>
    <row r="21" spans="1:16" ht="15.75" thickBot="1">
      <c r="A21" s="568" t="s">
        <v>170</v>
      </c>
      <c r="B21" s="733">
        <v>32996.713000000003</v>
      </c>
      <c r="C21" s="739">
        <v>0</v>
      </c>
      <c r="D21" s="882">
        <f t="shared" ref="D21:D26" si="2">(C21/B21)*100</f>
        <v>0</v>
      </c>
      <c r="E21" s="733">
        <v>45324.656000000003</v>
      </c>
      <c r="F21" s="882">
        <f t="shared" ref="F21:F26" si="3">((B21-E21)/E21)*100</f>
        <v>-27.199198158282766</v>
      </c>
      <c r="H21" s="678" t="s">
        <v>177</v>
      </c>
      <c r="J21" s="106"/>
      <c r="K21" s="106"/>
      <c r="L21" s="106"/>
    </row>
    <row r="22" spans="1:16" ht="15.75" thickBot="1">
      <c r="A22" s="568" t="s">
        <v>172</v>
      </c>
      <c r="B22" s="733">
        <v>161383</v>
      </c>
      <c r="C22" s="739">
        <v>0</v>
      </c>
      <c r="D22" s="883">
        <f t="shared" si="2"/>
        <v>0</v>
      </c>
      <c r="E22" s="733">
        <v>192967</v>
      </c>
      <c r="F22" s="883">
        <f t="shared" si="3"/>
        <v>-16.367565438650132</v>
      </c>
      <c r="H22" s="648">
        <f>B22-E22</f>
        <v>-31584</v>
      </c>
      <c r="K22" s="106"/>
      <c r="L22" s="106"/>
    </row>
    <row r="23" spans="1:16" ht="15.75" thickBot="1">
      <c r="A23" s="569" t="s">
        <v>305</v>
      </c>
      <c r="B23" s="736">
        <v>48910</v>
      </c>
      <c r="C23" s="740">
        <v>0</v>
      </c>
      <c r="D23" s="883">
        <f t="shared" si="2"/>
        <v>0</v>
      </c>
      <c r="E23" s="736">
        <v>52966</v>
      </c>
      <c r="F23" s="883">
        <f t="shared" si="3"/>
        <v>-7.6577427028659901</v>
      </c>
    </row>
    <row r="24" spans="1:16" ht="15.75" thickBot="1">
      <c r="A24" s="568" t="s">
        <v>173</v>
      </c>
      <c r="B24" s="733">
        <v>19137.920999999998</v>
      </c>
      <c r="C24" s="741">
        <v>58.238999999999997</v>
      </c>
      <c r="D24" s="884">
        <f t="shared" si="2"/>
        <v>0.30431205145010265</v>
      </c>
      <c r="E24" s="733">
        <v>17494.170999999998</v>
      </c>
      <c r="F24" s="884">
        <f t="shared" si="3"/>
        <v>9.3959868118357832</v>
      </c>
    </row>
    <row r="25" spans="1:16" ht="15.75" thickBot="1">
      <c r="A25" s="568" t="s">
        <v>174</v>
      </c>
      <c r="B25" s="733">
        <v>5243.3869999999997</v>
      </c>
      <c r="C25" s="741">
        <v>52.51</v>
      </c>
      <c r="D25" s="883">
        <f t="shared" si="2"/>
        <v>1.0014519241093591</v>
      </c>
      <c r="E25" s="733">
        <v>5563.3559999999998</v>
      </c>
      <c r="F25" s="883">
        <f t="shared" si="3"/>
        <v>-5.7513666211545704</v>
      </c>
    </row>
    <row r="26" spans="1:16" ht="15.75" thickBot="1">
      <c r="A26" s="568" t="s">
        <v>175</v>
      </c>
      <c r="B26" s="733">
        <f>B24+B25</f>
        <v>24381.307999999997</v>
      </c>
      <c r="C26" s="742">
        <f>C24+C25</f>
        <v>110.749</v>
      </c>
      <c r="D26" s="885">
        <f t="shared" si="2"/>
        <v>0.45423731983534271</v>
      </c>
      <c r="E26" s="733">
        <f>E24+E25</f>
        <v>23057.526999999998</v>
      </c>
      <c r="F26" s="885">
        <f t="shared" si="3"/>
        <v>5.7412098010337322</v>
      </c>
      <c r="P26" s="1075"/>
    </row>
    <row r="27" spans="1:16" ht="16.5" customHeight="1">
      <c r="A27" s="1514"/>
      <c r="B27" s="1514"/>
      <c r="C27" s="1514"/>
      <c r="D27" s="1514"/>
      <c r="E27" s="1514"/>
      <c r="F27" s="1514"/>
      <c r="J27" s="106"/>
      <c r="K27" s="106"/>
      <c r="L27" s="106"/>
    </row>
    <row r="28" spans="1:16">
      <c r="B28" s="573"/>
      <c r="C28" s="574"/>
      <c r="D28" s="574"/>
      <c r="E28" s="574"/>
      <c r="F28" s="575"/>
      <c r="I28" s="106"/>
      <c r="J28" s="106"/>
      <c r="K28" s="106"/>
      <c r="L28" s="106"/>
    </row>
    <row r="29" spans="1:16" ht="15">
      <c r="A29" s="1207" t="s">
        <v>447</v>
      </c>
      <c r="B29" s="577"/>
      <c r="C29" s="578"/>
      <c r="D29" s="578"/>
      <c r="E29" s="578"/>
      <c r="F29" s="575"/>
      <c r="I29" s="106"/>
      <c r="J29" s="106"/>
      <c r="K29" s="886"/>
      <c r="L29" s="1284"/>
    </row>
    <row r="30" spans="1:16">
      <c r="A30" s="573"/>
      <c r="B30" s="582"/>
      <c r="C30" s="571"/>
      <c r="D30" s="571"/>
      <c r="E30" s="571"/>
      <c r="F30" s="571"/>
      <c r="G30" s="571"/>
      <c r="I30" s="106"/>
      <c r="J30" s="106"/>
      <c r="K30" s="106"/>
      <c r="L30" s="106"/>
    </row>
    <row r="31" spans="1:16">
      <c r="A31" s="573"/>
      <c r="B31" s="583"/>
      <c r="C31" s="571"/>
      <c r="D31" s="584"/>
      <c r="E31" s="585"/>
      <c r="F31" s="571"/>
      <c r="G31" s="571"/>
      <c r="H31" s="576">
        <v>206512504</v>
      </c>
      <c r="I31" s="658">
        <f>H31/1000</f>
        <v>206512.50399999999</v>
      </c>
    </row>
    <row r="32" spans="1:16">
      <c r="A32" s="577"/>
      <c r="B32" s="571"/>
      <c r="C32" s="1504"/>
      <c r="D32" s="1504"/>
      <c r="E32" s="571"/>
      <c r="F32" s="571"/>
      <c r="G32" s="571"/>
      <c r="H32" s="658">
        <v>81476212</v>
      </c>
      <c r="I32" s="1128">
        <f>H32/1000</f>
        <v>81476.212</v>
      </c>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6"/>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504"/>
      <c r="C43" s="1504"/>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3"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row>
    <row r="2" spans="1:24" ht="28.5" customHeight="1">
      <c r="A2" s="1518" t="s">
        <v>461</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row>
    <row r="3" spans="1:24" ht="15.75" customHeight="1">
      <c r="A3" s="1519" t="s">
        <v>462</v>
      </c>
      <c r="B3" s="1519"/>
      <c r="C3" s="1519"/>
      <c r="D3" s="1519"/>
      <c r="E3" s="1519"/>
      <c r="F3" s="1519"/>
      <c r="P3" s="589"/>
    </row>
    <row r="4" spans="1:24" ht="4.5" customHeight="1">
      <c r="A4" s="590"/>
      <c r="B4" s="590"/>
      <c r="C4" s="588"/>
      <c r="D4" s="588"/>
    </row>
    <row r="5" spans="1:24" ht="15.75" thickBot="1">
      <c r="A5" s="591" t="s">
        <v>178</v>
      </c>
      <c r="B5" s="1520" t="s">
        <v>179</v>
      </c>
      <c r="C5" s="1520"/>
      <c r="D5" s="592"/>
      <c r="E5" s="592"/>
      <c r="F5" s="591" t="s">
        <v>180</v>
      </c>
      <c r="G5" s="593" t="s">
        <v>181</v>
      </c>
      <c r="H5" s="937"/>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8" t="s">
        <v>188</v>
      </c>
      <c r="I6" s="628" t="s">
        <v>189</v>
      </c>
      <c r="K6" s="596" t="s">
        <v>186</v>
      </c>
      <c r="L6" s="597" t="s">
        <v>187</v>
      </c>
      <c r="M6" s="598" t="s">
        <v>190</v>
      </c>
      <c r="N6" s="628" t="s">
        <v>189</v>
      </c>
      <c r="P6" s="600" t="s">
        <v>186</v>
      </c>
      <c r="Q6" s="601" t="s">
        <v>187</v>
      </c>
      <c r="R6" s="602" t="s">
        <v>190</v>
      </c>
      <c r="S6" s="652" t="s">
        <v>189</v>
      </c>
    </row>
    <row r="7" spans="1:24" ht="15.75">
      <c r="A7" s="743" t="s">
        <v>191</v>
      </c>
      <c r="B7" s="603">
        <v>9406.6440000000002</v>
      </c>
      <c r="C7" s="603">
        <v>18022</v>
      </c>
      <c r="D7" s="865">
        <v>2.5620990014871468</v>
      </c>
      <c r="F7" s="743" t="s">
        <v>191</v>
      </c>
      <c r="G7" s="603">
        <v>2025.673</v>
      </c>
      <c r="H7" s="603">
        <v>9713</v>
      </c>
      <c r="I7" s="865">
        <v>3.1576196496128719</v>
      </c>
      <c r="K7" s="743" t="s">
        <v>191</v>
      </c>
      <c r="L7" s="603">
        <v>314688.65999999997</v>
      </c>
      <c r="M7" s="603">
        <v>82869.316000000006</v>
      </c>
      <c r="N7" s="731">
        <v>3.7974086813990349</v>
      </c>
      <c r="P7" s="743" t="s">
        <v>192</v>
      </c>
      <c r="Q7" s="603">
        <v>53160.981</v>
      </c>
      <c r="R7" s="603">
        <v>14171.507</v>
      </c>
      <c r="S7" s="731">
        <v>3.7512581407185559</v>
      </c>
    </row>
    <row r="8" spans="1:24" ht="15.75">
      <c r="A8" s="604" t="s">
        <v>203</v>
      </c>
      <c r="B8" s="605">
        <v>8808.41</v>
      </c>
      <c r="C8" s="605">
        <v>5773</v>
      </c>
      <c r="D8" s="850">
        <v>2.355936306022095</v>
      </c>
      <c r="F8" s="604" t="s">
        <v>193</v>
      </c>
      <c r="G8" s="605">
        <v>1472.316</v>
      </c>
      <c r="H8" s="605">
        <v>8077</v>
      </c>
      <c r="I8" s="850">
        <v>2.5718792524285243</v>
      </c>
      <c r="K8" s="604" t="s">
        <v>194</v>
      </c>
      <c r="L8" s="605">
        <v>165627.80900000001</v>
      </c>
      <c r="M8" s="605">
        <v>46804.182000000001</v>
      </c>
      <c r="N8" s="650">
        <v>3.5387395297283479</v>
      </c>
      <c r="P8" s="604" t="s">
        <v>194</v>
      </c>
      <c r="Q8" s="605">
        <v>51137.707999999999</v>
      </c>
      <c r="R8" s="605">
        <v>15448.28</v>
      </c>
      <c r="S8" s="650">
        <v>3.3102525329680712</v>
      </c>
    </row>
    <row r="9" spans="1:24" ht="16.5" thickBot="1">
      <c r="A9" s="604" t="s">
        <v>201</v>
      </c>
      <c r="B9" s="605">
        <v>4708.5169999999998</v>
      </c>
      <c r="C9" s="605">
        <v>3523</v>
      </c>
      <c r="D9" s="850">
        <v>2.3472226999568795</v>
      </c>
      <c r="F9" s="604" t="s">
        <v>431</v>
      </c>
      <c r="G9" s="605">
        <v>604.33299999999997</v>
      </c>
      <c r="H9" s="605">
        <v>3106</v>
      </c>
      <c r="I9" s="850">
        <v>2.9924289689731323</v>
      </c>
      <c r="K9" s="604" t="s">
        <v>431</v>
      </c>
      <c r="L9" s="605">
        <v>96035.165999999997</v>
      </c>
      <c r="M9" s="605">
        <v>31047.847000000002</v>
      </c>
      <c r="N9" s="650">
        <v>3.093134477247327</v>
      </c>
      <c r="P9" s="604" t="s">
        <v>198</v>
      </c>
      <c r="Q9" s="605">
        <v>42833.593000000001</v>
      </c>
      <c r="R9" s="605">
        <v>7825.6270000000004</v>
      </c>
      <c r="S9" s="650">
        <v>5.4735030177134689</v>
      </c>
    </row>
    <row r="10" spans="1:24" ht="16.5" thickBot="1">
      <c r="A10" s="604" t="s">
        <v>199</v>
      </c>
      <c r="B10" s="605">
        <v>2545.8009999999999</v>
      </c>
      <c r="C10" s="605">
        <v>3800</v>
      </c>
      <c r="D10" s="850">
        <v>2.9073404092521407</v>
      </c>
      <c r="F10" s="940" t="s">
        <v>321</v>
      </c>
      <c r="G10" s="608">
        <v>4136.0169999999998</v>
      </c>
      <c r="H10" s="608">
        <v>21098</v>
      </c>
      <c r="I10" s="941">
        <v>2.8881791836877202</v>
      </c>
      <c r="K10" s="604" t="s">
        <v>193</v>
      </c>
      <c r="L10" s="605">
        <v>86180.22</v>
      </c>
      <c r="M10" s="605">
        <v>21462.157999999999</v>
      </c>
      <c r="N10" s="650">
        <v>4.0154498909196361</v>
      </c>
      <c r="P10" s="604" t="s">
        <v>193</v>
      </c>
      <c r="Q10" s="605">
        <v>31761.125</v>
      </c>
      <c r="R10" s="605">
        <v>8956.6779999999999</v>
      </c>
      <c r="S10" s="650">
        <v>3.5460831571705493</v>
      </c>
    </row>
    <row r="11" spans="1:24" ht="15.75">
      <c r="A11" s="604" t="s">
        <v>351</v>
      </c>
      <c r="B11" s="605">
        <v>2397.2089999999998</v>
      </c>
      <c r="C11" s="605">
        <v>1693</v>
      </c>
      <c r="D11" s="850">
        <v>2.0660411913907804</v>
      </c>
      <c r="F11"/>
      <c r="G11"/>
      <c r="H11"/>
      <c r="I11"/>
      <c r="K11" s="604" t="s">
        <v>200</v>
      </c>
      <c r="L11" s="605">
        <v>55736.453000000001</v>
      </c>
      <c r="M11" s="605">
        <v>12275.362999999999</v>
      </c>
      <c r="N11" s="650">
        <v>4.5405136288026675</v>
      </c>
      <c r="P11" s="604" t="s">
        <v>195</v>
      </c>
      <c r="Q11" s="605">
        <v>24410.694</v>
      </c>
      <c r="R11" s="605">
        <v>5631.1679999999997</v>
      </c>
      <c r="S11" s="650">
        <v>4.3349255429779401</v>
      </c>
    </row>
    <row r="12" spans="1:24" ht="15.75">
      <c r="A12" s="604" t="s">
        <v>374</v>
      </c>
      <c r="B12" s="605">
        <v>1735.22</v>
      </c>
      <c r="C12" s="605">
        <v>848</v>
      </c>
      <c r="D12" s="850">
        <v>4.2556291033410423</v>
      </c>
      <c r="K12" s="604" t="s">
        <v>198</v>
      </c>
      <c r="L12" s="605">
        <v>41922.322</v>
      </c>
      <c r="M12" s="605">
        <v>6536.9639999999999</v>
      </c>
      <c r="N12" s="650">
        <v>6.4131180774439018</v>
      </c>
      <c r="P12" s="604" t="s">
        <v>431</v>
      </c>
      <c r="Q12" s="605">
        <v>21494.968000000001</v>
      </c>
      <c r="R12" s="605">
        <v>8622.7270000000008</v>
      </c>
      <c r="S12" s="650">
        <v>2.492827153173236</v>
      </c>
    </row>
    <row r="13" spans="1:24" ht="15.75">
      <c r="A13" s="604" t="s">
        <v>193</v>
      </c>
      <c r="B13" s="605">
        <v>1472.316</v>
      </c>
      <c r="C13" s="605">
        <v>8077</v>
      </c>
      <c r="D13" s="850">
        <v>2.5718792524285243</v>
      </c>
      <c r="F13" s="106"/>
      <c r="G13" s="106"/>
      <c r="H13" s="106"/>
      <c r="I13" s="106"/>
      <c r="K13" s="604" t="s">
        <v>201</v>
      </c>
      <c r="L13" s="605">
        <v>35941.868999999999</v>
      </c>
      <c r="M13" s="605">
        <v>10739.472</v>
      </c>
      <c r="N13" s="650">
        <v>3.3467072682902845</v>
      </c>
      <c r="P13" s="604" t="s">
        <v>191</v>
      </c>
      <c r="Q13" s="605">
        <v>14084.75</v>
      </c>
      <c r="R13" s="605">
        <v>4273.9840000000004</v>
      </c>
      <c r="S13" s="650">
        <v>3.2954615646665966</v>
      </c>
    </row>
    <row r="14" spans="1:24" ht="15.75">
      <c r="A14" s="604" t="s">
        <v>197</v>
      </c>
      <c r="B14" s="605">
        <v>1153.1410000000001</v>
      </c>
      <c r="C14" s="605">
        <v>2935</v>
      </c>
      <c r="D14" s="850">
        <v>2.6349076866831189</v>
      </c>
      <c r="F14" s="106"/>
      <c r="G14" s="106"/>
      <c r="H14" s="106"/>
      <c r="I14" s="106"/>
      <c r="K14" s="604" t="s">
        <v>196</v>
      </c>
      <c r="L14" s="605">
        <v>29708.975999999999</v>
      </c>
      <c r="M14" s="605">
        <v>7463.8059999999996</v>
      </c>
      <c r="N14" s="650">
        <v>3.9804057072222938</v>
      </c>
      <c r="P14" s="604" t="s">
        <v>200</v>
      </c>
      <c r="Q14" s="605">
        <v>13723.708000000001</v>
      </c>
      <c r="R14" s="605">
        <v>3757.9029999999998</v>
      </c>
      <c r="S14" s="650">
        <v>3.6519590846277836</v>
      </c>
    </row>
    <row r="15" spans="1:24" ht="16.5" thickBot="1">
      <c r="A15" s="604" t="s">
        <v>431</v>
      </c>
      <c r="B15" s="605">
        <v>604.33299999999997</v>
      </c>
      <c r="C15" s="605">
        <v>3106</v>
      </c>
      <c r="D15" s="850">
        <v>2.9924289689731323</v>
      </c>
      <c r="E15" s="822"/>
      <c r="K15" s="604" t="s">
        <v>352</v>
      </c>
      <c r="L15" s="605">
        <v>28850.821</v>
      </c>
      <c r="M15" s="605">
        <v>5129.2020000000002</v>
      </c>
      <c r="N15" s="650">
        <v>5.6248166868842366</v>
      </c>
      <c r="P15" s="604" t="s">
        <v>201</v>
      </c>
      <c r="Q15" s="605">
        <v>10739.772000000001</v>
      </c>
      <c r="R15" s="605">
        <v>3049.8389999999999</v>
      </c>
      <c r="S15" s="650">
        <v>3.5214226062424938</v>
      </c>
    </row>
    <row r="16" spans="1:24" ht="16.5" thickBot="1">
      <c r="A16" s="940" t="s">
        <v>321</v>
      </c>
      <c r="B16" s="608">
        <v>35580.819000000003</v>
      </c>
      <c r="C16" s="608">
        <v>50520</v>
      </c>
      <c r="D16" s="941">
        <v>2.5344465599170194</v>
      </c>
      <c r="E16" s="659"/>
      <c r="K16" s="604" t="s">
        <v>192</v>
      </c>
      <c r="L16" s="605">
        <v>28212.786</v>
      </c>
      <c r="M16" s="605">
        <v>6387.1</v>
      </c>
      <c r="N16" s="650">
        <v>4.417151132751953</v>
      </c>
      <c r="P16" s="604" t="s">
        <v>207</v>
      </c>
      <c r="Q16" s="605">
        <v>10145.974</v>
      </c>
      <c r="R16" s="605">
        <v>3497.2040000000002</v>
      </c>
      <c r="S16" s="650">
        <v>2.9011673325319309</v>
      </c>
    </row>
    <row r="17" spans="1:19" ht="15.75">
      <c r="A17"/>
      <c r="B17"/>
      <c r="C17"/>
      <c r="D17"/>
      <c r="K17" s="604" t="s">
        <v>208</v>
      </c>
      <c r="L17" s="605">
        <v>25106.527999999998</v>
      </c>
      <c r="M17" s="605">
        <v>8498.0849999999991</v>
      </c>
      <c r="N17" s="650">
        <v>2.9543747797297861</v>
      </c>
      <c r="P17" s="604" t="s">
        <v>339</v>
      </c>
      <c r="Q17" s="605">
        <v>9933.8150000000005</v>
      </c>
      <c r="R17" s="605">
        <v>2466.587</v>
      </c>
      <c r="S17" s="650">
        <v>4.0273523698941087</v>
      </c>
    </row>
    <row r="18" spans="1:19" ht="15.75">
      <c r="A18"/>
      <c r="B18"/>
      <c r="C18"/>
      <c r="D18"/>
      <c r="K18" s="604" t="s">
        <v>205</v>
      </c>
      <c r="L18" s="605">
        <v>22758.68</v>
      </c>
      <c r="M18" s="605">
        <v>5745.5730000000003</v>
      </c>
      <c r="N18" s="650">
        <v>3.9610809922700483</v>
      </c>
      <c r="P18" s="604" t="s">
        <v>208</v>
      </c>
      <c r="Q18" s="605">
        <v>7072.9059999999999</v>
      </c>
      <c r="R18" s="605">
        <v>2677.7759999999998</v>
      </c>
      <c r="S18" s="650">
        <v>2.641335944455399</v>
      </c>
    </row>
    <row r="19" spans="1:19" ht="15.75">
      <c r="A19"/>
      <c r="B19"/>
      <c r="C19"/>
      <c r="D19"/>
      <c r="K19" s="604" t="s">
        <v>199</v>
      </c>
      <c r="L19" s="605">
        <v>16952.859</v>
      </c>
      <c r="M19" s="605">
        <v>6156.8</v>
      </c>
      <c r="N19" s="650">
        <v>2.7535178989085241</v>
      </c>
      <c r="P19" s="604" t="s">
        <v>202</v>
      </c>
      <c r="Q19" s="605">
        <v>6949.7079999999996</v>
      </c>
      <c r="R19" s="605">
        <v>3403.5210000000002</v>
      </c>
      <c r="S19" s="650">
        <v>2.0419171792975566</v>
      </c>
    </row>
    <row r="20" spans="1:19" ht="15.75">
      <c r="A20"/>
      <c r="B20"/>
      <c r="C20"/>
      <c r="D20"/>
      <c r="K20" s="604" t="s">
        <v>206</v>
      </c>
      <c r="L20" s="605">
        <v>14119.995999999999</v>
      </c>
      <c r="M20" s="605">
        <v>3580.3560000000002</v>
      </c>
      <c r="N20" s="650">
        <v>3.9437407900219972</v>
      </c>
      <c r="P20" s="604" t="s">
        <v>351</v>
      </c>
      <c r="Q20" s="605">
        <v>6026.4449999999997</v>
      </c>
      <c r="R20" s="605">
        <v>1823.8440000000001</v>
      </c>
      <c r="S20" s="650">
        <v>3.3042546401994906</v>
      </c>
    </row>
    <row r="21" spans="1:19" ht="15.75">
      <c r="A21"/>
      <c r="B21"/>
      <c r="C21"/>
      <c r="D21"/>
      <c r="K21" s="604" t="s">
        <v>353</v>
      </c>
      <c r="L21" s="605">
        <v>11796.046</v>
      </c>
      <c r="M21" s="605">
        <v>3870.9110000000001</v>
      </c>
      <c r="N21" s="650">
        <v>3.0473565525014656</v>
      </c>
      <c r="P21" s="604" t="s">
        <v>212</v>
      </c>
      <c r="Q21" s="605">
        <v>6007.44</v>
      </c>
      <c r="R21" s="605">
        <v>2279.8870000000002</v>
      </c>
      <c r="S21" s="650">
        <v>2.6349726982082879</v>
      </c>
    </row>
    <row r="22" spans="1:19" ht="15.75">
      <c r="A22"/>
      <c r="B22"/>
      <c r="C22"/>
      <c r="D22"/>
      <c r="E22" s="106"/>
      <c r="F22" s="106"/>
      <c r="G22" s="106"/>
      <c r="H22" s="942"/>
      <c r="K22" s="604" t="s">
        <v>195</v>
      </c>
      <c r="L22" s="605">
        <v>10412.378000000001</v>
      </c>
      <c r="M22" s="605">
        <v>2303.1439999999998</v>
      </c>
      <c r="N22" s="650">
        <v>4.5209409398630749</v>
      </c>
      <c r="P22" s="604" t="s">
        <v>211</v>
      </c>
      <c r="Q22" s="605">
        <v>5435.7719999999999</v>
      </c>
      <c r="R22" s="605">
        <v>1486.961</v>
      </c>
      <c r="S22" s="650">
        <v>3.6556251307196357</v>
      </c>
    </row>
    <row r="23" spans="1:19" ht="15.75">
      <c r="A23"/>
      <c r="B23"/>
      <c r="C23"/>
      <c r="D23"/>
      <c r="E23" s="106"/>
      <c r="F23" s="106"/>
      <c r="G23" s="106"/>
      <c r="H23" s="106"/>
      <c r="I23" s="106"/>
      <c r="K23" s="604" t="s">
        <v>204</v>
      </c>
      <c r="L23" s="605">
        <v>7662.759</v>
      </c>
      <c r="M23" s="605">
        <v>2012.018</v>
      </c>
      <c r="N23" s="650">
        <v>3.8084942580036558</v>
      </c>
      <c r="P23" s="604" t="s">
        <v>209</v>
      </c>
      <c r="Q23" s="605">
        <v>4670.6850000000004</v>
      </c>
      <c r="R23" s="605">
        <v>1328.71</v>
      </c>
      <c r="S23" s="650">
        <v>3.5152027154157039</v>
      </c>
    </row>
    <row r="24" spans="1:19" ht="16.5" thickBot="1">
      <c r="A24"/>
      <c r="B24"/>
      <c r="C24"/>
      <c r="D24"/>
      <c r="E24" s="106"/>
      <c r="F24" s="106"/>
      <c r="G24" s="106"/>
      <c r="H24" s="106"/>
      <c r="I24" s="106"/>
      <c r="K24" s="1038" t="s">
        <v>209</v>
      </c>
      <c r="L24" s="939">
        <v>6284.38</v>
      </c>
      <c r="M24" s="939">
        <v>2608.9520000000002</v>
      </c>
      <c r="N24" s="1039">
        <v>2.4087756309813289</v>
      </c>
      <c r="P24" s="604" t="s">
        <v>352</v>
      </c>
      <c r="Q24" s="605">
        <v>4326.7290000000003</v>
      </c>
      <c r="R24" s="605">
        <v>1108.626</v>
      </c>
      <c r="S24" s="650">
        <v>3.902785069085517</v>
      </c>
    </row>
    <row r="25" spans="1:19" ht="16.5" thickBot="1">
      <c r="A25"/>
      <c r="B25"/>
      <c r="C25"/>
      <c r="D25"/>
      <c r="E25" s="106"/>
      <c r="F25" s="106"/>
      <c r="G25" s="106"/>
      <c r="H25" s="106"/>
      <c r="I25" s="106"/>
      <c r="J25" s="106"/>
      <c r="K25" s="940" t="s">
        <v>321</v>
      </c>
      <c r="L25" s="608">
        <v>1029780.338</v>
      </c>
      <c r="M25" s="608">
        <v>275566.08799999999</v>
      </c>
      <c r="N25" s="730">
        <v>3.7369632289441945</v>
      </c>
      <c r="P25" s="604" t="s">
        <v>205</v>
      </c>
      <c r="Q25" s="605">
        <v>4314.9570000000003</v>
      </c>
      <c r="R25" s="605">
        <v>1107.0360000000001</v>
      </c>
      <c r="S25" s="650">
        <v>3.8977567125188344</v>
      </c>
    </row>
    <row r="26" spans="1:19" ht="15.75">
      <c r="E26" s="106"/>
      <c r="F26" s="106"/>
      <c r="G26" s="106"/>
      <c r="H26" s="106"/>
      <c r="I26" s="106"/>
      <c r="J26" s="106"/>
      <c r="K26"/>
      <c r="L26"/>
      <c r="M26"/>
      <c r="N26"/>
      <c r="P26" s="604" t="s">
        <v>210</v>
      </c>
      <c r="Q26" s="605">
        <v>3628.5189999999998</v>
      </c>
      <c r="R26" s="605">
        <v>1172.7629999999999</v>
      </c>
      <c r="S26" s="650">
        <v>3.0939917101750312</v>
      </c>
    </row>
    <row r="27" spans="1:19" ht="16.5" thickBot="1">
      <c r="A27" s="106"/>
      <c r="B27" s="106"/>
      <c r="C27" s="106"/>
      <c r="D27" s="106"/>
      <c r="E27" s="106"/>
      <c r="F27" s="106"/>
      <c r="G27" s="106"/>
      <c r="H27" s="106"/>
      <c r="I27" s="106"/>
      <c r="J27" s="106"/>
      <c r="K27"/>
      <c r="L27"/>
      <c r="M27"/>
      <c r="N27"/>
      <c r="P27" s="1038" t="s">
        <v>196</v>
      </c>
      <c r="Q27" s="939">
        <v>3590.806</v>
      </c>
      <c r="R27" s="939">
        <v>902.81299999999999</v>
      </c>
      <c r="S27" s="1039">
        <v>3.9773530066580789</v>
      </c>
    </row>
    <row r="28" spans="1:19" ht="16.5" thickBot="1">
      <c r="A28" s="106"/>
      <c r="B28" s="106"/>
      <c r="C28" s="106"/>
      <c r="D28" s="106"/>
      <c r="E28" s="106"/>
      <c r="F28" s="106"/>
      <c r="G28" s="106"/>
      <c r="H28" s="106"/>
      <c r="I28" s="106"/>
      <c r="J28" s="106"/>
      <c r="K28"/>
      <c r="L28"/>
      <c r="M28"/>
      <c r="N28"/>
      <c r="P28" s="940" t="s">
        <v>321</v>
      </c>
      <c r="Q28" s="608">
        <v>368128.71600000001</v>
      </c>
      <c r="R28" s="608">
        <v>106578.781</v>
      </c>
      <c r="S28" s="730">
        <v>3.4540526035853234</v>
      </c>
    </row>
    <row r="29" spans="1:19">
      <c r="A29" s="106"/>
      <c r="B29" s="106"/>
      <c r="C29" s="106"/>
      <c r="D29" s="106"/>
      <c r="E29" s="106"/>
      <c r="F29" s="106"/>
      <c r="G29" s="106"/>
      <c r="H29" s="106"/>
      <c r="I29" s="106"/>
      <c r="J29" s="106"/>
      <c r="K29"/>
      <c r="L29"/>
      <c r="M29"/>
      <c r="N29"/>
      <c r="P29"/>
      <c r="Q29"/>
      <c r="R29"/>
      <c r="S29"/>
    </row>
    <row r="30" spans="1:19">
      <c r="A30" s="106"/>
      <c r="B30" s="106"/>
      <c r="C30" s="106"/>
      <c r="D30" s="106"/>
      <c r="E30" s="106"/>
      <c r="F30" s="106"/>
      <c r="G30" s="106"/>
      <c r="H30" s="106"/>
      <c r="I30" s="106"/>
      <c r="J30" s="106"/>
      <c r="K30"/>
      <c r="L30"/>
      <c r="M30"/>
      <c r="N30"/>
      <c r="P30"/>
      <c r="Q30"/>
      <c r="R30"/>
      <c r="S30"/>
    </row>
    <row r="31" spans="1:19">
      <c r="A31" s="106"/>
      <c r="B31" s="106"/>
      <c r="C31" s="106"/>
      <c r="D31" s="106"/>
      <c r="E31" s="106"/>
      <c r="F31" s="106"/>
      <c r="G31" s="106"/>
      <c r="H31" s="106"/>
      <c r="I31" s="106"/>
      <c r="J31" s="106"/>
      <c r="K31"/>
      <c r="L31"/>
      <c r="M31"/>
      <c r="N31"/>
      <c r="P31"/>
      <c r="Q31"/>
      <c r="R31"/>
      <c r="S31"/>
    </row>
    <row r="32" spans="1:19">
      <c r="A32" s="1207" t="s">
        <v>447</v>
      </c>
      <c r="B32" s="106"/>
      <c r="C32" s="106"/>
      <c r="D32" s="106"/>
      <c r="E32" s="106"/>
      <c r="F32" s="106"/>
      <c r="G32" s="106"/>
      <c r="H32" s="106"/>
      <c r="I32" s="106"/>
      <c r="J32" s="106"/>
      <c r="K32"/>
      <c r="L32"/>
      <c r="M32"/>
      <c r="N32"/>
      <c r="P32"/>
      <c r="Q32"/>
      <c r="R32"/>
      <c r="S32"/>
    </row>
    <row r="33" spans="1:19">
      <c r="A33" s="106"/>
      <c r="B33" s="106"/>
      <c r="C33" s="106"/>
      <c r="D33" s="106"/>
      <c r="E33" s="106"/>
      <c r="F33" s="106"/>
      <c r="G33" s="106"/>
      <c r="H33" s="106"/>
      <c r="I33" s="106"/>
      <c r="J33" s="106"/>
      <c r="K33"/>
      <c r="L33"/>
      <c r="M33"/>
      <c r="N33"/>
      <c r="P33"/>
      <c r="Q33"/>
      <c r="R33"/>
      <c r="S33"/>
    </row>
    <row r="34" spans="1:19">
      <c r="A34" s="106"/>
      <c r="B34" s="106"/>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106"/>
      <c r="P47"/>
      <c r="Q47"/>
      <c r="R47"/>
      <c r="S47"/>
    </row>
    <row r="48" spans="1:19" ht="14.25" customHeight="1">
      <c r="A48"/>
      <c r="B48"/>
      <c r="C48"/>
      <c r="D48"/>
      <c r="E48"/>
      <c r="F48"/>
      <c r="G48"/>
      <c r="H48"/>
      <c r="I48"/>
      <c r="J48"/>
      <c r="K48" s="106"/>
      <c r="P48"/>
      <c r="Q48"/>
      <c r="R48"/>
      <c r="S48"/>
    </row>
    <row r="49" spans="1:19">
      <c r="A49"/>
      <c r="B49"/>
      <c r="C49"/>
      <c r="D49"/>
      <c r="E49"/>
      <c r="F49"/>
      <c r="G49"/>
      <c r="H49"/>
      <c r="I49"/>
      <c r="J49"/>
      <c r="K49" s="106"/>
      <c r="P49"/>
      <c r="Q49"/>
      <c r="R49"/>
      <c r="S49"/>
    </row>
    <row r="50" spans="1:19">
      <c r="A50"/>
      <c r="B50"/>
      <c r="C50"/>
      <c r="D50"/>
      <c r="E50"/>
      <c r="F50"/>
      <c r="G50"/>
      <c r="H50"/>
      <c r="I50"/>
      <c r="J50"/>
      <c r="K50" s="106"/>
      <c r="P50"/>
      <c r="Q50"/>
      <c r="R50"/>
      <c r="S50"/>
    </row>
    <row r="51" spans="1:19">
      <c r="A51"/>
      <c r="B51"/>
      <c r="C51"/>
      <c r="D51"/>
      <c r="E51"/>
      <c r="F51"/>
      <c r="G51"/>
      <c r="H51"/>
      <c r="I51"/>
      <c r="J51"/>
      <c r="K51" s="106"/>
      <c r="P51"/>
      <c r="Q51"/>
      <c r="R51"/>
      <c r="S51"/>
    </row>
    <row r="52" spans="1:19">
      <c r="A52"/>
      <c r="B52"/>
      <c r="C52"/>
      <c r="D52"/>
      <c r="E52"/>
      <c r="F52"/>
      <c r="G52"/>
      <c r="H52"/>
      <c r="I52"/>
      <c r="J52"/>
      <c r="K52" s="106"/>
      <c r="P52"/>
      <c r="Q52"/>
      <c r="R52"/>
      <c r="S52"/>
    </row>
    <row r="53" spans="1:19">
      <c r="A53"/>
      <c r="B53"/>
      <c r="C53"/>
      <c r="D53"/>
      <c r="E53"/>
      <c r="F53"/>
      <c r="G53"/>
      <c r="H53"/>
      <c r="I53"/>
      <c r="J53"/>
      <c r="K53" s="106"/>
      <c r="P53"/>
      <c r="Q53"/>
      <c r="R53"/>
      <c r="S53"/>
    </row>
    <row r="54" spans="1:19">
      <c r="A54"/>
      <c r="B54"/>
      <c r="C54"/>
      <c r="D54"/>
      <c r="E54"/>
      <c r="F54"/>
      <c r="G54"/>
      <c r="H54"/>
      <c r="I54"/>
      <c r="J54"/>
      <c r="K54" s="106"/>
      <c r="P54"/>
      <c r="Q54"/>
      <c r="R54"/>
      <c r="S54"/>
    </row>
    <row r="55" spans="1:19">
      <c r="A55"/>
      <c r="B55"/>
      <c r="C55"/>
      <c r="D55"/>
      <c r="E55"/>
      <c r="F55"/>
      <c r="G55"/>
      <c r="H55"/>
      <c r="I55"/>
      <c r="J55"/>
      <c r="K55" s="106"/>
      <c r="P55"/>
      <c r="Q55"/>
      <c r="R55"/>
      <c r="S55"/>
    </row>
    <row r="56" spans="1:19">
      <c r="A56"/>
      <c r="B56"/>
      <c r="C56"/>
      <c r="D56"/>
      <c r="E56"/>
      <c r="F56"/>
      <c r="G56"/>
      <c r="H56"/>
      <c r="I56"/>
      <c r="J56"/>
      <c r="K56" s="106"/>
      <c r="P56"/>
      <c r="Q56"/>
      <c r="R56"/>
      <c r="S56"/>
    </row>
    <row r="57" spans="1:19">
      <c r="A57"/>
      <c r="B57"/>
      <c r="C57"/>
      <c r="D57"/>
      <c r="E57"/>
      <c r="F57"/>
      <c r="G57"/>
      <c r="H57"/>
      <c r="I57"/>
      <c r="J57"/>
      <c r="K57" s="106"/>
      <c r="P57"/>
      <c r="Q57"/>
      <c r="R57"/>
      <c r="S57"/>
    </row>
    <row r="58" spans="1:19">
      <c r="A58"/>
      <c r="B58"/>
      <c r="C58"/>
      <c r="D58"/>
      <c r="E58"/>
      <c r="F58"/>
      <c r="G58"/>
      <c r="H58"/>
      <c r="I58"/>
      <c r="J58"/>
      <c r="K58" s="106"/>
      <c r="P58"/>
      <c r="Q58"/>
      <c r="R58"/>
      <c r="S58"/>
    </row>
    <row r="59" spans="1:19">
      <c r="A59"/>
      <c r="B59"/>
      <c r="C59"/>
      <c r="D59"/>
      <c r="E59"/>
      <c r="F59"/>
      <c r="G59"/>
      <c r="H59"/>
      <c r="I59"/>
      <c r="J59"/>
      <c r="K59" s="106"/>
      <c r="P59"/>
      <c r="Q59"/>
      <c r="R59"/>
      <c r="S59"/>
    </row>
    <row r="60" spans="1:19">
      <c r="A60"/>
      <c r="B60"/>
      <c r="C60"/>
      <c r="D60"/>
      <c r="E60"/>
      <c r="F60"/>
      <c r="G60"/>
      <c r="H60"/>
      <c r="I60"/>
      <c r="J60"/>
      <c r="K60" s="106"/>
      <c r="P60"/>
      <c r="Q60"/>
      <c r="R60"/>
      <c r="S60"/>
    </row>
    <row r="61" spans="1:19">
      <c r="A61"/>
      <c r="B61"/>
      <c r="C61"/>
      <c r="D61"/>
      <c r="E61"/>
      <c r="F61"/>
      <c r="G61"/>
      <c r="H61"/>
      <c r="I61"/>
      <c r="J61"/>
      <c r="K61" s="106"/>
      <c r="P61"/>
      <c r="Q61"/>
      <c r="R61"/>
      <c r="S61"/>
    </row>
    <row r="62" spans="1:19">
      <c r="A62"/>
      <c r="B62"/>
      <c r="C62"/>
      <c r="D62"/>
      <c r="E62"/>
      <c r="F62"/>
      <c r="G62"/>
      <c r="H62"/>
      <c r="I62"/>
      <c r="J62"/>
      <c r="K62" s="106"/>
      <c r="P62"/>
      <c r="Q62"/>
      <c r="R62"/>
      <c r="S62"/>
    </row>
    <row r="63" spans="1:19">
      <c r="A63"/>
      <c r="B63"/>
      <c r="C63"/>
      <c r="D63"/>
      <c r="E63"/>
      <c r="F63"/>
      <c r="G63"/>
      <c r="H63"/>
      <c r="I63"/>
      <c r="J63"/>
      <c r="K63" s="106"/>
      <c r="P63"/>
      <c r="Q63"/>
      <c r="R63"/>
      <c r="S63"/>
    </row>
    <row r="64" spans="1:19">
      <c r="A64"/>
      <c r="B64"/>
      <c r="C64"/>
      <c r="D64"/>
      <c r="E64"/>
      <c r="F64"/>
      <c r="G64"/>
      <c r="H64"/>
      <c r="I64"/>
      <c r="J64"/>
      <c r="K64" s="106"/>
      <c r="P64"/>
      <c r="Q64"/>
      <c r="R64"/>
      <c r="S64"/>
    </row>
    <row r="65" spans="1:19">
      <c r="A65"/>
      <c r="B65"/>
      <c r="C65"/>
      <c r="D65"/>
      <c r="E65"/>
      <c r="F65"/>
      <c r="G65"/>
      <c r="H65"/>
      <c r="I65"/>
      <c r="J65"/>
      <c r="K65" s="106"/>
      <c r="P65"/>
      <c r="Q65"/>
      <c r="R65"/>
      <c r="S65"/>
    </row>
    <row r="66" spans="1:19">
      <c r="A66"/>
      <c r="B66"/>
      <c r="C66"/>
      <c r="D66"/>
      <c r="E66"/>
      <c r="F66"/>
      <c r="G66"/>
      <c r="H66"/>
      <c r="I66"/>
      <c r="J66"/>
      <c r="K66" s="106"/>
      <c r="P66"/>
      <c r="Q66"/>
      <c r="R66"/>
      <c r="S66"/>
    </row>
    <row r="67" spans="1:19">
      <c r="A67"/>
      <c r="B67"/>
      <c r="C67"/>
      <c r="D67"/>
      <c r="E67"/>
      <c r="F67"/>
      <c r="G67"/>
      <c r="H67"/>
      <c r="I67"/>
      <c r="J67"/>
      <c r="K67" s="106"/>
      <c r="P67"/>
      <c r="Q67"/>
      <c r="R67"/>
      <c r="S67"/>
    </row>
    <row r="68" spans="1:19">
      <c r="A68"/>
      <c r="B68"/>
      <c r="C68"/>
      <c r="D68"/>
      <c r="E68"/>
      <c r="F68"/>
      <c r="G68"/>
      <c r="H68"/>
      <c r="I68"/>
      <c r="J68"/>
      <c r="K68" s="106"/>
      <c r="P68"/>
      <c r="Q68"/>
      <c r="R68"/>
      <c r="S68"/>
    </row>
    <row r="69" spans="1:19">
      <c r="A69"/>
      <c r="B69"/>
      <c r="C69"/>
      <c r="D69"/>
      <c r="E69"/>
      <c r="F69"/>
      <c r="G69"/>
      <c r="H69"/>
      <c r="I69"/>
      <c r="J69"/>
      <c r="K69" s="106"/>
      <c r="P69"/>
      <c r="Q69"/>
      <c r="R69"/>
      <c r="S69"/>
    </row>
    <row r="70" spans="1:19">
      <c r="A70"/>
      <c r="B70"/>
      <c r="C70"/>
      <c r="D70"/>
      <c r="E70"/>
      <c r="F70"/>
      <c r="G70"/>
      <c r="H70"/>
      <c r="I70"/>
      <c r="J70"/>
      <c r="K70" s="106"/>
      <c r="P70"/>
      <c r="Q70"/>
      <c r="R70"/>
      <c r="S70"/>
    </row>
    <row r="71" spans="1:19">
      <c r="A71"/>
      <c r="B71"/>
      <c r="C71"/>
      <c r="D71"/>
      <c r="E71"/>
      <c r="F71"/>
      <c r="G71"/>
      <c r="H71"/>
      <c r="I71"/>
      <c r="J71"/>
      <c r="K71" s="106"/>
      <c r="P71"/>
      <c r="Q71"/>
      <c r="R71"/>
      <c r="S71"/>
    </row>
    <row r="72" spans="1:19">
      <c r="A72"/>
      <c r="B72"/>
      <c r="C72"/>
      <c r="D72"/>
      <c r="E72"/>
      <c r="F72"/>
      <c r="G72"/>
      <c r="H72"/>
      <c r="I72"/>
      <c r="J72"/>
      <c r="K72" s="106"/>
      <c r="P72"/>
      <c r="Q72"/>
      <c r="R72"/>
      <c r="S72"/>
    </row>
    <row r="73" spans="1:19">
      <c r="A73"/>
      <c r="B73"/>
      <c r="C73"/>
      <c r="D73"/>
      <c r="E73"/>
      <c r="F73"/>
      <c r="G73"/>
      <c r="H73"/>
      <c r="I73"/>
      <c r="J73"/>
      <c r="K73" s="106"/>
      <c r="P73"/>
      <c r="Q73"/>
      <c r="R73"/>
      <c r="S73"/>
    </row>
    <row r="74" spans="1:19">
      <c r="A74"/>
      <c r="B74"/>
      <c r="C74"/>
      <c r="D74"/>
      <c r="E74"/>
      <c r="F74"/>
      <c r="G74"/>
      <c r="H74"/>
      <c r="I74"/>
      <c r="J74"/>
      <c r="K74" s="106"/>
      <c r="P74"/>
      <c r="Q74"/>
      <c r="R74"/>
      <c r="S74"/>
    </row>
    <row r="75" spans="1:19">
      <c r="A75"/>
      <c r="B75"/>
      <c r="C75"/>
      <c r="D75"/>
      <c r="E75"/>
      <c r="F75"/>
      <c r="G75"/>
      <c r="H75"/>
      <c r="I75"/>
      <c r="J75"/>
      <c r="K75" s="106"/>
      <c r="P75"/>
      <c r="Q75"/>
      <c r="R75"/>
      <c r="S75"/>
    </row>
    <row r="76" spans="1:19">
      <c r="A76"/>
      <c r="B76"/>
      <c r="C76"/>
      <c r="D76"/>
      <c r="E76"/>
      <c r="F76"/>
      <c r="G76"/>
      <c r="H76"/>
      <c r="I76"/>
      <c r="J76"/>
      <c r="K76" s="106"/>
      <c r="P76"/>
      <c r="Q76"/>
      <c r="R76"/>
      <c r="S76"/>
    </row>
    <row r="77" spans="1:19">
      <c r="A77"/>
      <c r="B77"/>
      <c r="C77"/>
      <c r="D77"/>
      <c r="E77"/>
      <c r="F77"/>
      <c r="G77"/>
      <c r="H77"/>
      <c r="I77"/>
      <c r="J77"/>
      <c r="K77" s="106"/>
      <c r="P77"/>
      <c r="Q77"/>
      <c r="R77"/>
      <c r="S77"/>
    </row>
    <row r="78" spans="1:19">
      <c r="A78"/>
      <c r="B78"/>
      <c r="C78"/>
      <c r="D78"/>
      <c r="E78"/>
      <c r="F78"/>
      <c r="G78"/>
      <c r="H78"/>
      <c r="I78"/>
      <c r="J78"/>
      <c r="K78" s="106"/>
      <c r="P78"/>
      <c r="Q78"/>
      <c r="R78"/>
      <c r="S78"/>
    </row>
    <row r="79" spans="1:19">
      <c r="A79"/>
      <c r="B79"/>
      <c r="C79"/>
      <c r="D79"/>
      <c r="E79"/>
      <c r="F79"/>
      <c r="G79"/>
      <c r="H79"/>
      <c r="I79"/>
      <c r="J79"/>
      <c r="K79" s="106"/>
      <c r="P79"/>
      <c r="Q79"/>
      <c r="R79"/>
      <c r="S79"/>
    </row>
    <row r="80" spans="1:19">
      <c r="A80"/>
      <c r="B80"/>
      <c r="C80"/>
      <c r="D80"/>
      <c r="E80"/>
      <c r="F80"/>
      <c r="G80"/>
      <c r="H80"/>
      <c r="I80"/>
      <c r="J80"/>
      <c r="K80" s="106"/>
      <c r="P80"/>
      <c r="Q80"/>
      <c r="R80"/>
      <c r="S80"/>
    </row>
    <row r="81" spans="1:19">
      <c r="A81"/>
      <c r="B81"/>
      <c r="C81"/>
      <c r="D81"/>
      <c r="E81"/>
      <c r="F81"/>
      <c r="G81"/>
      <c r="H81"/>
      <c r="I81"/>
      <c r="J81"/>
      <c r="K81" s="106"/>
      <c r="P81"/>
      <c r="Q81"/>
      <c r="R81"/>
      <c r="S81"/>
    </row>
    <row r="82" spans="1:19">
      <c r="A82"/>
      <c r="B82"/>
      <c r="C82"/>
      <c r="D82"/>
      <c r="E82"/>
      <c r="F82"/>
      <c r="G82"/>
      <c r="H82"/>
      <c r="I82"/>
      <c r="J82"/>
      <c r="K82" s="106"/>
    </row>
    <row r="83" spans="1:19">
      <c r="A83"/>
      <c r="B83"/>
      <c r="C83"/>
      <c r="D83"/>
      <c r="E83"/>
      <c r="F83"/>
      <c r="G83"/>
      <c r="H83"/>
      <c r="I83"/>
      <c r="J83"/>
      <c r="K83" s="106"/>
    </row>
    <row r="84" spans="1:19">
      <c r="A84"/>
      <c r="B84"/>
      <c r="C84"/>
      <c r="D84"/>
      <c r="E84"/>
      <c r="F84"/>
      <c r="G84"/>
      <c r="H84"/>
      <c r="I84"/>
      <c r="J84"/>
      <c r="K84" s="106"/>
    </row>
    <row r="85" spans="1:19">
      <c r="A85"/>
      <c r="B85"/>
      <c r="C85"/>
      <c r="D85"/>
      <c r="E85"/>
      <c r="F85"/>
      <c r="G85"/>
      <c r="H85"/>
      <c r="I85"/>
      <c r="J85"/>
      <c r="K85" s="106"/>
    </row>
    <row r="86" spans="1:19">
      <c r="A86"/>
      <c r="B86"/>
      <c r="C86"/>
      <c r="D86"/>
      <c r="E86"/>
      <c r="F86"/>
      <c r="G86"/>
      <c r="H86"/>
      <c r="I86"/>
      <c r="J86"/>
      <c r="K86" s="106"/>
    </row>
    <row r="87" spans="1:19">
      <c r="A87"/>
      <c r="B87"/>
      <c r="C87"/>
      <c r="D87"/>
      <c r="E87"/>
      <c r="F87"/>
      <c r="G87"/>
      <c r="H87"/>
      <c r="I87"/>
      <c r="J87"/>
      <c r="K87" s="106"/>
    </row>
    <row r="88" spans="1:19">
      <c r="A88"/>
      <c r="B88"/>
      <c r="C88"/>
      <c r="D88"/>
      <c r="E88"/>
      <c r="F88"/>
      <c r="G88"/>
      <c r="H88"/>
      <c r="I88"/>
      <c r="J88"/>
      <c r="K88" s="106"/>
    </row>
    <row r="89" spans="1:19">
      <c r="A89"/>
      <c r="B89"/>
      <c r="C89"/>
      <c r="D89"/>
      <c r="E89"/>
      <c r="F89"/>
      <c r="G89"/>
      <c r="H89"/>
      <c r="I89"/>
      <c r="J89"/>
      <c r="K89" s="106"/>
    </row>
    <row r="90" spans="1:19">
      <c r="A90"/>
      <c r="B90"/>
      <c r="C90"/>
      <c r="D90"/>
      <c r="E90"/>
      <c r="F90"/>
      <c r="G90"/>
      <c r="H90"/>
      <c r="I90"/>
      <c r="J90"/>
      <c r="K90" s="106"/>
    </row>
    <row r="91" spans="1:19">
      <c r="A91"/>
      <c r="B91"/>
      <c r="C91"/>
      <c r="D91"/>
      <c r="E91"/>
      <c r="F91"/>
      <c r="G91"/>
      <c r="H91"/>
      <c r="I91"/>
      <c r="J91"/>
      <c r="K91" s="106"/>
    </row>
    <row r="92" spans="1:19">
      <c r="A92"/>
      <c r="B92"/>
      <c r="C92"/>
      <c r="D92"/>
      <c r="E92"/>
      <c r="F92"/>
      <c r="G92"/>
      <c r="H92"/>
      <c r="I92"/>
      <c r="J92"/>
      <c r="K92" s="106"/>
    </row>
    <row r="93" spans="1:19">
      <c r="A93"/>
      <c r="B93"/>
      <c r="C93"/>
      <c r="D93"/>
      <c r="E93"/>
      <c r="F93"/>
      <c r="G93"/>
      <c r="H93"/>
      <c r="I93"/>
      <c r="J93"/>
      <c r="K93" s="106"/>
    </row>
    <row r="94" spans="1:19">
      <c r="A94"/>
      <c r="B94"/>
      <c r="C94"/>
      <c r="D94"/>
      <c r="E94"/>
      <c r="F94"/>
      <c r="G94"/>
      <c r="H94"/>
      <c r="I94"/>
      <c r="J94"/>
      <c r="K94" s="106"/>
    </row>
    <row r="95" spans="1:19">
      <c r="A95"/>
      <c r="B95"/>
      <c r="C95"/>
      <c r="D95"/>
      <c r="E95"/>
      <c r="F95"/>
      <c r="G95"/>
      <c r="H95"/>
      <c r="I95"/>
      <c r="J95"/>
      <c r="K95" s="106"/>
    </row>
    <row r="96" spans="1:19">
      <c r="A96"/>
      <c r="B96"/>
      <c r="C96"/>
      <c r="D96"/>
      <c r="E96"/>
      <c r="F96"/>
      <c r="G96"/>
      <c r="H96"/>
      <c r="I96"/>
      <c r="J96"/>
      <c r="K96" s="106"/>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row>
    <row r="2" spans="1:27" ht="18" customHeight="1">
      <c r="A2" s="1518" t="s">
        <v>463</v>
      </c>
      <c r="B2" s="1518"/>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row>
    <row r="3" spans="1:27" ht="18" customHeight="1">
      <c r="A3" s="1521" t="s">
        <v>464</v>
      </c>
      <c r="B3" s="1521"/>
      <c r="C3" s="1521"/>
      <c r="D3" s="1521"/>
      <c r="E3" s="1521"/>
      <c r="F3" s="1521"/>
      <c r="G3" s="1521"/>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3"/>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4" t="s">
        <v>206</v>
      </c>
      <c r="B8" s="603">
        <v>16093.522999999999</v>
      </c>
      <c r="C8" s="603">
        <v>31691</v>
      </c>
      <c r="D8" s="731">
        <v>2.2894459587107936</v>
      </c>
      <c r="E8" s="825"/>
      <c r="F8" s="824" t="s">
        <v>209</v>
      </c>
      <c r="G8" s="603">
        <v>5607.6319999999996</v>
      </c>
      <c r="H8" s="887">
        <v>26439</v>
      </c>
      <c r="I8" s="888">
        <v>2.8975113766304088</v>
      </c>
      <c r="J8" s="659"/>
      <c r="K8" s="743" t="s">
        <v>200</v>
      </c>
      <c r="L8" s="603">
        <v>10807.004999999999</v>
      </c>
      <c r="M8" s="603">
        <v>3637.0129999999999</v>
      </c>
      <c r="N8" s="731">
        <v>2.9713957580025148</v>
      </c>
      <c r="O8" s="659"/>
      <c r="P8" s="743" t="s">
        <v>431</v>
      </c>
      <c r="Q8" s="603">
        <v>6858.8389999999999</v>
      </c>
      <c r="R8" s="603">
        <v>1378.8009999999999</v>
      </c>
      <c r="S8" s="731">
        <v>4.9744952317266957</v>
      </c>
    </row>
    <row r="9" spans="1:27" ht="15.75">
      <c r="A9" s="606" t="s">
        <v>209</v>
      </c>
      <c r="B9" s="605">
        <v>14277.847</v>
      </c>
      <c r="C9" s="607">
        <v>48971</v>
      </c>
      <c r="D9" s="651">
        <v>2.1122303412017889</v>
      </c>
      <c r="E9" s="826"/>
      <c r="F9" s="606" t="s">
        <v>206</v>
      </c>
      <c r="G9" s="605">
        <v>1384.1880000000001</v>
      </c>
      <c r="H9" s="607">
        <v>7645</v>
      </c>
      <c r="I9" s="651">
        <v>2.8503873446811667</v>
      </c>
      <c r="J9" s="659"/>
      <c r="K9" s="604" t="s">
        <v>194</v>
      </c>
      <c r="L9" s="605">
        <v>10272.005999999999</v>
      </c>
      <c r="M9" s="605">
        <v>2705.585</v>
      </c>
      <c r="N9" s="650">
        <v>3.7965933430293259</v>
      </c>
      <c r="O9" s="659"/>
      <c r="P9" s="604" t="s">
        <v>194</v>
      </c>
      <c r="Q9" s="605">
        <v>3953.721</v>
      </c>
      <c r="R9" s="605">
        <v>1105.203</v>
      </c>
      <c r="S9" s="650">
        <v>3.5773708540421985</v>
      </c>
    </row>
    <row r="10" spans="1:27" ht="15.75">
      <c r="A10" s="606" t="s">
        <v>205</v>
      </c>
      <c r="B10" s="605">
        <v>7723.9129999999996</v>
      </c>
      <c r="C10" s="605">
        <v>5139</v>
      </c>
      <c r="D10" s="650">
        <v>2.9816060167047476</v>
      </c>
      <c r="E10" s="825"/>
      <c r="F10" s="946" t="s">
        <v>211</v>
      </c>
      <c r="G10" s="939">
        <v>936.04499999999996</v>
      </c>
      <c r="H10" s="947">
        <v>4100</v>
      </c>
      <c r="I10" s="948">
        <v>3.8248069300862175</v>
      </c>
      <c r="J10" s="659"/>
      <c r="K10" s="604" t="s">
        <v>431</v>
      </c>
      <c r="L10" s="605">
        <v>6544.26</v>
      </c>
      <c r="M10" s="605">
        <v>1423.0550000000001</v>
      </c>
      <c r="N10" s="650">
        <v>4.598740034643777</v>
      </c>
      <c r="O10" s="659"/>
      <c r="P10" s="604" t="s">
        <v>196</v>
      </c>
      <c r="Q10" s="605">
        <v>3942.2060000000001</v>
      </c>
      <c r="R10" s="605">
        <v>1214.0619999999999</v>
      </c>
      <c r="S10" s="650">
        <v>3.2471208224950625</v>
      </c>
    </row>
    <row r="11" spans="1:27" ht="16.5" thickBot="1">
      <c r="A11" s="606" t="s">
        <v>431</v>
      </c>
      <c r="B11" s="605">
        <v>6995.2089999999998</v>
      </c>
      <c r="C11" s="607">
        <v>17580</v>
      </c>
      <c r="D11" s="651">
        <v>3.1061379359342114</v>
      </c>
      <c r="E11" s="826"/>
      <c r="F11" s="606" t="s">
        <v>431</v>
      </c>
      <c r="G11" s="605">
        <v>788.09199999999998</v>
      </c>
      <c r="H11" s="607">
        <v>5039</v>
      </c>
      <c r="I11" s="651">
        <v>2.2917978916757544</v>
      </c>
      <c r="J11" s="659"/>
      <c r="K11" s="604" t="s">
        <v>196</v>
      </c>
      <c r="L11" s="605">
        <v>6428.5460000000003</v>
      </c>
      <c r="M11" s="605">
        <v>1815.566</v>
      </c>
      <c r="N11" s="650">
        <v>3.5407944409622125</v>
      </c>
      <c r="O11" s="659"/>
      <c r="P11" s="604" t="s">
        <v>211</v>
      </c>
      <c r="Q11" s="605">
        <v>1496.451</v>
      </c>
      <c r="R11" s="605">
        <v>306.52999999999997</v>
      </c>
      <c r="S11" s="650">
        <v>4.8819071542752752</v>
      </c>
    </row>
    <row r="12" spans="1:27" ht="16.5" thickBot="1">
      <c r="A12" s="606" t="s">
        <v>194</v>
      </c>
      <c r="B12" s="605">
        <v>6284.7659999999996</v>
      </c>
      <c r="C12" s="607">
        <v>11132</v>
      </c>
      <c r="D12" s="651">
        <v>2.4288978885772621</v>
      </c>
      <c r="E12" s="826"/>
      <c r="F12" s="1031" t="s">
        <v>321</v>
      </c>
      <c r="G12" s="608">
        <v>9499.8960000000006</v>
      </c>
      <c r="H12" s="1088">
        <v>48910</v>
      </c>
      <c r="I12" s="1089">
        <v>2.7988533414255454</v>
      </c>
      <c r="J12" s="659"/>
      <c r="K12" s="604" t="s">
        <v>211</v>
      </c>
      <c r="L12" s="605">
        <v>5423.92</v>
      </c>
      <c r="M12" s="605">
        <v>1220.4639999999999</v>
      </c>
      <c r="N12" s="650">
        <v>4.4441458330602135</v>
      </c>
      <c r="O12" s="659"/>
      <c r="P12" s="604" t="s">
        <v>193</v>
      </c>
      <c r="Q12" s="605">
        <v>1372.261</v>
      </c>
      <c r="R12" s="605">
        <v>232.54400000000001</v>
      </c>
      <c r="S12" s="650">
        <v>5.901081085730012</v>
      </c>
    </row>
    <row r="13" spans="1:27" ht="15.75">
      <c r="A13" s="606" t="s">
        <v>213</v>
      </c>
      <c r="B13" s="605">
        <v>5965.616</v>
      </c>
      <c r="C13" s="605">
        <v>14730</v>
      </c>
      <c r="D13" s="650">
        <v>1.8446224526585484</v>
      </c>
      <c r="E13" s="826"/>
      <c r="F13"/>
      <c r="G13"/>
      <c r="H13"/>
      <c r="I13"/>
      <c r="J13" s="659"/>
      <c r="K13" s="604" t="s">
        <v>191</v>
      </c>
      <c r="L13" s="605">
        <v>5258.55</v>
      </c>
      <c r="M13" s="605">
        <v>2173.6570000000002</v>
      </c>
      <c r="N13" s="650">
        <v>2.4192179354884416</v>
      </c>
      <c r="O13" s="659"/>
      <c r="P13" s="604" t="s">
        <v>205</v>
      </c>
      <c r="Q13" s="605">
        <v>1156.087</v>
      </c>
      <c r="R13" s="605">
        <v>395.66800000000001</v>
      </c>
      <c r="S13" s="650">
        <v>2.9218612574178349</v>
      </c>
    </row>
    <row r="14" spans="1:27" ht="15.75">
      <c r="A14" s="606" t="s">
        <v>196</v>
      </c>
      <c r="B14" s="605">
        <v>5374.6319999999996</v>
      </c>
      <c r="C14" s="607">
        <v>5403</v>
      </c>
      <c r="D14" s="651">
        <v>1.6129825323789022</v>
      </c>
      <c r="E14" s="826"/>
      <c r="F14"/>
      <c r="G14"/>
      <c r="H14"/>
      <c r="I14"/>
      <c r="J14" s="659"/>
      <c r="K14" s="604" t="s">
        <v>212</v>
      </c>
      <c r="L14" s="605">
        <v>3453.3939999999998</v>
      </c>
      <c r="M14" s="605">
        <v>1399.3009999999999</v>
      </c>
      <c r="N14" s="650">
        <v>2.4679422082882811</v>
      </c>
      <c r="O14" s="659"/>
      <c r="P14" s="604" t="s">
        <v>432</v>
      </c>
      <c r="Q14" s="605">
        <v>483.07799999999997</v>
      </c>
      <c r="R14" s="605">
        <v>89.262</v>
      </c>
      <c r="S14" s="650">
        <v>5.4119110035625457</v>
      </c>
    </row>
    <row r="15" spans="1:27" ht="15.75">
      <c r="A15" s="946" t="s">
        <v>210</v>
      </c>
      <c r="B15" s="939">
        <v>3238.556</v>
      </c>
      <c r="C15" s="947">
        <v>5521</v>
      </c>
      <c r="D15" s="948">
        <v>1.8731692306980436</v>
      </c>
      <c r="E15" s="826"/>
      <c r="F15"/>
      <c r="G15"/>
      <c r="H15"/>
      <c r="I15"/>
      <c r="J15" s="659"/>
      <c r="K15" s="604" t="s">
        <v>351</v>
      </c>
      <c r="L15" s="605">
        <v>3337.9380000000001</v>
      </c>
      <c r="M15" s="605">
        <v>1428.306</v>
      </c>
      <c r="N15" s="650">
        <v>2.3369908128930357</v>
      </c>
      <c r="O15" s="659"/>
      <c r="P15" s="604" t="s">
        <v>191</v>
      </c>
      <c r="Q15" s="605">
        <v>458.32600000000002</v>
      </c>
      <c r="R15" s="605">
        <v>99.350999999999999</v>
      </c>
      <c r="S15" s="650">
        <v>4.6131996658312451</v>
      </c>
    </row>
    <row r="16" spans="1:27" ht="15.75">
      <c r="A16" s="606" t="s">
        <v>204</v>
      </c>
      <c r="B16" s="605">
        <v>2834.1489999999999</v>
      </c>
      <c r="C16" s="607">
        <v>3204</v>
      </c>
      <c r="D16" s="651">
        <v>2.3337604258188933</v>
      </c>
      <c r="E16" s="826"/>
      <c r="J16" s="659"/>
      <c r="K16" s="604" t="s">
        <v>209</v>
      </c>
      <c r="L16" s="605">
        <v>2450.6590000000001</v>
      </c>
      <c r="M16" s="605">
        <v>976.43299999999999</v>
      </c>
      <c r="N16" s="650">
        <v>2.5098076365710704</v>
      </c>
      <c r="O16" s="659"/>
      <c r="P16" s="604" t="s">
        <v>200</v>
      </c>
      <c r="Q16" s="605">
        <v>402.01499999999999</v>
      </c>
      <c r="R16" s="605">
        <v>122.86</v>
      </c>
      <c r="S16" s="650">
        <v>3.2721390200227902</v>
      </c>
    </row>
    <row r="17" spans="1:20" ht="15.75">
      <c r="A17" s="606" t="s">
        <v>191</v>
      </c>
      <c r="B17" s="605">
        <v>2359.44</v>
      </c>
      <c r="C17" s="605">
        <v>9876</v>
      </c>
      <c r="D17" s="650">
        <v>2.9699896906827186</v>
      </c>
      <c r="E17" s="825"/>
      <c r="J17" s="659"/>
      <c r="K17" s="604" t="s">
        <v>204</v>
      </c>
      <c r="L17" s="605">
        <v>2093.0659999999998</v>
      </c>
      <c r="M17" s="605">
        <v>857.81600000000003</v>
      </c>
      <c r="N17" s="650">
        <v>2.4399941246141359</v>
      </c>
      <c r="O17" s="659"/>
      <c r="P17" s="604" t="s">
        <v>208</v>
      </c>
      <c r="Q17" s="605">
        <v>388.61500000000001</v>
      </c>
      <c r="R17" s="605">
        <v>97.712999999999994</v>
      </c>
      <c r="S17" s="650">
        <v>3.9771064239149347</v>
      </c>
      <c r="T17" s="106"/>
    </row>
    <row r="18" spans="1:20" ht="16.5" thickBot="1">
      <c r="A18" s="606" t="s">
        <v>211</v>
      </c>
      <c r="B18" s="605">
        <v>1564.027</v>
      </c>
      <c r="C18" s="605">
        <v>5150</v>
      </c>
      <c r="D18" s="650">
        <v>2.928829181421357</v>
      </c>
      <c r="E18" s="827"/>
      <c r="G18" s="106"/>
      <c r="H18" s="106"/>
      <c r="I18" s="106"/>
      <c r="J18" s="106"/>
      <c r="K18" s="604" t="s">
        <v>213</v>
      </c>
      <c r="L18" s="605">
        <v>1786.711</v>
      </c>
      <c r="M18" s="605">
        <v>744.899</v>
      </c>
      <c r="N18" s="650">
        <v>2.3985949773056481</v>
      </c>
      <c r="O18" s="659"/>
      <c r="P18" s="604" t="s">
        <v>192</v>
      </c>
      <c r="Q18" s="605">
        <v>376.79199999999997</v>
      </c>
      <c r="R18" s="605">
        <v>73.001999999999995</v>
      </c>
      <c r="S18" s="650">
        <v>5.1613928385523682</v>
      </c>
      <c r="T18" s="106"/>
    </row>
    <row r="19" spans="1:20" ht="16.5" thickBot="1">
      <c r="A19" s="1031" t="s">
        <v>321</v>
      </c>
      <c r="B19" s="608">
        <v>75246.404999999999</v>
      </c>
      <c r="C19" s="1088">
        <v>161383</v>
      </c>
      <c r="D19" s="1089">
        <v>2.2804212346848001</v>
      </c>
      <c r="E19" s="828"/>
      <c r="F19" s="106"/>
      <c r="G19" s="106"/>
      <c r="H19" s="106"/>
      <c r="I19" s="106"/>
      <c r="J19" s="659"/>
      <c r="K19" s="604" t="s">
        <v>205</v>
      </c>
      <c r="L19" s="605">
        <v>1562.348</v>
      </c>
      <c r="M19" s="605">
        <v>314.66800000000001</v>
      </c>
      <c r="N19" s="650">
        <v>4.9650679446273527</v>
      </c>
      <c r="O19" s="659"/>
      <c r="P19" s="604" t="s">
        <v>437</v>
      </c>
      <c r="Q19" s="605">
        <v>339.60500000000002</v>
      </c>
      <c r="R19" s="605">
        <v>43.82</v>
      </c>
      <c r="S19" s="650">
        <v>7.75</v>
      </c>
      <c r="T19" s="106"/>
    </row>
    <row r="20" spans="1:20" ht="15" customHeight="1" thickBot="1">
      <c r="A20"/>
      <c r="B20"/>
      <c r="C20"/>
      <c r="D20"/>
      <c r="E20" s="828"/>
      <c r="J20" s="659"/>
      <c r="K20" s="604" t="s">
        <v>208</v>
      </c>
      <c r="L20" s="605">
        <v>826.803</v>
      </c>
      <c r="M20" s="605">
        <v>215.608</v>
      </c>
      <c r="N20" s="650">
        <v>3.8347510296463954</v>
      </c>
      <c r="O20" s="659"/>
      <c r="P20" s="604" t="s">
        <v>209</v>
      </c>
      <c r="Q20" s="605">
        <v>143.66300000000001</v>
      </c>
      <c r="R20" s="605">
        <v>41.109000000000002</v>
      </c>
      <c r="S20" s="650">
        <v>3.4946848621956264</v>
      </c>
      <c r="T20" s="106"/>
    </row>
    <row r="21" spans="1:20" ht="16.5" thickBot="1">
      <c r="A21"/>
      <c r="B21"/>
      <c r="C21"/>
      <c r="D21"/>
      <c r="E21" s="829"/>
      <c r="J21" s="659"/>
      <c r="K21" s="604" t="s">
        <v>192</v>
      </c>
      <c r="L21" s="605">
        <v>455.85899999999998</v>
      </c>
      <c r="M21" s="605">
        <v>44.134</v>
      </c>
      <c r="N21" s="650">
        <v>10.328975393120949</v>
      </c>
      <c r="P21" s="940" t="s">
        <v>321</v>
      </c>
      <c r="Q21" s="608">
        <v>21570.731</v>
      </c>
      <c r="R21" s="608">
        <v>5243.3869999999997</v>
      </c>
      <c r="S21" s="730">
        <v>4.1138926041507142</v>
      </c>
      <c r="T21" s="106"/>
    </row>
    <row r="22" spans="1:20" ht="16.5" thickBot="1">
      <c r="A22"/>
      <c r="B22"/>
      <c r="C22"/>
      <c r="D22"/>
      <c r="K22" s="940" t="s">
        <v>321</v>
      </c>
      <c r="L22" s="608">
        <v>62332.813000000002</v>
      </c>
      <c r="M22" s="608">
        <v>19137.920999999998</v>
      </c>
      <c r="N22" s="730">
        <v>3.2570315762093491</v>
      </c>
      <c r="P22"/>
      <c r="Q22"/>
      <c r="R22"/>
      <c r="S22"/>
      <c r="T22" s="106"/>
    </row>
    <row r="23" spans="1:20">
      <c r="A23"/>
      <c r="B23"/>
      <c r="C23"/>
      <c r="D23"/>
      <c r="F23" s="1098"/>
      <c r="K23"/>
      <c r="L23"/>
      <c r="M23"/>
      <c r="N23"/>
      <c r="P23"/>
      <c r="Q23"/>
      <c r="R23"/>
      <c r="S23"/>
      <c r="T23" s="106"/>
    </row>
    <row r="24" spans="1:20">
      <c r="A24"/>
      <c r="B24"/>
      <c r="C24"/>
      <c r="D24"/>
      <c r="I24" s="106"/>
      <c r="K24"/>
      <c r="L24"/>
      <c r="M24"/>
      <c r="N24"/>
      <c r="P24"/>
      <c r="Q24"/>
      <c r="R24"/>
      <c r="S24"/>
      <c r="T24" s="106"/>
    </row>
    <row r="25" spans="1:20">
      <c r="I25" s="106"/>
      <c r="K25"/>
      <c r="L25"/>
      <c r="M25"/>
      <c r="N25"/>
      <c r="P25"/>
      <c r="Q25"/>
      <c r="R25"/>
      <c r="S25"/>
      <c r="T25" s="106"/>
    </row>
    <row r="26" spans="1:20">
      <c r="I26" s="106"/>
      <c r="K26"/>
      <c r="L26"/>
      <c r="M26"/>
      <c r="N26"/>
      <c r="P26"/>
      <c r="Q26"/>
      <c r="R26"/>
      <c r="S26"/>
      <c r="T26" s="106"/>
    </row>
    <row r="27" spans="1:20">
      <c r="E27" s="106"/>
      <c r="I27" s="106"/>
      <c r="K27"/>
      <c r="L27"/>
      <c r="M27"/>
      <c r="N27"/>
      <c r="P27"/>
      <c r="Q27"/>
      <c r="R27"/>
      <c r="S27"/>
      <c r="T27" s="106"/>
    </row>
    <row r="28" spans="1:20">
      <c r="A28" s="106"/>
      <c r="B28" s="106"/>
      <c r="C28" s="106"/>
      <c r="D28" s="106"/>
      <c r="E28" s="106"/>
      <c r="I28" s="106"/>
      <c r="K28"/>
      <c r="L28"/>
      <c r="M28"/>
      <c r="N28"/>
      <c r="P28"/>
      <c r="Q28"/>
      <c r="R28"/>
      <c r="S28"/>
      <c r="T28" s="106"/>
    </row>
    <row r="29" spans="1:20">
      <c r="A29" s="106"/>
      <c r="B29" s="106"/>
      <c r="C29" s="106"/>
      <c r="D29" s="106"/>
      <c r="E29" s="106"/>
      <c r="I29" s="106"/>
      <c r="J29" s="106"/>
      <c r="K29"/>
      <c r="L29"/>
      <c r="M29"/>
      <c r="N29"/>
      <c r="P29"/>
      <c r="Q29"/>
      <c r="R29"/>
      <c r="S29"/>
      <c r="T29" s="106"/>
    </row>
    <row r="30" spans="1:20">
      <c r="A30" s="106"/>
      <c r="B30" s="106"/>
      <c r="C30" s="106"/>
      <c r="D30" s="106"/>
      <c r="E30" s="106"/>
      <c r="I30" s="106"/>
      <c r="J30" s="106"/>
      <c r="K30"/>
      <c r="L30"/>
      <c r="M30"/>
      <c r="N30"/>
      <c r="P30"/>
      <c r="Q30"/>
      <c r="R30"/>
      <c r="S30"/>
    </row>
    <row r="31" spans="1:20">
      <c r="A31" s="106"/>
      <c r="B31" s="106"/>
      <c r="C31" s="106"/>
      <c r="D31" s="106"/>
      <c r="E31" s="106"/>
      <c r="I31" s="106"/>
      <c r="J31" s="106"/>
      <c r="K31"/>
      <c r="L31"/>
      <c r="M31"/>
      <c r="N31"/>
      <c r="P31"/>
      <c r="Q31"/>
      <c r="R31"/>
      <c r="S31"/>
    </row>
    <row r="32" spans="1:20">
      <c r="A32" s="1207" t="s">
        <v>447</v>
      </c>
      <c r="B32" s="106"/>
      <c r="C32" s="106"/>
      <c r="D32" s="106"/>
      <c r="E32" s="106"/>
      <c r="I32" s="106"/>
      <c r="J32" s="106"/>
      <c r="K32"/>
      <c r="L32"/>
      <c r="M32"/>
      <c r="N32"/>
    </row>
    <row r="33" spans="1:19">
      <c r="A33" s="106"/>
      <c r="B33" s="106"/>
      <c r="C33" s="106"/>
      <c r="D33" s="106"/>
      <c r="E33" s="106"/>
      <c r="I33" s="106"/>
      <c r="J33" s="106"/>
      <c r="K33"/>
      <c r="L33"/>
      <c r="M33"/>
      <c r="N33"/>
      <c r="P33" s="106"/>
      <c r="Q33" s="106"/>
      <c r="R33" s="106"/>
      <c r="S33" s="106"/>
    </row>
    <row r="34" spans="1:19">
      <c r="A34" s="106"/>
      <c r="B34" s="106"/>
      <c r="C34" s="106"/>
      <c r="D34" s="106"/>
      <c r="E34" s="106"/>
      <c r="F34" s="1283"/>
      <c r="G34" s="1283"/>
      <c r="H34" s="1283"/>
      <c r="I34" s="106"/>
      <c r="J34" s="106"/>
      <c r="K34"/>
      <c r="L34"/>
      <c r="M34"/>
      <c r="N34"/>
      <c r="P34" s="106"/>
      <c r="Q34" s="106"/>
      <c r="R34" s="106"/>
      <c r="S34" s="106"/>
    </row>
    <row r="35" spans="1:19">
      <c r="A35" s="106"/>
      <c r="B35" s="106"/>
      <c r="C35" s="106"/>
      <c r="D35" s="106"/>
      <c r="E35" s="106"/>
      <c r="F35" s="1128"/>
      <c r="G35" s="1128"/>
      <c r="H35" s="1282"/>
      <c r="I35" s="106"/>
      <c r="J35" s="106"/>
      <c r="K35"/>
      <c r="L35"/>
      <c r="M35"/>
      <c r="N35"/>
      <c r="P35" s="106"/>
      <c r="Q35" s="106"/>
      <c r="R35" s="106"/>
      <c r="S35" s="106"/>
    </row>
    <row r="36" spans="1:19">
      <c r="A36" s="106"/>
      <c r="B36" s="106"/>
      <c r="C36" s="106"/>
      <c r="D36" s="106"/>
      <c r="E36" s="106"/>
      <c r="F36" s="1128"/>
      <c r="G36" s="1128"/>
      <c r="H36" s="1282"/>
      <c r="I36" s="106"/>
      <c r="J36" s="106"/>
      <c r="K36"/>
      <c r="L36"/>
      <c r="M36"/>
      <c r="N36"/>
      <c r="P36" s="106"/>
      <c r="Q36" s="106"/>
      <c r="R36" s="106"/>
      <c r="S36" s="106"/>
    </row>
    <row r="37" spans="1:19">
      <c r="A37" s="106"/>
      <c r="B37" s="106"/>
      <c r="C37" s="106"/>
      <c r="D37" s="106"/>
      <c r="E37" s="106"/>
      <c r="F37" s="1128"/>
      <c r="G37" s="1128"/>
      <c r="H37" s="1282"/>
      <c r="I37" s="106"/>
      <c r="J37" s="106"/>
      <c r="K37"/>
      <c r="L37"/>
      <c r="M37"/>
      <c r="N37"/>
    </row>
    <row r="38" spans="1:19">
      <c r="A38" s="106"/>
      <c r="B38" s="106"/>
      <c r="C38" s="106"/>
      <c r="D38" s="106"/>
      <c r="E38" s="106"/>
      <c r="F38" s="1128"/>
      <c r="G38" s="1128"/>
      <c r="H38" s="1282"/>
      <c r="I38" s="106"/>
      <c r="J38" s="106"/>
      <c r="K38"/>
      <c r="L38"/>
      <c r="M38"/>
      <c r="N38"/>
    </row>
    <row r="39" spans="1:19">
      <c r="A39" s="106"/>
      <c r="B39" s="106"/>
      <c r="C39" s="106"/>
      <c r="D39" s="106"/>
      <c r="E39" s="106"/>
      <c r="F39" s="1128"/>
      <c r="G39" s="1128"/>
      <c r="H39" s="1282"/>
      <c r="I39" s="106"/>
      <c r="J39" s="106"/>
      <c r="K39"/>
      <c r="L39"/>
      <c r="M39"/>
      <c r="N39"/>
    </row>
    <row r="40" spans="1:19">
      <c r="A40" s="106"/>
      <c r="B40" s="106"/>
      <c r="C40" s="106"/>
      <c r="D40" s="106"/>
      <c r="E40" s="106"/>
      <c r="F40" s="1128"/>
      <c r="G40" s="1128"/>
      <c r="H40" s="1282"/>
      <c r="I40" s="106"/>
      <c r="J40" s="106"/>
    </row>
    <row r="41" spans="1:19">
      <c r="A41" s="106"/>
      <c r="B41" s="106"/>
      <c r="C41" s="106"/>
      <c r="D41" s="106"/>
      <c r="E41" s="106"/>
      <c r="F41" s="1128"/>
      <c r="G41" s="1128"/>
      <c r="H41" s="1282"/>
      <c r="I41" s="106"/>
      <c r="J41" s="106"/>
      <c r="K41" s="106"/>
    </row>
    <row r="42" spans="1:19">
      <c r="A42" s="106"/>
      <c r="B42" s="106"/>
      <c r="C42" s="106"/>
      <c r="D42" s="106"/>
      <c r="E42" s="106"/>
      <c r="F42" s="1128"/>
      <c r="G42" s="1128"/>
      <c r="H42" s="1282"/>
      <c r="I42" s="106"/>
      <c r="J42" s="106"/>
      <c r="K42" s="106"/>
    </row>
    <row r="43" spans="1:19">
      <c r="A43" s="106"/>
      <c r="B43" s="106"/>
      <c r="C43" s="106"/>
      <c r="D43" s="106"/>
      <c r="E43" s="106"/>
      <c r="F43" s="1128"/>
      <c r="G43" s="1128"/>
      <c r="H43" s="1282"/>
      <c r="I43" s="106"/>
      <c r="J43" s="106"/>
      <c r="K43" s="106"/>
    </row>
    <row r="44" spans="1:19">
      <c r="A44" s="106"/>
      <c r="B44" s="106"/>
      <c r="C44" s="106"/>
      <c r="D44" s="106"/>
      <c r="E44" s="106"/>
      <c r="F44" s="1128"/>
      <c r="G44" s="1128"/>
      <c r="H44" s="1282"/>
      <c r="I44" s="106"/>
      <c r="J44" s="106"/>
      <c r="K44" s="106"/>
    </row>
    <row r="45" spans="1:19">
      <c r="A45" s="106"/>
      <c r="B45" s="106"/>
      <c r="C45" s="106"/>
      <c r="D45" s="106"/>
      <c r="E45" s="106"/>
      <c r="F45" s="1128"/>
      <c r="G45" s="1128"/>
      <c r="H45" s="1282"/>
      <c r="I45" s="106"/>
      <c r="J45" s="106"/>
      <c r="K45" s="106"/>
    </row>
    <row r="46" spans="1:19">
      <c r="A46" s="106"/>
      <c r="B46" s="106"/>
      <c r="C46" s="106"/>
      <c r="D46" s="106"/>
      <c r="E46" s="106"/>
      <c r="F46" s="1128"/>
      <c r="G46" s="1128"/>
      <c r="H46" s="1282"/>
      <c r="I46" s="106"/>
      <c r="J46" s="106"/>
      <c r="K46" s="106"/>
    </row>
    <row r="47" spans="1:19">
      <c r="A47" s="106"/>
      <c r="B47" s="106"/>
      <c r="C47" s="106"/>
      <c r="D47" s="106"/>
      <c r="E47" s="106"/>
      <c r="F47" s="1128"/>
      <c r="G47" s="1128"/>
      <c r="H47" s="1282"/>
      <c r="I47" s="106"/>
      <c r="J47" s="106"/>
      <c r="K47" s="106"/>
    </row>
    <row r="48" spans="1:19">
      <c r="A48" s="106"/>
      <c r="B48" s="106"/>
      <c r="C48" s="106"/>
      <c r="D48" s="106"/>
      <c r="E48" s="106"/>
      <c r="F48" s="1128"/>
      <c r="G48" s="1128"/>
      <c r="H48" s="1282"/>
      <c r="I48" s="106"/>
      <c r="J48" s="106"/>
      <c r="K48" s="106"/>
    </row>
    <row r="49" spans="1:11">
      <c r="A49" s="106"/>
      <c r="B49" s="106"/>
      <c r="C49" s="106"/>
      <c r="D49" s="106"/>
      <c r="E49" s="106"/>
      <c r="F49" s="1128"/>
      <c r="G49" s="1128"/>
      <c r="H49" s="1282"/>
      <c r="I49" s="106"/>
      <c r="J49" s="106"/>
      <c r="K49" s="106"/>
    </row>
    <row r="50" spans="1:11">
      <c r="A50" s="106"/>
      <c r="B50" s="106"/>
      <c r="C50" s="106"/>
      <c r="D50" s="106"/>
      <c r="E50" s="106"/>
      <c r="F50" s="1128"/>
      <c r="G50" s="1128"/>
      <c r="H50" s="1282"/>
      <c r="I50" s="106"/>
      <c r="J50" s="106"/>
      <c r="K50" s="106"/>
    </row>
    <row r="51" spans="1:11">
      <c r="A51" s="106"/>
      <c r="B51" s="106"/>
      <c r="C51" s="106"/>
      <c r="D51" s="106"/>
      <c r="E51" s="106"/>
      <c r="F51" s="1128"/>
      <c r="G51" s="1128"/>
      <c r="H51" s="1282"/>
      <c r="I51" s="106"/>
      <c r="J51" s="106"/>
      <c r="K51" s="106"/>
    </row>
    <row r="52" spans="1:11">
      <c r="A52" s="106"/>
      <c r="B52" s="106"/>
      <c r="C52" s="106"/>
      <c r="D52" s="106"/>
      <c r="E52" s="106"/>
      <c r="F52" s="1128"/>
      <c r="G52" s="1128"/>
      <c r="H52" s="1282"/>
      <c r="I52" s="106"/>
      <c r="J52" s="106"/>
      <c r="K52" s="106"/>
    </row>
    <row r="53" spans="1:11">
      <c r="A53" s="106"/>
      <c r="B53" s="106"/>
      <c r="C53" s="106"/>
      <c r="D53" s="106"/>
      <c r="E53" s="106"/>
      <c r="F53" s="1128"/>
      <c r="G53" s="1128"/>
      <c r="H53" s="1282"/>
      <c r="I53" s="106"/>
      <c r="J53" s="106"/>
      <c r="K53" s="106"/>
    </row>
    <row r="54" spans="1:11">
      <c r="A54" s="106"/>
      <c r="B54" s="106"/>
      <c r="C54" s="106"/>
      <c r="D54" s="106"/>
      <c r="E54" s="106"/>
      <c r="F54" s="1128"/>
      <c r="G54" s="1128"/>
      <c r="H54" s="1282"/>
      <c r="I54" s="106"/>
      <c r="J54" s="106"/>
      <c r="K54" s="106"/>
    </row>
    <row r="55" spans="1:11">
      <c r="A55" s="106"/>
      <c r="B55" s="106"/>
      <c r="C55" s="106"/>
      <c r="D55" s="106"/>
      <c r="E55" s="106"/>
      <c r="F55" s="1128"/>
      <c r="G55" s="1128"/>
      <c r="H55" s="1282"/>
      <c r="I55" s="106"/>
      <c r="J55" s="106"/>
      <c r="K55" s="106"/>
    </row>
    <row r="56" spans="1:11">
      <c r="A56" s="106"/>
      <c r="B56" s="106"/>
      <c r="C56" s="106"/>
      <c r="D56" s="106"/>
      <c r="E56" s="106"/>
      <c r="F56" s="1128"/>
      <c r="G56" s="1128"/>
      <c r="H56" s="1282"/>
      <c r="I56" s="106"/>
      <c r="J56" s="106"/>
      <c r="K56" s="106"/>
    </row>
    <row r="57" spans="1:11">
      <c r="A57" s="106"/>
      <c r="B57" s="106"/>
      <c r="C57" s="106"/>
      <c r="D57" s="106"/>
      <c r="E57" s="106"/>
      <c r="F57" s="1128"/>
      <c r="G57" s="1128"/>
      <c r="H57" s="1282"/>
      <c r="I57" s="106"/>
      <c r="J57" s="106"/>
      <c r="K57" s="106"/>
    </row>
    <row r="58" spans="1:11">
      <c r="A58" s="106"/>
      <c r="B58" s="106"/>
      <c r="C58" s="106"/>
      <c r="D58" s="106"/>
      <c r="E58" s="106"/>
      <c r="F58" s="1128"/>
      <c r="G58" s="1128"/>
      <c r="H58" s="1282"/>
      <c r="I58" s="106"/>
      <c r="J58" s="106"/>
      <c r="K58" s="106"/>
    </row>
    <row r="59" spans="1:11">
      <c r="A59" s="106"/>
      <c r="B59" s="106"/>
      <c r="C59" s="106"/>
      <c r="D59" s="106"/>
      <c r="E59" s="106"/>
      <c r="F59" s="1128"/>
      <c r="G59" s="1128"/>
      <c r="H59" s="1282"/>
      <c r="I59" s="106"/>
      <c r="J59" s="106"/>
      <c r="K59" s="106"/>
    </row>
    <row r="60" spans="1:11">
      <c r="A60" s="106"/>
      <c r="B60" s="106"/>
      <c r="C60" s="106"/>
      <c r="D60" s="106"/>
      <c r="E60" s="106"/>
      <c r="F60" s="1128"/>
      <c r="G60" s="1128"/>
      <c r="H60" s="1282"/>
      <c r="I60" s="106"/>
    </row>
    <row r="61" spans="1:11">
      <c r="A61" s="106"/>
      <c r="B61" s="106"/>
      <c r="C61" s="106"/>
      <c r="D61" s="106"/>
      <c r="E61" s="106"/>
      <c r="F61" s="1128"/>
      <c r="G61" s="1128"/>
      <c r="H61" s="1282"/>
      <c r="I61" s="106"/>
    </row>
    <row r="62" spans="1:11">
      <c r="A62" s="106"/>
      <c r="B62" s="106"/>
      <c r="C62" s="106"/>
      <c r="D62" s="106"/>
      <c r="E62" s="106"/>
      <c r="F62" s="1128"/>
      <c r="G62" s="1128"/>
      <c r="H62" s="1282"/>
      <c r="I62" s="106"/>
    </row>
    <row r="63" spans="1:11">
      <c r="A63" s="106"/>
      <c r="B63" s="106"/>
      <c r="C63" s="106"/>
      <c r="D63" s="106"/>
      <c r="E63" s="106"/>
      <c r="F63" s="1128"/>
      <c r="G63" s="1128"/>
      <c r="H63" s="1282"/>
      <c r="I63" s="106"/>
    </row>
    <row r="64" spans="1:11">
      <c r="A64" s="106"/>
      <c r="B64" s="106"/>
      <c r="C64" s="106"/>
      <c r="D64" s="106"/>
      <c r="E64" s="106"/>
      <c r="F64" s="1128"/>
      <c r="G64" s="1128"/>
      <c r="H64" s="1282"/>
      <c r="I64" s="106"/>
    </row>
    <row r="65" spans="1:9">
      <c r="A65" s="106"/>
      <c r="B65" s="106"/>
      <c r="C65" s="106"/>
      <c r="D65" s="106"/>
      <c r="E65" s="106"/>
      <c r="F65" s="1128"/>
      <c r="G65" s="1128"/>
      <c r="H65" s="1282"/>
      <c r="I65" s="106"/>
    </row>
    <row r="66" spans="1:9">
      <c r="A66" s="106"/>
      <c r="B66" s="106"/>
      <c r="C66" s="106"/>
      <c r="D66" s="106"/>
      <c r="E66" s="106"/>
      <c r="F66" s="1128"/>
      <c r="G66" s="1128"/>
      <c r="H66" s="1282"/>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N668" sqref="N668"/>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43" t="s">
        <v>257</v>
      </c>
      <c r="C5" s="1543"/>
      <c r="D5" s="1543"/>
      <c r="E5" s="1543"/>
      <c r="F5" s="1543"/>
      <c r="G5" s="1543"/>
      <c r="H5" s="1543"/>
      <c r="I5" s="1543"/>
      <c r="J5" s="1543"/>
      <c r="K5" s="1543"/>
      <c r="L5" s="1543"/>
    </row>
    <row r="6" spans="2:13" ht="18">
      <c r="B6" s="664"/>
      <c r="C6" s="664"/>
      <c r="D6" s="664"/>
      <c r="E6" s="664"/>
      <c r="F6" s="439" t="s">
        <v>258</v>
      </c>
      <c r="G6" s="664"/>
      <c r="H6" s="664"/>
      <c r="I6" s="664"/>
      <c r="J6" s="664"/>
      <c r="K6" s="664"/>
      <c r="L6" s="664"/>
    </row>
    <row r="7" spans="2:13" s="440" customFormat="1" ht="15">
      <c r="B7" s="1544" t="s">
        <v>259</v>
      </c>
      <c r="C7" s="1546" t="s">
        <v>22</v>
      </c>
      <c r="D7" s="1546" t="s">
        <v>260</v>
      </c>
      <c r="E7" s="1548" t="s">
        <v>261</v>
      </c>
      <c r="F7" s="1549"/>
      <c r="G7" s="1550"/>
      <c r="H7" s="1551" t="s">
        <v>262</v>
      </c>
      <c r="I7" s="1553" t="s">
        <v>263</v>
      </c>
      <c r="J7" s="1554"/>
      <c r="K7" s="1554"/>
      <c r="L7" s="1544"/>
    </row>
    <row r="8" spans="2:13">
      <c r="B8" s="1545"/>
      <c r="C8" s="1547"/>
      <c r="D8" s="1547"/>
      <c r="E8" s="1555" t="s">
        <v>264</v>
      </c>
      <c r="F8" s="1546" t="s">
        <v>265</v>
      </c>
      <c r="G8" s="1546" t="s">
        <v>266</v>
      </c>
      <c r="H8" s="1552"/>
      <c r="I8" s="1555" t="s">
        <v>267</v>
      </c>
      <c r="J8" s="1555" t="s">
        <v>24</v>
      </c>
      <c r="K8" s="1546" t="s">
        <v>268</v>
      </c>
      <c r="L8" s="1555" t="s">
        <v>269</v>
      </c>
    </row>
    <row r="9" spans="2:13">
      <c r="B9" s="1545"/>
      <c r="C9" s="1547"/>
      <c r="D9" s="1547"/>
      <c r="E9" s="1556"/>
      <c r="F9" s="1547"/>
      <c r="G9" s="1547"/>
      <c r="H9" s="1552"/>
      <c r="I9" s="1556"/>
      <c r="J9" s="1556"/>
      <c r="K9" s="1571"/>
      <c r="L9" s="1556"/>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542"/>
      <c r="O105" s="1542"/>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42"/>
      <c r="O121" s="1542"/>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42"/>
      <c r="O145" s="1542"/>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42"/>
      <c r="O171" s="1542"/>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76" t="s">
        <v>295</v>
      </c>
      <c r="D177" s="1576"/>
      <c r="E177" s="1576"/>
      <c r="F177" s="1576"/>
      <c r="G177" s="1576"/>
      <c r="H177" s="1576"/>
      <c r="I177" s="1576"/>
      <c r="J177" s="1576"/>
      <c r="K177" s="1576"/>
      <c r="L177" s="1577"/>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57" t="s">
        <v>259</v>
      </c>
      <c r="C194" s="1559" t="s">
        <v>22</v>
      </c>
      <c r="D194" s="1559" t="s">
        <v>260</v>
      </c>
      <c r="E194" s="1561" t="s">
        <v>261</v>
      </c>
      <c r="F194" s="1562"/>
      <c r="G194" s="1563"/>
      <c r="H194" s="1564" t="s">
        <v>262</v>
      </c>
      <c r="I194" s="1566" t="s">
        <v>263</v>
      </c>
      <c r="J194" s="1567"/>
      <c r="K194" s="1567"/>
      <c r="L194" s="1568"/>
    </row>
    <row r="195" spans="2:12" ht="12.75" customHeight="1">
      <c r="B195" s="1558"/>
      <c r="C195" s="1560"/>
      <c r="D195" s="1560"/>
      <c r="E195" s="1569" t="s">
        <v>264</v>
      </c>
      <c r="F195" s="1559" t="s">
        <v>265</v>
      </c>
      <c r="G195" s="1559" t="s">
        <v>266</v>
      </c>
      <c r="H195" s="1565"/>
      <c r="I195" s="1569" t="s">
        <v>267</v>
      </c>
      <c r="J195" s="1569" t="s">
        <v>24</v>
      </c>
      <c r="K195" s="1559" t="s">
        <v>268</v>
      </c>
      <c r="L195" s="1574" t="s">
        <v>269</v>
      </c>
    </row>
    <row r="196" spans="2:12" ht="12.75" customHeight="1">
      <c r="B196" s="1558"/>
      <c r="C196" s="1560"/>
      <c r="D196" s="1560"/>
      <c r="E196" s="1570"/>
      <c r="F196" s="1560"/>
      <c r="G196" s="1560"/>
      <c r="H196" s="1565"/>
      <c r="I196" s="1572"/>
      <c r="J196" s="1572"/>
      <c r="K196" s="1573"/>
      <c r="L196" s="157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76" t="s">
        <v>296</v>
      </c>
      <c r="D199" s="1576"/>
      <c r="E199" s="1576"/>
      <c r="F199" s="1576"/>
      <c r="G199" s="1576"/>
      <c r="H199" s="1576"/>
      <c r="I199" s="1576"/>
      <c r="J199" s="1576"/>
      <c r="K199" s="1576"/>
      <c r="L199" s="1577"/>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580" t="s">
        <v>259</v>
      </c>
      <c r="C234" s="1559" t="s">
        <v>22</v>
      </c>
      <c r="D234" s="1559" t="s">
        <v>260</v>
      </c>
      <c r="E234" s="1561" t="s">
        <v>261</v>
      </c>
      <c r="F234" s="1562"/>
      <c r="G234" s="1563"/>
      <c r="H234" s="1564" t="s">
        <v>262</v>
      </c>
      <c r="I234" s="1561" t="s">
        <v>263</v>
      </c>
      <c r="J234" s="1562"/>
      <c r="K234" s="1562"/>
      <c r="L234" s="1562"/>
    </row>
    <row r="235" spans="2:12">
      <c r="B235" s="1581"/>
      <c r="C235" s="1560"/>
      <c r="D235" s="1560"/>
      <c r="E235" s="1569" t="s">
        <v>264</v>
      </c>
      <c r="F235" s="1559" t="s">
        <v>265</v>
      </c>
      <c r="G235" s="1559" t="s">
        <v>266</v>
      </c>
      <c r="H235" s="1565"/>
      <c r="I235" s="1569" t="s">
        <v>267</v>
      </c>
      <c r="J235" s="1569" t="s">
        <v>24</v>
      </c>
      <c r="K235" s="1559" t="s">
        <v>268</v>
      </c>
      <c r="L235" s="1566" t="s">
        <v>269</v>
      </c>
    </row>
    <row r="236" spans="2:12">
      <c r="B236" s="1581"/>
      <c r="C236" s="1560"/>
      <c r="D236" s="1560"/>
      <c r="E236" s="1570"/>
      <c r="F236" s="1560"/>
      <c r="G236" s="1560"/>
      <c r="H236" s="1565"/>
      <c r="I236" s="1570"/>
      <c r="J236" s="1570"/>
      <c r="K236" s="1560"/>
      <c r="L236" s="1578"/>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79" t="s">
        <v>270</v>
      </c>
      <c r="D239" s="1579"/>
      <c r="E239" s="1579"/>
      <c r="F239" s="1579"/>
      <c r="G239" s="1579"/>
      <c r="H239" s="1579"/>
      <c r="I239" s="1579"/>
      <c r="J239" s="1579"/>
      <c r="K239" s="1579"/>
      <c r="L239" s="1579"/>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76" t="s">
        <v>295</v>
      </c>
      <c r="D256" s="1576"/>
      <c r="E256" s="1576"/>
      <c r="F256" s="1576"/>
      <c r="G256" s="1576"/>
      <c r="H256" s="1576"/>
      <c r="I256" s="1576"/>
      <c r="J256" s="1576"/>
      <c r="K256" s="1576"/>
      <c r="L256" s="1576"/>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82" t="s">
        <v>259</v>
      </c>
      <c r="C273" s="1559" t="s">
        <v>22</v>
      </c>
      <c r="D273" s="1559" t="s">
        <v>260</v>
      </c>
      <c r="E273" s="1561" t="s">
        <v>261</v>
      </c>
      <c r="F273" s="1562"/>
      <c r="G273" s="1563"/>
      <c r="H273" s="1564" t="s">
        <v>262</v>
      </c>
      <c r="I273" s="1566" t="s">
        <v>263</v>
      </c>
      <c r="J273" s="1567"/>
      <c r="K273" s="1567"/>
      <c r="L273" s="1567"/>
    </row>
    <row r="274" spans="2:12" ht="11.25" customHeight="1">
      <c r="B274" s="1583"/>
      <c r="C274" s="1560"/>
      <c r="D274" s="1560"/>
      <c r="E274" s="1569" t="s">
        <v>264</v>
      </c>
      <c r="F274" s="1559" t="s">
        <v>265</v>
      </c>
      <c r="G274" s="1559" t="s">
        <v>266</v>
      </c>
      <c r="H274" s="1565"/>
      <c r="I274" s="1569" t="s">
        <v>267</v>
      </c>
      <c r="J274" s="1569" t="s">
        <v>24</v>
      </c>
      <c r="K274" s="1559" t="s">
        <v>268</v>
      </c>
      <c r="L274" s="1566" t="s">
        <v>269</v>
      </c>
    </row>
    <row r="275" spans="2:12" ht="11.25" customHeight="1">
      <c r="B275" s="1583"/>
      <c r="C275" s="1560"/>
      <c r="D275" s="1560"/>
      <c r="E275" s="1570"/>
      <c r="F275" s="1560"/>
      <c r="G275" s="1560"/>
      <c r="H275" s="1565"/>
      <c r="I275" s="1572"/>
      <c r="J275" s="1572"/>
      <c r="K275" s="1573"/>
      <c r="L275" s="1578"/>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76" t="s">
        <v>296</v>
      </c>
      <c r="D278" s="1576"/>
      <c r="E278" s="1576"/>
      <c r="F278" s="1576"/>
      <c r="G278" s="1576"/>
      <c r="H278" s="1576"/>
      <c r="I278" s="1576"/>
      <c r="J278" s="1576"/>
      <c r="K278" s="1576"/>
      <c r="L278" s="1576"/>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569" t="s">
        <v>259</v>
      </c>
      <c r="C313" s="1559" t="s">
        <v>22</v>
      </c>
      <c r="D313" s="1559" t="s">
        <v>260</v>
      </c>
      <c r="E313" s="1561" t="s">
        <v>261</v>
      </c>
      <c r="F313" s="1562"/>
      <c r="G313" s="1563"/>
      <c r="H313" s="1559" t="s">
        <v>262</v>
      </c>
      <c r="I313" s="1561" t="s">
        <v>263</v>
      </c>
      <c r="J313" s="1562"/>
      <c r="K313" s="1562"/>
      <c r="L313" s="1563"/>
    </row>
    <row r="314" spans="2:12" ht="11.25" customHeight="1">
      <c r="B314" s="1570"/>
      <c r="C314" s="1560"/>
      <c r="D314" s="1560"/>
      <c r="E314" s="1586" t="s">
        <v>300</v>
      </c>
      <c r="F314" s="1589" t="s">
        <v>301</v>
      </c>
      <c r="G314" s="1589" t="s">
        <v>302</v>
      </c>
      <c r="H314" s="1560"/>
      <c r="I314" s="1569" t="s">
        <v>267</v>
      </c>
      <c r="J314" s="1569" t="s">
        <v>24</v>
      </c>
      <c r="K314" s="1559" t="s">
        <v>268</v>
      </c>
      <c r="L314" s="1569" t="s">
        <v>269</v>
      </c>
    </row>
    <row r="315" spans="2:12" ht="11.25" customHeight="1">
      <c r="B315" s="1572"/>
      <c r="C315" s="1573"/>
      <c r="D315" s="1573"/>
      <c r="E315" s="1588"/>
      <c r="F315" s="1590"/>
      <c r="G315" s="1590"/>
      <c r="H315" s="1573"/>
      <c r="I315" s="1572"/>
      <c r="J315" s="1572"/>
      <c r="K315" s="1573"/>
      <c r="L315" s="1572"/>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579" t="s">
        <v>270</v>
      </c>
      <c r="D318" s="1579"/>
      <c r="E318" s="1579"/>
      <c r="F318" s="1579"/>
      <c r="G318" s="1579"/>
      <c r="H318" s="1579"/>
      <c r="I318" s="1579"/>
      <c r="J318" s="1579"/>
      <c r="K318" s="1579"/>
      <c r="L318" s="1592"/>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576" t="s">
        <v>295</v>
      </c>
      <c r="D335" s="1576"/>
      <c r="E335" s="1576"/>
      <c r="F335" s="1576"/>
      <c r="G335" s="1576"/>
      <c r="H335" s="1576"/>
      <c r="I335" s="1576"/>
      <c r="J335" s="1576"/>
      <c r="K335" s="1576"/>
      <c r="L335" s="1593"/>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84" t="s">
        <v>259</v>
      </c>
      <c r="C352" s="1559" t="s">
        <v>22</v>
      </c>
      <c r="D352" s="1559" t="s">
        <v>260</v>
      </c>
      <c r="E352" s="1561" t="s">
        <v>261</v>
      </c>
      <c r="F352" s="1562"/>
      <c r="G352" s="1563"/>
      <c r="H352" s="1564" t="s">
        <v>262</v>
      </c>
      <c r="I352" s="1566" t="s">
        <v>263</v>
      </c>
      <c r="J352" s="1567"/>
      <c r="K352" s="1567"/>
      <c r="L352" s="1580"/>
    </row>
    <row r="353" spans="2:12" ht="11.25" customHeight="1">
      <c r="B353" s="1585"/>
      <c r="C353" s="1560"/>
      <c r="D353" s="1560"/>
      <c r="E353" s="1586" t="s">
        <v>300</v>
      </c>
      <c r="F353" s="1589" t="s">
        <v>301</v>
      </c>
      <c r="G353" s="1589" t="s">
        <v>302</v>
      </c>
      <c r="H353" s="1565"/>
      <c r="I353" s="1569" t="s">
        <v>267</v>
      </c>
      <c r="J353" s="1569" t="s">
        <v>24</v>
      </c>
      <c r="K353" s="1559" t="s">
        <v>268</v>
      </c>
      <c r="L353" s="1569" t="s">
        <v>269</v>
      </c>
    </row>
    <row r="354" spans="2:12" ht="11.25" customHeight="1">
      <c r="B354" s="1585"/>
      <c r="C354" s="1560"/>
      <c r="D354" s="1560"/>
      <c r="E354" s="1587"/>
      <c r="F354" s="1591"/>
      <c r="G354" s="1591"/>
      <c r="H354" s="1565"/>
      <c r="I354" s="1572"/>
      <c r="J354" s="1572"/>
      <c r="K354" s="1573"/>
      <c r="L354" s="1572"/>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576" t="s">
        <v>296</v>
      </c>
      <c r="D357" s="1576"/>
      <c r="E357" s="1576"/>
      <c r="F357" s="1576"/>
      <c r="G357" s="1576"/>
      <c r="H357" s="1576"/>
      <c r="I357" s="1576"/>
      <c r="J357" s="1576"/>
      <c r="K357" s="1576"/>
      <c r="L357" s="1593"/>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31" t="s">
        <v>259</v>
      </c>
      <c r="C393" s="1529" t="s">
        <v>22</v>
      </c>
      <c r="D393" s="1529" t="s">
        <v>260</v>
      </c>
      <c r="E393" s="1538" t="s">
        <v>261</v>
      </c>
      <c r="F393" s="1539"/>
      <c r="G393" s="1540"/>
      <c r="H393" s="1534" t="s">
        <v>262</v>
      </c>
      <c r="I393" s="1538" t="s">
        <v>263</v>
      </c>
      <c r="J393" s="1539"/>
      <c r="K393" s="1539"/>
      <c r="L393" s="1540"/>
    </row>
    <row r="394" spans="2:12" ht="11.25" customHeight="1">
      <c r="B394" s="1541"/>
      <c r="C394" s="1530"/>
      <c r="D394" s="1530"/>
      <c r="E394" s="1596" t="s">
        <v>300</v>
      </c>
      <c r="F394" s="1598" t="s">
        <v>301</v>
      </c>
      <c r="G394" s="1598" t="s">
        <v>302</v>
      </c>
      <c r="H394" s="1535"/>
      <c r="I394" s="1531" t="s">
        <v>267</v>
      </c>
      <c r="J394" s="1531" t="s">
        <v>24</v>
      </c>
      <c r="K394" s="1529" t="s">
        <v>268</v>
      </c>
      <c r="L394" s="1531" t="s">
        <v>269</v>
      </c>
    </row>
    <row r="395" spans="2:12" ht="11.25" customHeight="1">
      <c r="B395" s="1541"/>
      <c r="C395" s="1530"/>
      <c r="D395" s="1530"/>
      <c r="E395" s="1597"/>
      <c r="F395" s="1599"/>
      <c r="G395" s="1599"/>
      <c r="H395" s="1535"/>
      <c r="I395" s="1541"/>
      <c r="J395" s="1541"/>
      <c r="K395" s="1530"/>
      <c r="L395" s="1532"/>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94" t="s">
        <v>270</v>
      </c>
      <c r="D398" s="1594"/>
      <c r="E398" s="1594"/>
      <c r="F398" s="1594"/>
      <c r="G398" s="1594"/>
      <c r="H398" s="1594"/>
      <c r="I398" s="1594"/>
      <c r="J398" s="1594"/>
      <c r="K398" s="1594"/>
      <c r="L398" s="1595"/>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528" t="s">
        <v>295</v>
      </c>
      <c r="D415" s="1528"/>
      <c r="E415" s="1528"/>
      <c r="F415" s="1528"/>
      <c r="G415" s="1528"/>
      <c r="H415" s="1528"/>
      <c r="I415" s="1528"/>
      <c r="J415" s="1528"/>
      <c r="K415" s="1528"/>
      <c r="L415" s="1600"/>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601" t="s">
        <v>259</v>
      </c>
      <c r="C432" s="1529" t="s">
        <v>22</v>
      </c>
      <c r="D432" s="1529" t="s">
        <v>260</v>
      </c>
      <c r="E432" s="1538" t="s">
        <v>261</v>
      </c>
      <c r="F432" s="1539"/>
      <c r="G432" s="1540"/>
      <c r="H432" s="1534" t="s">
        <v>262</v>
      </c>
      <c r="I432" s="1536" t="s">
        <v>263</v>
      </c>
      <c r="J432" s="1537"/>
      <c r="K432" s="1537"/>
      <c r="L432" s="1603"/>
    </row>
    <row r="433" spans="2:12" ht="11.25" customHeight="1">
      <c r="B433" s="1602"/>
      <c r="C433" s="1530"/>
      <c r="D433" s="1530"/>
      <c r="E433" s="1596" t="s">
        <v>300</v>
      </c>
      <c r="F433" s="1598" t="s">
        <v>301</v>
      </c>
      <c r="G433" s="1598" t="s">
        <v>302</v>
      </c>
      <c r="H433" s="1535"/>
      <c r="I433" s="1531" t="s">
        <v>267</v>
      </c>
      <c r="J433" s="1531" t="s">
        <v>24</v>
      </c>
      <c r="K433" s="1529" t="s">
        <v>268</v>
      </c>
      <c r="L433" s="1531" t="s">
        <v>269</v>
      </c>
    </row>
    <row r="434" spans="2:12" ht="11.25" customHeight="1">
      <c r="B434" s="1602"/>
      <c r="C434" s="1530"/>
      <c r="D434" s="1530"/>
      <c r="E434" s="1597"/>
      <c r="F434" s="1599"/>
      <c r="G434" s="1599"/>
      <c r="H434" s="1535"/>
      <c r="I434" s="1532"/>
      <c r="J434" s="1532"/>
      <c r="K434" s="1533"/>
      <c r="L434" s="1532"/>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528" t="s">
        <v>296</v>
      </c>
      <c r="D437" s="1528"/>
      <c r="E437" s="1528"/>
      <c r="F437" s="1528"/>
      <c r="G437" s="1528"/>
      <c r="H437" s="1528"/>
      <c r="I437" s="1528"/>
      <c r="J437" s="1528"/>
      <c r="K437" s="1528"/>
      <c r="L437" s="1600"/>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338</v>
      </c>
    </row>
    <row r="474" spans="2:12" ht="18">
      <c r="B474" s="810"/>
      <c r="C474" s="810"/>
      <c r="D474" s="810"/>
      <c r="E474" s="810"/>
      <c r="F474" s="811" t="s">
        <v>258</v>
      </c>
      <c r="G474" s="810"/>
      <c r="H474" s="810"/>
      <c r="I474" s="810"/>
      <c r="J474" s="810"/>
      <c r="K474" s="810"/>
      <c r="L474" s="810"/>
    </row>
    <row r="475" spans="2:12" ht="12.75" customHeight="1">
      <c r="B475" s="1531" t="s">
        <v>259</v>
      </c>
      <c r="C475" s="1529" t="s">
        <v>22</v>
      </c>
      <c r="D475" s="1529" t="s">
        <v>260</v>
      </c>
      <c r="E475" s="1538" t="s">
        <v>261</v>
      </c>
      <c r="F475" s="1539"/>
      <c r="G475" s="1540"/>
      <c r="H475" s="1534" t="s">
        <v>262</v>
      </c>
      <c r="I475" s="1538" t="s">
        <v>263</v>
      </c>
      <c r="J475" s="1539"/>
      <c r="K475" s="1539"/>
      <c r="L475" s="1540"/>
    </row>
    <row r="476" spans="2:12" ht="11.25" customHeight="1">
      <c r="B476" s="1541"/>
      <c r="C476" s="1530"/>
      <c r="D476" s="1530"/>
      <c r="E476" s="1596" t="s">
        <v>300</v>
      </c>
      <c r="F476" s="1598" t="s">
        <v>301</v>
      </c>
      <c r="G476" s="1598" t="s">
        <v>302</v>
      </c>
      <c r="H476" s="1535"/>
      <c r="I476" s="1531" t="s">
        <v>267</v>
      </c>
      <c r="J476" s="1531" t="s">
        <v>24</v>
      </c>
      <c r="K476" s="1529" t="s">
        <v>268</v>
      </c>
      <c r="L476" s="1531" t="s">
        <v>269</v>
      </c>
    </row>
    <row r="477" spans="2:12" ht="11.25" customHeight="1">
      <c r="B477" s="1541"/>
      <c r="C477" s="1530"/>
      <c r="D477" s="1530"/>
      <c r="E477" s="1597"/>
      <c r="F477" s="1599"/>
      <c r="G477" s="1599"/>
      <c r="H477" s="1535"/>
      <c r="I477" s="1541"/>
      <c r="J477" s="1541"/>
      <c r="K477" s="1530"/>
      <c r="L477" s="1532"/>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94" t="s">
        <v>270</v>
      </c>
      <c r="D480" s="1594"/>
      <c r="E480" s="1594"/>
      <c r="F480" s="1594"/>
      <c r="G480" s="1594"/>
      <c r="H480" s="1594"/>
      <c r="I480" s="1594"/>
      <c r="J480" s="1594"/>
      <c r="K480" s="1594"/>
      <c r="L480" s="1595"/>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0">
        <v>176881</v>
      </c>
      <c r="D491" s="892">
        <v>4941</v>
      </c>
      <c r="E491" s="893">
        <v>1899</v>
      </c>
      <c r="F491" s="893">
        <v>2767</v>
      </c>
      <c r="G491" s="893">
        <v>275</v>
      </c>
      <c r="H491" s="891">
        <v>171940</v>
      </c>
      <c r="I491" s="893">
        <v>28983</v>
      </c>
      <c r="J491" s="893">
        <v>60425</v>
      </c>
      <c r="K491" s="893">
        <v>82532</v>
      </c>
      <c r="L491" s="686"/>
    </row>
    <row r="492" spans="2:12" ht="15">
      <c r="B492" s="813" t="s">
        <v>281</v>
      </c>
      <c r="C492" s="890">
        <v>157650</v>
      </c>
      <c r="D492" s="893">
        <v>4336</v>
      </c>
      <c r="E492" s="893">
        <v>1814</v>
      </c>
      <c r="F492" s="893">
        <v>2017</v>
      </c>
      <c r="G492" s="893">
        <v>505</v>
      </c>
      <c r="H492" s="893">
        <v>153314</v>
      </c>
      <c r="I492" s="893">
        <v>26176</v>
      </c>
      <c r="J492" s="893">
        <v>53316</v>
      </c>
      <c r="K492" s="893">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528" t="s">
        <v>295</v>
      </c>
      <c r="D497" s="1528"/>
      <c r="E497" s="1528"/>
      <c r="F497" s="1528"/>
      <c r="G497" s="1528"/>
      <c r="H497" s="1528"/>
      <c r="I497" s="1528"/>
      <c r="J497" s="1528"/>
      <c r="K497" s="1528"/>
      <c r="L497" s="1600"/>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4">
        <v>51567073</v>
      </c>
      <c r="D508" s="896">
        <v>269087</v>
      </c>
      <c r="E508" s="896">
        <v>66984</v>
      </c>
      <c r="F508" s="896">
        <v>160926</v>
      </c>
      <c r="G508" s="896">
        <v>41177</v>
      </c>
      <c r="H508" s="895">
        <v>51297986</v>
      </c>
      <c r="I508" s="896">
        <v>7715024</v>
      </c>
      <c r="J508" s="896">
        <v>16353050</v>
      </c>
      <c r="K508" s="896">
        <v>27229912</v>
      </c>
      <c r="L508" s="686"/>
    </row>
    <row r="509" spans="2:12" ht="12.75">
      <c r="B509" s="705" t="s">
        <v>281</v>
      </c>
      <c r="C509" s="894">
        <v>46086574</v>
      </c>
      <c r="D509" s="896">
        <v>232053</v>
      </c>
      <c r="E509" s="896">
        <v>58546</v>
      </c>
      <c r="F509" s="896">
        <v>113020</v>
      </c>
      <c r="G509" s="896">
        <v>60487</v>
      </c>
      <c r="H509" s="896">
        <v>45854521</v>
      </c>
      <c r="I509" s="896">
        <v>6971766</v>
      </c>
      <c r="J509" s="896">
        <v>14390917</v>
      </c>
      <c r="K509" s="896">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69"/>
      <c r="C513" s="691"/>
      <c r="D513" s="691"/>
      <c r="E513" s="691"/>
      <c r="F513" s="691"/>
      <c r="G513" s="691"/>
      <c r="H513" s="691"/>
      <c r="I513" s="691"/>
      <c r="J513" s="691"/>
      <c r="K513" s="691"/>
      <c r="L513" s="870"/>
    </row>
    <row r="514" spans="2:12" ht="12.75" customHeight="1">
      <c r="B514" s="1601" t="s">
        <v>259</v>
      </c>
      <c r="C514" s="1529" t="s">
        <v>22</v>
      </c>
      <c r="D514" s="1529" t="s">
        <v>260</v>
      </c>
      <c r="E514" s="1538" t="s">
        <v>261</v>
      </c>
      <c r="F514" s="1539"/>
      <c r="G514" s="1540"/>
      <c r="H514" s="1534" t="s">
        <v>262</v>
      </c>
      <c r="I514" s="1536" t="s">
        <v>263</v>
      </c>
      <c r="J514" s="1537"/>
      <c r="K514" s="1537"/>
      <c r="L514" s="1603"/>
    </row>
    <row r="515" spans="2:12" ht="11.25" customHeight="1">
      <c r="B515" s="1602"/>
      <c r="C515" s="1530"/>
      <c r="D515" s="1530"/>
      <c r="E515" s="1596" t="s">
        <v>300</v>
      </c>
      <c r="F515" s="1598" t="s">
        <v>301</v>
      </c>
      <c r="G515" s="1598" t="s">
        <v>302</v>
      </c>
      <c r="H515" s="1535"/>
      <c r="I515" s="1531" t="s">
        <v>267</v>
      </c>
      <c r="J515" s="1531" t="s">
        <v>24</v>
      </c>
      <c r="K515" s="1529" t="s">
        <v>268</v>
      </c>
      <c r="L515" s="1531" t="s">
        <v>269</v>
      </c>
    </row>
    <row r="516" spans="2:12" ht="11.25" customHeight="1">
      <c r="B516" s="1602"/>
      <c r="C516" s="1530"/>
      <c r="D516" s="1530"/>
      <c r="E516" s="1597"/>
      <c r="F516" s="1599"/>
      <c r="G516" s="1599"/>
      <c r="H516" s="1535"/>
      <c r="I516" s="1532"/>
      <c r="J516" s="1532"/>
      <c r="K516" s="1533"/>
      <c r="L516" s="1532"/>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528" t="s">
        <v>296</v>
      </c>
      <c r="D519" s="1528"/>
      <c r="E519" s="1528"/>
      <c r="F519" s="1528"/>
      <c r="G519" s="1528"/>
      <c r="H519" s="1528"/>
      <c r="I519" s="1528"/>
      <c r="J519" s="1528"/>
      <c r="K519" s="1528"/>
      <c r="L519" s="1600"/>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7">
        <v>103129786</v>
      </c>
      <c r="D530" s="899">
        <v>466381</v>
      </c>
      <c r="E530" s="899">
        <v>115783</v>
      </c>
      <c r="F530" s="899">
        <v>279344</v>
      </c>
      <c r="G530" s="899">
        <v>71254</v>
      </c>
      <c r="H530" s="898">
        <v>102663405</v>
      </c>
      <c r="I530" s="899">
        <v>15418876</v>
      </c>
      <c r="J530" s="899">
        <v>33786806</v>
      </c>
      <c r="K530" s="899">
        <v>53457723</v>
      </c>
      <c r="L530" s="686"/>
    </row>
    <row r="531" spans="2:12" ht="12.75">
      <c r="B531" s="705" t="s">
        <v>281</v>
      </c>
      <c r="C531" s="897">
        <v>92254109</v>
      </c>
      <c r="D531" s="899">
        <v>409307</v>
      </c>
      <c r="E531" s="899">
        <v>101133</v>
      </c>
      <c r="F531" s="899">
        <v>196225</v>
      </c>
      <c r="G531" s="900">
        <v>111949</v>
      </c>
      <c r="H531" s="901">
        <v>91844802</v>
      </c>
      <c r="I531" s="899">
        <v>13938872</v>
      </c>
      <c r="J531" s="899">
        <v>29955939</v>
      </c>
      <c r="K531" s="899">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347</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603" t="s">
        <v>259</v>
      </c>
      <c r="C558" s="1529" t="s">
        <v>22</v>
      </c>
      <c r="D558" s="1529" t="s">
        <v>260</v>
      </c>
      <c r="E558" s="1538" t="s">
        <v>261</v>
      </c>
      <c r="F558" s="1539"/>
      <c r="G558" s="1540"/>
      <c r="H558" s="1534" t="s">
        <v>262</v>
      </c>
      <c r="I558" s="1538" t="s">
        <v>263</v>
      </c>
      <c r="J558" s="1539"/>
      <c r="K558" s="1539"/>
      <c r="L558"/>
    </row>
    <row r="559" spans="2:12" ht="12.75" customHeight="1">
      <c r="B559" s="1606"/>
      <c r="C559" s="1530"/>
      <c r="D559" s="1530"/>
      <c r="E559" s="1531" t="s">
        <v>300</v>
      </c>
      <c r="F559" s="1529" t="s">
        <v>301</v>
      </c>
      <c r="G559" s="1529" t="s">
        <v>302</v>
      </c>
      <c r="H559" s="1535"/>
      <c r="I559" s="1531" t="s">
        <v>267</v>
      </c>
      <c r="J559" s="1531" t="s">
        <v>24</v>
      </c>
      <c r="K559" s="1529" t="s">
        <v>348</v>
      </c>
      <c r="L559"/>
    </row>
    <row r="560" spans="2:12" ht="12.75">
      <c r="B560" s="1606"/>
      <c r="C560" s="1530"/>
      <c r="D560" s="1530"/>
      <c r="E560" s="1541"/>
      <c r="F560" s="1530"/>
      <c r="G560" s="1530"/>
      <c r="H560" s="1535"/>
      <c r="I560" s="1541"/>
      <c r="J560" s="1541"/>
      <c r="K560" s="1530"/>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94" t="s">
        <v>270</v>
      </c>
      <c r="D563" s="1594"/>
      <c r="E563" s="1594"/>
      <c r="F563" s="1594"/>
      <c r="G563" s="1594"/>
      <c r="H563" s="1594"/>
      <c r="I563" s="1594"/>
      <c r="J563" s="1594"/>
      <c r="K563" s="1594"/>
      <c r="L563"/>
    </row>
    <row r="564" spans="2:12" ht="12.75">
      <c r="B564" s="683"/>
      <c r="C564" s="683"/>
      <c r="D564" s="683"/>
      <c r="E564" s="683"/>
      <c r="F564" s="683"/>
      <c r="G564" s="683"/>
      <c r="H564" s="683"/>
      <c r="I564" s="683"/>
      <c r="J564" s="683"/>
      <c r="K564" s="683"/>
      <c r="L564"/>
    </row>
    <row r="565" spans="2:12" ht="15">
      <c r="B565" s="1032" t="s">
        <v>271</v>
      </c>
      <c r="C565" s="897">
        <v>160405</v>
      </c>
      <c r="D565" s="897">
        <v>4252</v>
      </c>
      <c r="E565" s="897">
        <v>1993</v>
      </c>
      <c r="F565" s="897">
        <v>1899</v>
      </c>
      <c r="G565" s="897">
        <v>360</v>
      </c>
      <c r="H565" s="897">
        <v>156153</v>
      </c>
      <c r="I565" s="897">
        <v>25576</v>
      </c>
      <c r="J565" s="897">
        <v>49577</v>
      </c>
      <c r="K565" s="897">
        <v>81000</v>
      </c>
      <c r="L565"/>
    </row>
    <row r="566" spans="2:12" ht="15">
      <c r="B566" s="1032" t="s">
        <v>272</v>
      </c>
      <c r="C566" s="897">
        <v>118397</v>
      </c>
      <c r="D566" s="897">
        <v>3761</v>
      </c>
      <c r="E566" s="897">
        <v>1965</v>
      </c>
      <c r="F566" s="897">
        <v>1503</v>
      </c>
      <c r="G566" s="897">
        <v>293</v>
      </c>
      <c r="H566" s="897">
        <v>114636</v>
      </c>
      <c r="I566" s="897">
        <v>20407</v>
      </c>
      <c r="J566" s="897">
        <v>32761</v>
      </c>
      <c r="K566" s="897">
        <v>61468</v>
      </c>
      <c r="L566"/>
    </row>
    <row r="567" spans="2:12" ht="15">
      <c r="B567" s="1032" t="s">
        <v>273</v>
      </c>
      <c r="C567" s="897">
        <v>154468</v>
      </c>
      <c r="D567" s="899">
        <v>4195</v>
      </c>
      <c r="E567" s="899">
        <v>2254</v>
      </c>
      <c r="F567" s="899">
        <v>1618</v>
      </c>
      <c r="G567" s="900">
        <v>323</v>
      </c>
      <c r="H567" s="897">
        <v>150273</v>
      </c>
      <c r="I567" s="899">
        <v>25918</v>
      </c>
      <c r="J567" s="899">
        <v>43821</v>
      </c>
      <c r="K567" s="899">
        <v>80534</v>
      </c>
      <c r="L567"/>
    </row>
    <row r="568" spans="2:12" ht="15">
      <c r="B568" s="1032" t="s">
        <v>274</v>
      </c>
      <c r="C568" s="897">
        <v>147058</v>
      </c>
      <c r="D568" s="897">
        <v>4501</v>
      </c>
      <c r="E568" s="898">
        <v>2298</v>
      </c>
      <c r="F568" s="898">
        <v>1927</v>
      </c>
      <c r="G568" s="897">
        <v>276</v>
      </c>
      <c r="H568" s="897">
        <v>142557</v>
      </c>
      <c r="I568" s="897">
        <v>23715</v>
      </c>
      <c r="J568" s="897">
        <v>40827</v>
      </c>
      <c r="K568" s="897">
        <v>78015</v>
      </c>
      <c r="L568"/>
    </row>
    <row r="569" spans="2:12" ht="15">
      <c r="B569" s="1032" t="s">
        <v>275</v>
      </c>
      <c r="C569" s="897">
        <v>161636</v>
      </c>
      <c r="D569" s="1033">
        <v>4146</v>
      </c>
      <c r="E569" s="660">
        <v>2119</v>
      </c>
      <c r="F569" s="662">
        <v>1793</v>
      </c>
      <c r="G569" s="662">
        <v>234</v>
      </c>
      <c r="H569" s="1033">
        <v>157490</v>
      </c>
      <c r="I569" s="660">
        <v>27516</v>
      </c>
      <c r="J569" s="660">
        <v>43584</v>
      </c>
      <c r="K569" s="662">
        <v>86390</v>
      </c>
      <c r="L569"/>
    </row>
    <row r="570" spans="2:12" ht="15">
      <c r="B570" s="1032" t="s">
        <v>276</v>
      </c>
      <c r="C570" s="897">
        <v>148239</v>
      </c>
      <c r="D570" s="897">
        <v>3808</v>
      </c>
      <c r="E570" s="898">
        <v>1579</v>
      </c>
      <c r="F570" s="898">
        <v>1924</v>
      </c>
      <c r="G570" s="897">
        <v>305</v>
      </c>
      <c r="H570" s="897">
        <v>144431</v>
      </c>
      <c r="I570" s="897">
        <v>25807</v>
      </c>
      <c r="J570" s="897">
        <v>41213</v>
      </c>
      <c r="K570" s="897">
        <v>77411</v>
      </c>
      <c r="L570"/>
    </row>
    <row r="571" spans="2:12" ht="15">
      <c r="B571" s="1032" t="s">
        <v>277</v>
      </c>
      <c r="C571" s="897">
        <v>164233</v>
      </c>
      <c r="D571" s="892">
        <v>4006</v>
      </c>
      <c r="E571" s="899">
        <v>1618</v>
      </c>
      <c r="F571" s="900">
        <v>2184</v>
      </c>
      <c r="G571" s="900">
        <v>204</v>
      </c>
      <c r="H571" s="897">
        <v>160227</v>
      </c>
      <c r="I571" s="899">
        <v>29167</v>
      </c>
      <c r="J571" s="899">
        <v>48974</v>
      </c>
      <c r="K571" s="899">
        <v>82086</v>
      </c>
      <c r="L571"/>
    </row>
    <row r="572" spans="2:12" ht="15">
      <c r="B572" s="1032" t="s">
        <v>278</v>
      </c>
      <c r="C572" s="897">
        <v>158429</v>
      </c>
      <c r="D572" s="892">
        <v>4264</v>
      </c>
      <c r="E572" s="899">
        <v>1814</v>
      </c>
      <c r="F572" s="899">
        <v>2211</v>
      </c>
      <c r="G572" s="900">
        <v>239</v>
      </c>
      <c r="H572" s="897">
        <v>154165</v>
      </c>
      <c r="I572" s="899">
        <v>23293</v>
      </c>
      <c r="J572" s="899">
        <v>45921</v>
      </c>
      <c r="K572" s="899">
        <v>84951</v>
      </c>
      <c r="L572"/>
    </row>
    <row r="573" spans="2:12" ht="15">
      <c r="B573" s="1032" t="s">
        <v>279</v>
      </c>
      <c r="C573" s="897">
        <v>165011</v>
      </c>
      <c r="D573" s="897">
        <v>4401</v>
      </c>
      <c r="E573" s="898">
        <v>1788</v>
      </c>
      <c r="F573" s="898">
        <v>2285</v>
      </c>
      <c r="G573" s="897">
        <v>328</v>
      </c>
      <c r="H573" s="897">
        <v>160610</v>
      </c>
      <c r="I573" s="897">
        <v>25702</v>
      </c>
      <c r="J573" s="897">
        <v>48609</v>
      </c>
      <c r="K573" s="897">
        <v>86299</v>
      </c>
      <c r="L573"/>
    </row>
    <row r="574" spans="2:12" ht="15">
      <c r="B574" s="1032" t="s">
        <v>280</v>
      </c>
      <c r="C574" s="897">
        <v>175970</v>
      </c>
      <c r="D574" s="892">
        <v>4827</v>
      </c>
      <c r="E574" s="899">
        <v>1922</v>
      </c>
      <c r="F574" s="899">
        <v>2405</v>
      </c>
      <c r="G574" s="899">
        <v>500</v>
      </c>
      <c r="H574" s="898">
        <v>171143</v>
      </c>
      <c r="I574" s="899">
        <v>28318</v>
      </c>
      <c r="J574" s="899">
        <v>60364</v>
      </c>
      <c r="K574" s="899">
        <v>82461</v>
      </c>
      <c r="L574"/>
    </row>
    <row r="575" spans="2:12" ht="15">
      <c r="B575" s="1034" t="s">
        <v>281</v>
      </c>
      <c r="C575" s="897">
        <v>158698</v>
      </c>
      <c r="D575" s="899">
        <v>4572</v>
      </c>
      <c r="E575" s="899">
        <v>1754</v>
      </c>
      <c r="F575" s="899">
        <v>2398</v>
      </c>
      <c r="G575" s="899">
        <v>420</v>
      </c>
      <c r="H575" s="899">
        <v>154126</v>
      </c>
      <c r="I575" s="899">
        <v>24642</v>
      </c>
      <c r="J575" s="899">
        <v>50394</v>
      </c>
      <c r="K575" s="899">
        <v>79090</v>
      </c>
      <c r="L575"/>
    </row>
    <row r="576" spans="2:12" ht="15">
      <c r="B576" s="1034" t="s">
        <v>282</v>
      </c>
      <c r="C576" s="897">
        <v>143199</v>
      </c>
      <c r="D576" s="899">
        <v>4050</v>
      </c>
      <c r="E576" s="899">
        <v>1792</v>
      </c>
      <c r="F576" s="899">
        <v>1951</v>
      </c>
      <c r="G576" s="899">
        <v>307</v>
      </c>
      <c r="H576" s="899">
        <v>139149</v>
      </c>
      <c r="I576" s="899">
        <v>22028</v>
      </c>
      <c r="J576" s="899">
        <v>43577</v>
      </c>
      <c r="K576" s="899">
        <v>73544</v>
      </c>
      <c r="L576"/>
    </row>
    <row r="577" spans="2:12" ht="15">
      <c r="B577" s="1035"/>
      <c r="C577" s="898"/>
      <c r="D577" s="898"/>
      <c r="E577" s="898"/>
      <c r="F577" s="898"/>
      <c r="G577" s="898"/>
      <c r="H577" s="898"/>
      <c r="I577" s="898"/>
      <c r="J577" s="898"/>
      <c r="K577" s="898"/>
      <c r="L577"/>
    </row>
    <row r="578" spans="2:12" ht="12.75">
      <c r="B578" s="1036">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528" t="s">
        <v>295</v>
      </c>
      <c r="D580" s="1528"/>
      <c r="E580" s="1528"/>
      <c r="F580" s="1528"/>
      <c r="G580" s="1528"/>
      <c r="H580" s="1528"/>
      <c r="I580" s="1528"/>
      <c r="J580" s="1528"/>
      <c r="K580" s="1528"/>
      <c r="L580"/>
    </row>
    <row r="581" spans="2:12" ht="12.75">
      <c r="B581" s="683"/>
      <c r="C581" s="689"/>
      <c r="D581" s="689"/>
      <c r="E581" s="689"/>
      <c r="F581" s="689"/>
      <c r="G581" s="689"/>
      <c r="H581" s="689"/>
      <c r="I581" s="689"/>
      <c r="J581" s="689"/>
      <c r="K581" s="689"/>
      <c r="L581"/>
    </row>
    <row r="582" spans="2:12" ht="12.75">
      <c r="B582" s="1037" t="s">
        <v>271</v>
      </c>
      <c r="C582" s="897">
        <v>49128195</v>
      </c>
      <c r="D582" s="897">
        <v>226689</v>
      </c>
      <c r="E582" s="897">
        <v>68974</v>
      </c>
      <c r="F582" s="897">
        <v>109268</v>
      </c>
      <c r="G582" s="897">
        <v>48447</v>
      </c>
      <c r="H582" s="897">
        <v>48901506</v>
      </c>
      <c r="I582" s="897">
        <v>7017848</v>
      </c>
      <c r="J582" s="897">
        <v>13675018</v>
      </c>
      <c r="K582" s="897">
        <v>28208640</v>
      </c>
      <c r="L582"/>
    </row>
    <row r="583" spans="2:12" ht="12.75">
      <c r="B583" s="1037" t="s">
        <v>272</v>
      </c>
      <c r="C583" s="897">
        <v>36008767</v>
      </c>
      <c r="D583" s="897">
        <v>193480</v>
      </c>
      <c r="E583" s="897">
        <v>70783</v>
      </c>
      <c r="F583" s="897">
        <v>85595</v>
      </c>
      <c r="G583" s="897">
        <v>37102</v>
      </c>
      <c r="H583" s="897">
        <v>35815287</v>
      </c>
      <c r="I583" s="897">
        <v>5626521</v>
      </c>
      <c r="J583" s="897">
        <v>9142502</v>
      </c>
      <c r="K583" s="897">
        <v>21046264</v>
      </c>
      <c r="L583"/>
    </row>
    <row r="584" spans="2:12" ht="12.75">
      <c r="B584" s="1037" t="s">
        <v>273</v>
      </c>
      <c r="C584" s="897">
        <v>47017379</v>
      </c>
      <c r="D584" s="899">
        <v>213319</v>
      </c>
      <c r="E584" s="899">
        <v>80814</v>
      </c>
      <c r="F584" s="899">
        <v>94000</v>
      </c>
      <c r="G584" s="900">
        <v>38505</v>
      </c>
      <c r="H584" s="897">
        <v>46804060</v>
      </c>
      <c r="I584" s="899">
        <v>7062525</v>
      </c>
      <c r="J584" s="899">
        <v>12295509</v>
      </c>
      <c r="K584" s="899">
        <v>27446026</v>
      </c>
      <c r="L584"/>
    </row>
    <row r="585" spans="2:12" ht="12.75">
      <c r="B585" s="1037" t="s">
        <v>274</v>
      </c>
      <c r="C585" s="897">
        <v>45318921</v>
      </c>
      <c r="D585" s="897">
        <v>214619</v>
      </c>
      <c r="E585" s="898">
        <v>78379</v>
      </c>
      <c r="F585" s="898">
        <v>102218</v>
      </c>
      <c r="G585" s="897">
        <v>34022</v>
      </c>
      <c r="H585" s="897">
        <v>45104302</v>
      </c>
      <c r="I585" s="897">
        <v>6540916</v>
      </c>
      <c r="J585" s="897">
        <v>11552622</v>
      </c>
      <c r="K585" s="897">
        <v>27010764</v>
      </c>
      <c r="L585"/>
    </row>
    <row r="586" spans="2:12" ht="12.75">
      <c r="B586" s="1037" t="s">
        <v>275</v>
      </c>
      <c r="C586" s="897">
        <v>49995394</v>
      </c>
      <c r="D586" s="660">
        <v>206386</v>
      </c>
      <c r="E586" s="660">
        <v>74601</v>
      </c>
      <c r="F586" s="660">
        <v>100338</v>
      </c>
      <c r="G586" s="660">
        <v>31447</v>
      </c>
      <c r="H586" s="660">
        <v>49789008</v>
      </c>
      <c r="I586" s="660">
        <v>7476937</v>
      </c>
      <c r="J586" s="660">
        <v>12116420</v>
      </c>
      <c r="K586" s="662">
        <v>30195651</v>
      </c>
      <c r="L586"/>
    </row>
    <row r="587" spans="2:12" ht="12.75">
      <c r="B587" s="1037" t="s">
        <v>276</v>
      </c>
      <c r="C587" s="897">
        <v>45108919</v>
      </c>
      <c r="D587" s="897">
        <v>202740</v>
      </c>
      <c r="E587" s="898">
        <v>55064</v>
      </c>
      <c r="F587" s="898">
        <v>110221</v>
      </c>
      <c r="G587" s="897">
        <v>37455</v>
      </c>
      <c r="H587" s="897">
        <v>44906179</v>
      </c>
      <c r="I587" s="897">
        <v>6786887</v>
      </c>
      <c r="J587" s="897">
        <v>11328083</v>
      </c>
      <c r="K587" s="897">
        <v>26791209</v>
      </c>
      <c r="L587"/>
    </row>
    <row r="588" spans="2:12" ht="12.75">
      <c r="B588" s="1037" t="s">
        <v>277</v>
      </c>
      <c r="C588" s="897">
        <v>47874514</v>
      </c>
      <c r="D588" s="899">
        <v>227478</v>
      </c>
      <c r="E588" s="899">
        <v>59800</v>
      </c>
      <c r="F588" s="899">
        <v>136375</v>
      </c>
      <c r="G588" s="900">
        <v>31303</v>
      </c>
      <c r="H588" s="897">
        <v>47647036</v>
      </c>
      <c r="I588" s="899">
        <v>7592833</v>
      </c>
      <c r="J588" s="899">
        <v>12788320</v>
      </c>
      <c r="K588" s="899">
        <v>27265883</v>
      </c>
      <c r="L588"/>
    </row>
    <row r="589" spans="2:12" ht="12.75">
      <c r="B589" s="1037" t="s">
        <v>278</v>
      </c>
      <c r="C589" s="897">
        <v>47480426</v>
      </c>
      <c r="D589" s="899">
        <v>229651</v>
      </c>
      <c r="E589" s="899">
        <v>65516</v>
      </c>
      <c r="F589" s="899">
        <v>130295</v>
      </c>
      <c r="G589" s="900">
        <v>33840</v>
      </c>
      <c r="H589" s="897">
        <v>47250775</v>
      </c>
      <c r="I589" s="899">
        <v>6189426</v>
      </c>
      <c r="J589" s="899">
        <v>12351422</v>
      </c>
      <c r="K589" s="899">
        <v>28709927</v>
      </c>
      <c r="L589"/>
    </row>
    <row r="590" spans="2:12" ht="12.75">
      <c r="B590" s="1037" t="s">
        <v>279</v>
      </c>
      <c r="C590" s="897">
        <v>49405724</v>
      </c>
      <c r="D590" s="899">
        <v>240065</v>
      </c>
      <c r="E590" s="899">
        <v>65009</v>
      </c>
      <c r="F590" s="899">
        <v>132898</v>
      </c>
      <c r="G590" s="900">
        <v>42158</v>
      </c>
      <c r="H590" s="897">
        <v>49165659</v>
      </c>
      <c r="I590" s="899">
        <v>6865131</v>
      </c>
      <c r="J590" s="899">
        <v>12986779</v>
      </c>
      <c r="K590" s="899">
        <v>29313749</v>
      </c>
      <c r="L590"/>
    </row>
    <row r="591" spans="2:12" ht="12.75">
      <c r="B591" s="1037" t="s">
        <v>280</v>
      </c>
      <c r="C591" s="897">
        <v>52389818</v>
      </c>
      <c r="D591" s="899">
        <v>275406</v>
      </c>
      <c r="E591" s="899">
        <v>68794</v>
      </c>
      <c r="F591" s="899">
        <v>141009</v>
      </c>
      <c r="G591" s="899">
        <v>65603</v>
      </c>
      <c r="H591" s="898">
        <v>52114412</v>
      </c>
      <c r="I591" s="899">
        <v>7666382</v>
      </c>
      <c r="J591" s="899">
        <v>16884614</v>
      </c>
      <c r="K591" s="899">
        <v>27563416</v>
      </c>
      <c r="L591"/>
    </row>
    <row r="592" spans="2:12" ht="12.75">
      <c r="B592" s="1037" t="s">
        <v>281</v>
      </c>
      <c r="C592" s="897">
        <v>47669255</v>
      </c>
      <c r="D592" s="899">
        <v>249071</v>
      </c>
      <c r="E592" s="899">
        <v>61984</v>
      </c>
      <c r="F592" s="899">
        <v>132617</v>
      </c>
      <c r="G592" s="899">
        <v>54470</v>
      </c>
      <c r="H592" s="899">
        <v>47420184</v>
      </c>
      <c r="I592" s="899">
        <v>6592748</v>
      </c>
      <c r="J592" s="899">
        <v>13791228</v>
      </c>
      <c r="K592" s="899">
        <v>27036208</v>
      </c>
      <c r="L592"/>
    </row>
    <row r="593" spans="2:12" ht="12.75">
      <c r="B593" s="1037" t="s">
        <v>282</v>
      </c>
      <c r="C593" s="897">
        <v>43516517</v>
      </c>
      <c r="D593" s="899">
        <v>220161</v>
      </c>
      <c r="E593" s="899">
        <v>61712</v>
      </c>
      <c r="F593" s="899">
        <v>116252</v>
      </c>
      <c r="G593" s="899">
        <v>42197</v>
      </c>
      <c r="H593" s="899">
        <v>43296356</v>
      </c>
      <c r="I593" s="899">
        <v>5996644</v>
      </c>
      <c r="J593" s="899">
        <v>12021100</v>
      </c>
      <c r="K593" s="899">
        <v>25278612</v>
      </c>
      <c r="L593"/>
    </row>
    <row r="594" spans="2:12" ht="12.75">
      <c r="B594" s="5"/>
      <c r="C594" s="898"/>
      <c r="D594" s="898"/>
      <c r="E594" s="898"/>
      <c r="F594" s="898"/>
      <c r="G594" s="898"/>
      <c r="H594" s="898"/>
      <c r="I594" s="898"/>
      <c r="J594" s="898"/>
      <c r="K594" s="898"/>
      <c r="L594"/>
    </row>
    <row r="595" spans="2:12" ht="12.75">
      <c r="B595" s="1036">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604" t="s">
        <v>259</v>
      </c>
      <c r="C597" s="1529" t="s">
        <v>22</v>
      </c>
      <c r="D597" s="1529" t="s">
        <v>260</v>
      </c>
      <c r="E597" s="1538" t="s">
        <v>261</v>
      </c>
      <c r="F597" s="1539"/>
      <c r="G597" s="1540"/>
      <c r="H597" s="1534" t="s">
        <v>262</v>
      </c>
      <c r="I597" s="1536" t="s">
        <v>263</v>
      </c>
      <c r="J597" s="1537"/>
      <c r="K597" s="1537"/>
      <c r="L597"/>
    </row>
    <row r="598" spans="2:12" ht="12.75" customHeight="1">
      <c r="B598" s="1605"/>
      <c r="C598" s="1530"/>
      <c r="D598" s="1530"/>
      <c r="E598" s="1531" t="s">
        <v>300</v>
      </c>
      <c r="F598" s="1529" t="s">
        <v>301</v>
      </c>
      <c r="G598" s="1529" t="s">
        <v>302</v>
      </c>
      <c r="H598" s="1535"/>
      <c r="I598" s="1531" t="s">
        <v>267</v>
      </c>
      <c r="J598" s="1531" t="s">
        <v>24</v>
      </c>
      <c r="K598" s="1529" t="s">
        <v>268</v>
      </c>
      <c r="L598"/>
    </row>
    <row r="599" spans="2:12" ht="12.75" customHeight="1">
      <c r="B599" s="1605"/>
      <c r="C599" s="1530"/>
      <c r="D599" s="1530"/>
      <c r="E599" s="1541"/>
      <c r="F599" s="1530"/>
      <c r="G599" s="1530"/>
      <c r="H599" s="1535"/>
      <c r="I599" s="1532"/>
      <c r="J599" s="1532"/>
      <c r="K599" s="1533"/>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528" t="s">
        <v>296</v>
      </c>
      <c r="D602" s="1528"/>
      <c r="E602" s="1528"/>
      <c r="F602" s="1528"/>
      <c r="G602" s="1528"/>
      <c r="H602" s="1528"/>
      <c r="I602" s="1528"/>
      <c r="J602" s="1528"/>
      <c r="K602" s="1528"/>
      <c r="L602"/>
    </row>
    <row r="603" spans="2:12" ht="12.75">
      <c r="B603" s="106"/>
      <c r="C603" s="694"/>
      <c r="D603" s="694"/>
      <c r="E603" s="694"/>
      <c r="F603" s="694"/>
      <c r="G603" s="694"/>
      <c r="H603" s="694"/>
      <c r="I603" s="694"/>
      <c r="J603" s="694"/>
      <c r="K603" s="694"/>
      <c r="L603"/>
    </row>
    <row r="604" spans="2:12" ht="12.75">
      <c r="B604" s="1037" t="s">
        <v>271</v>
      </c>
      <c r="C604" s="897">
        <v>97042744</v>
      </c>
      <c r="D604" s="897">
        <v>397525</v>
      </c>
      <c r="E604" s="897">
        <v>123027</v>
      </c>
      <c r="F604" s="897">
        <v>190820</v>
      </c>
      <c r="G604" s="897">
        <v>83678</v>
      </c>
      <c r="H604" s="897">
        <v>96645219</v>
      </c>
      <c r="I604" s="897">
        <v>13890672</v>
      </c>
      <c r="J604" s="897">
        <v>28529726</v>
      </c>
      <c r="K604" s="897">
        <v>54224821</v>
      </c>
      <c r="L604"/>
    </row>
    <row r="605" spans="2:12" ht="12.75">
      <c r="B605" s="1037" t="s">
        <v>272</v>
      </c>
      <c r="C605" s="897">
        <v>71080437</v>
      </c>
      <c r="D605" s="897">
        <v>338786</v>
      </c>
      <c r="E605" s="897">
        <v>123131</v>
      </c>
      <c r="F605" s="897">
        <v>150015</v>
      </c>
      <c r="G605" s="897">
        <v>65640</v>
      </c>
      <c r="H605" s="897">
        <v>70741651</v>
      </c>
      <c r="I605" s="897">
        <v>11152641</v>
      </c>
      <c r="J605" s="897">
        <v>19000308</v>
      </c>
      <c r="K605" s="897">
        <v>40588702</v>
      </c>
      <c r="L605"/>
    </row>
    <row r="606" spans="2:12" ht="12.75">
      <c r="B606" s="1037" t="s">
        <v>273</v>
      </c>
      <c r="C606" s="897">
        <v>94326127</v>
      </c>
      <c r="D606" s="899">
        <v>370021</v>
      </c>
      <c r="E606" s="899">
        <v>141070</v>
      </c>
      <c r="F606" s="899">
        <v>162127</v>
      </c>
      <c r="G606" s="900">
        <v>66824</v>
      </c>
      <c r="H606" s="897">
        <v>93956106</v>
      </c>
      <c r="I606" s="899">
        <v>14326353</v>
      </c>
      <c r="J606" s="899">
        <v>25473371</v>
      </c>
      <c r="K606" s="899">
        <v>54156382</v>
      </c>
      <c r="L606"/>
    </row>
    <row r="607" spans="2:12" ht="12.75">
      <c r="B607" s="1037" t="s">
        <v>274</v>
      </c>
      <c r="C607" s="897">
        <v>90179542</v>
      </c>
      <c r="D607" s="897">
        <v>377198</v>
      </c>
      <c r="E607" s="898">
        <v>138987</v>
      </c>
      <c r="F607" s="898">
        <v>177400</v>
      </c>
      <c r="G607" s="898">
        <v>60811</v>
      </c>
      <c r="H607" s="897">
        <v>89802344</v>
      </c>
      <c r="I607" s="898">
        <v>13026121</v>
      </c>
      <c r="J607" s="898">
        <v>24019148</v>
      </c>
      <c r="K607" s="898">
        <v>52757075</v>
      </c>
      <c r="L607"/>
    </row>
    <row r="608" spans="2:12" ht="12.75">
      <c r="B608" s="1037" t="s">
        <v>275</v>
      </c>
      <c r="C608" s="897">
        <v>98348767</v>
      </c>
      <c r="D608" s="660">
        <v>365543</v>
      </c>
      <c r="E608" s="660">
        <v>134256</v>
      </c>
      <c r="F608" s="660">
        <v>176108</v>
      </c>
      <c r="G608" s="660">
        <v>55179</v>
      </c>
      <c r="H608" s="660">
        <v>97983224</v>
      </c>
      <c r="I608" s="660">
        <v>14778485</v>
      </c>
      <c r="J608" s="660">
        <v>25000492</v>
      </c>
      <c r="K608" s="660">
        <v>58204247</v>
      </c>
      <c r="L608"/>
    </row>
    <row r="609" spans="2:12" ht="12.75">
      <c r="B609" s="1037" t="s">
        <v>276</v>
      </c>
      <c r="C609" s="897">
        <v>89668731</v>
      </c>
      <c r="D609" s="897">
        <v>358330</v>
      </c>
      <c r="E609" s="898">
        <v>97987</v>
      </c>
      <c r="F609" s="898">
        <v>193201</v>
      </c>
      <c r="G609" s="898">
        <v>67142</v>
      </c>
      <c r="H609" s="897">
        <v>89310401</v>
      </c>
      <c r="I609" s="898">
        <v>13566128</v>
      </c>
      <c r="J609" s="898">
        <v>23364570</v>
      </c>
      <c r="K609" s="898">
        <v>52379703</v>
      </c>
      <c r="L609"/>
    </row>
    <row r="610" spans="2:12" ht="12.75">
      <c r="B610" s="1037" t="s">
        <v>277</v>
      </c>
      <c r="C610" s="897">
        <v>94814223</v>
      </c>
      <c r="D610" s="899">
        <v>399597</v>
      </c>
      <c r="E610" s="899">
        <v>105945</v>
      </c>
      <c r="F610" s="899">
        <v>239181</v>
      </c>
      <c r="G610" s="900">
        <v>54471</v>
      </c>
      <c r="H610" s="897">
        <v>94414626</v>
      </c>
      <c r="I610" s="899">
        <v>15092121</v>
      </c>
      <c r="J610" s="899">
        <v>26639045</v>
      </c>
      <c r="K610" s="899">
        <v>52683460</v>
      </c>
      <c r="L610"/>
    </row>
    <row r="611" spans="2:12" ht="12.75">
      <c r="B611" s="1037" t="s">
        <v>278</v>
      </c>
      <c r="C611" s="897">
        <v>94523431</v>
      </c>
      <c r="D611" s="899">
        <v>403191</v>
      </c>
      <c r="E611" s="899">
        <v>115093</v>
      </c>
      <c r="F611" s="899">
        <v>229415</v>
      </c>
      <c r="G611" s="900">
        <v>58683</v>
      </c>
      <c r="H611" s="897">
        <v>94120240</v>
      </c>
      <c r="I611" s="899">
        <v>12344055</v>
      </c>
      <c r="J611" s="899">
        <v>25664712</v>
      </c>
      <c r="K611" s="899">
        <v>56111473</v>
      </c>
      <c r="L611"/>
    </row>
    <row r="612" spans="2:12" ht="12.75">
      <c r="B612" s="1037" t="s">
        <v>279</v>
      </c>
      <c r="C612" s="897">
        <v>98036717</v>
      </c>
      <c r="D612" s="897">
        <v>422394</v>
      </c>
      <c r="E612" s="898">
        <v>114069</v>
      </c>
      <c r="F612" s="898">
        <v>234214</v>
      </c>
      <c r="G612" s="898">
        <v>74111</v>
      </c>
      <c r="H612" s="897">
        <v>97614323</v>
      </c>
      <c r="I612" s="898">
        <v>13669245</v>
      </c>
      <c r="J612" s="898">
        <v>26923250</v>
      </c>
      <c r="K612" s="898">
        <v>57021828</v>
      </c>
      <c r="L612"/>
    </row>
    <row r="613" spans="2:12" ht="12.75">
      <c r="B613" s="1037" t="s">
        <v>280</v>
      </c>
      <c r="C613" s="897">
        <v>98036717</v>
      </c>
      <c r="D613" s="899">
        <v>422394</v>
      </c>
      <c r="E613" s="899">
        <v>114069</v>
      </c>
      <c r="F613" s="899">
        <v>234214</v>
      </c>
      <c r="G613" s="899">
        <v>74111</v>
      </c>
      <c r="H613" s="898">
        <v>97614323</v>
      </c>
      <c r="I613" s="899">
        <v>13669245</v>
      </c>
      <c r="J613" s="899">
        <v>26923250</v>
      </c>
      <c r="K613" s="899">
        <v>57021828</v>
      </c>
      <c r="L613"/>
    </row>
    <row r="614" spans="2:12" ht="12.75">
      <c r="B614" s="1037" t="s">
        <v>281</v>
      </c>
      <c r="C614" s="897">
        <v>93991382</v>
      </c>
      <c r="D614" s="899">
        <v>442529</v>
      </c>
      <c r="E614" s="899">
        <v>110487</v>
      </c>
      <c r="F614" s="899">
        <v>234875</v>
      </c>
      <c r="G614" s="900">
        <v>97167</v>
      </c>
      <c r="H614" s="901">
        <v>93548853</v>
      </c>
      <c r="I614" s="899">
        <v>13082164</v>
      </c>
      <c r="J614" s="899">
        <v>28328455</v>
      </c>
      <c r="K614" s="899">
        <v>52138234</v>
      </c>
      <c r="L614"/>
    </row>
    <row r="615" spans="2:12" ht="12.75">
      <c r="B615" s="1037" t="s">
        <v>282</v>
      </c>
      <c r="C615" s="897">
        <v>85303687</v>
      </c>
      <c r="D615" s="899">
        <v>382900</v>
      </c>
      <c r="E615" s="899">
        <v>110310</v>
      </c>
      <c r="F615" s="899">
        <v>202029</v>
      </c>
      <c r="G615" s="900">
        <v>70561</v>
      </c>
      <c r="H615" s="901">
        <v>84920787</v>
      </c>
      <c r="I615" s="899">
        <v>11813818</v>
      </c>
      <c r="J615" s="899">
        <v>24635137</v>
      </c>
      <c r="K615" s="899">
        <v>48471832</v>
      </c>
      <c r="L615"/>
    </row>
    <row r="616" spans="2:12" ht="12.75">
      <c r="B616" s="1037"/>
      <c r="C616" s="696"/>
      <c r="D616" s="697"/>
      <c r="E616" s="698"/>
      <c r="F616" s="698"/>
      <c r="G616" s="698"/>
      <c r="H616" s="697"/>
      <c r="I616" s="698"/>
      <c r="J616" s="698"/>
      <c r="K616" s="698"/>
      <c r="L616"/>
    </row>
    <row r="617" spans="2:12" ht="12.75">
      <c r="B617" s="1036">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0"/>
      <c r="G619" s="1080"/>
      <c r="H619" s="1080"/>
      <c r="I619" s="1080"/>
      <c r="J619"/>
      <c r="K619"/>
      <c r="L619"/>
    </row>
    <row r="620" spans="2:12" ht="20.25" thickBot="1">
      <c r="B620"/>
      <c r="C620"/>
      <c r="D620"/>
      <c r="E620" s="1081"/>
      <c r="F620" s="1082" t="s">
        <v>297</v>
      </c>
      <c r="G620" s="1082"/>
      <c r="H620" s="1082"/>
      <c r="I620" s="1082"/>
      <c r="J620" s="1083"/>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08" t="s">
        <v>446</v>
      </c>
      <c r="C636" s="1608"/>
      <c r="D636" s="1608"/>
      <c r="E636" s="1608"/>
      <c r="F636" s="1608"/>
      <c r="G636" s="1608"/>
      <c r="H636" s="1608"/>
      <c r="I636" s="1608"/>
      <c r="J636" s="1608"/>
      <c r="K636" s="1608"/>
    </row>
    <row r="637" spans="2:12" ht="18.75" thickBot="1">
      <c r="B637" s="810"/>
      <c r="C637" s="810"/>
      <c r="D637" s="810"/>
      <c r="E637" s="810"/>
      <c r="F637" s="811" t="s">
        <v>258</v>
      </c>
      <c r="G637" s="810"/>
      <c r="H637" s="810"/>
      <c r="I637" s="810"/>
      <c r="J637" s="810"/>
      <c r="K637" s="810"/>
    </row>
    <row r="638" spans="2:12" ht="12.75" customHeight="1">
      <c r="B638" s="1609" t="s">
        <v>259</v>
      </c>
      <c r="C638" s="1611" t="s">
        <v>22</v>
      </c>
      <c r="D638" s="1611" t="s">
        <v>260</v>
      </c>
      <c r="E638" s="1612" t="s">
        <v>261</v>
      </c>
      <c r="F638" s="1613"/>
      <c r="G638" s="1614"/>
      <c r="H638" s="1615" t="s">
        <v>262</v>
      </c>
      <c r="I638" s="1612" t="s">
        <v>263</v>
      </c>
      <c r="J638" s="1613"/>
      <c r="K638" s="1616"/>
    </row>
    <row r="639" spans="2:12" ht="11.25" customHeight="1">
      <c r="B639" s="1610"/>
      <c r="C639" s="1530"/>
      <c r="D639" s="1530"/>
      <c r="E639" s="1531" t="s">
        <v>300</v>
      </c>
      <c r="F639" s="1529" t="s">
        <v>301</v>
      </c>
      <c r="G639" s="1529" t="s">
        <v>302</v>
      </c>
      <c r="H639" s="1535"/>
      <c r="I639" s="1531" t="s">
        <v>267</v>
      </c>
      <c r="J639" s="1531" t="s">
        <v>24</v>
      </c>
      <c r="K639" s="1617" t="s">
        <v>348</v>
      </c>
    </row>
    <row r="640" spans="2:12" ht="11.25" customHeight="1">
      <c r="B640" s="1610"/>
      <c r="C640" s="1530"/>
      <c r="D640" s="1530"/>
      <c r="E640" s="1541"/>
      <c r="F640" s="1530"/>
      <c r="G640" s="1530"/>
      <c r="H640" s="1535"/>
      <c r="I640" s="1541"/>
      <c r="J640" s="1541"/>
      <c r="K640" s="1618"/>
    </row>
    <row r="641" spans="2:11" ht="12.75">
      <c r="B641" s="1226">
        <v>0</v>
      </c>
      <c r="C641" s="680">
        <v>1</v>
      </c>
      <c r="D641" s="680">
        <v>2</v>
      </c>
      <c r="E641" s="681">
        <v>3</v>
      </c>
      <c r="F641" s="681">
        <v>4</v>
      </c>
      <c r="G641" s="680">
        <v>5</v>
      </c>
      <c r="H641" s="680">
        <v>6</v>
      </c>
      <c r="I641" s="680">
        <v>7</v>
      </c>
      <c r="J641" s="680">
        <v>8</v>
      </c>
      <c r="K641" s="1227">
        <v>9</v>
      </c>
    </row>
    <row r="642" spans="2:11" ht="12.75">
      <c r="B642" s="1228"/>
      <c r="C642" s="683"/>
      <c r="D642" s="683"/>
      <c r="E642" s="683"/>
      <c r="F642" s="683"/>
      <c r="G642" s="683"/>
      <c r="H642" s="683"/>
      <c r="I642" s="683"/>
      <c r="J642" s="683"/>
      <c r="K642" s="1229"/>
    </row>
    <row r="643" spans="2:11" ht="14.25">
      <c r="B643" s="1230"/>
      <c r="C643" s="1594" t="s">
        <v>270</v>
      </c>
      <c r="D643" s="1594"/>
      <c r="E643" s="1594"/>
      <c r="F643" s="1594"/>
      <c r="G643" s="1594"/>
      <c r="H643" s="1594"/>
      <c r="I643" s="1594"/>
      <c r="J643" s="1594"/>
      <c r="K643" s="1607"/>
    </row>
    <row r="644" spans="2:11" ht="12.75">
      <c r="B644" s="1228"/>
      <c r="C644" s="683"/>
      <c r="D644" s="683"/>
      <c r="E644" s="683"/>
      <c r="F644" s="683"/>
      <c r="G644" s="683"/>
      <c r="H644" s="683"/>
      <c r="I644" s="683"/>
      <c r="J644" s="683"/>
      <c r="K644" s="1229"/>
    </row>
    <row r="645" spans="2:11" ht="12.75">
      <c r="B645" s="1263" t="s">
        <v>271</v>
      </c>
      <c r="C645" s="1274">
        <f>SUM(D645+H645)</f>
        <v>163247</v>
      </c>
      <c r="D645" s="1274">
        <v>4183</v>
      </c>
      <c r="E645" s="1274">
        <v>1936</v>
      </c>
      <c r="F645" s="1274">
        <v>1878</v>
      </c>
      <c r="G645" s="1274">
        <v>369</v>
      </c>
      <c r="H645" s="1274">
        <v>159064</v>
      </c>
      <c r="I645" s="1274">
        <v>25823</v>
      </c>
      <c r="J645" s="1274">
        <v>47119</v>
      </c>
      <c r="K645" s="1274">
        <v>86122</v>
      </c>
    </row>
    <row r="646" spans="2:11" ht="12.75">
      <c r="B646" s="1263" t="s">
        <v>272</v>
      </c>
      <c r="C646" s="1274">
        <f t="shared" ref="C646:C656" si="48">SUM(D646+H646)</f>
        <v>154797</v>
      </c>
      <c r="D646" s="1274">
        <v>3855</v>
      </c>
      <c r="E646" s="1274">
        <v>1652</v>
      </c>
      <c r="F646" s="1274">
        <v>1884</v>
      </c>
      <c r="G646" s="1274">
        <v>319</v>
      </c>
      <c r="H646" s="1274">
        <v>150942</v>
      </c>
      <c r="I646" s="1274">
        <v>24820</v>
      </c>
      <c r="J646" s="1274">
        <v>41251</v>
      </c>
      <c r="K646" s="1274">
        <v>84871</v>
      </c>
    </row>
    <row r="647" spans="2:11" ht="12.75">
      <c r="B647" s="1263" t="s">
        <v>273</v>
      </c>
      <c r="C647" s="1274">
        <f t="shared" si="48"/>
        <v>151453</v>
      </c>
      <c r="D647" s="1276">
        <v>3672</v>
      </c>
      <c r="E647" s="1276">
        <v>1511</v>
      </c>
      <c r="F647" s="1276">
        <v>1781</v>
      </c>
      <c r="G647" s="1277">
        <v>380</v>
      </c>
      <c r="H647" s="1274">
        <v>147781</v>
      </c>
      <c r="I647" s="1276">
        <v>22185</v>
      </c>
      <c r="J647" s="1276">
        <v>39306</v>
      </c>
      <c r="K647" s="1276">
        <v>86290</v>
      </c>
    </row>
    <row r="648" spans="2:11" ht="12.75">
      <c r="B648" s="1263" t="s">
        <v>274</v>
      </c>
      <c r="C648" s="1274">
        <f>SUM(D648+H648)</f>
        <v>123387</v>
      </c>
      <c r="D648" s="1274">
        <v>2579</v>
      </c>
      <c r="E648" s="1275">
        <v>1048</v>
      </c>
      <c r="F648" s="1275">
        <v>1175</v>
      </c>
      <c r="G648" s="1274">
        <v>356</v>
      </c>
      <c r="H648" s="1274">
        <v>120808</v>
      </c>
      <c r="I648" s="1274">
        <v>18805</v>
      </c>
      <c r="J648" s="1274">
        <v>35098</v>
      </c>
      <c r="K648" s="1274">
        <v>66905</v>
      </c>
    </row>
    <row r="649" spans="2:11" ht="12.75">
      <c r="B649" s="1263" t="s">
        <v>275</v>
      </c>
      <c r="C649" s="1274">
        <f>SUM(D649+H649)</f>
        <v>141955</v>
      </c>
      <c r="D649" s="1262">
        <v>3254</v>
      </c>
      <c r="E649" s="1279">
        <v>1374</v>
      </c>
      <c r="F649" s="1267">
        <v>1580</v>
      </c>
      <c r="G649" s="1267">
        <v>300</v>
      </c>
      <c r="H649" s="1262">
        <v>138701</v>
      </c>
      <c r="I649" s="1279">
        <v>23058</v>
      </c>
      <c r="J649" s="1279">
        <v>36148</v>
      </c>
      <c r="K649" s="1267">
        <v>79495</v>
      </c>
    </row>
    <row r="650" spans="2:11" ht="12.75">
      <c r="B650" s="1263" t="s">
        <v>276</v>
      </c>
      <c r="C650" s="1274">
        <f t="shared" si="48"/>
        <v>166759</v>
      </c>
      <c r="D650" s="1274">
        <v>3740</v>
      </c>
      <c r="E650" s="1275">
        <v>1503</v>
      </c>
      <c r="F650" s="1275">
        <v>2000</v>
      </c>
      <c r="G650" s="1274">
        <v>237</v>
      </c>
      <c r="H650" s="1274">
        <v>163019</v>
      </c>
      <c r="I650" s="1274">
        <v>27394</v>
      </c>
      <c r="J650" s="1274">
        <v>41041</v>
      </c>
      <c r="K650" s="1274">
        <v>94584</v>
      </c>
    </row>
    <row r="651" spans="2:11" ht="12.75">
      <c r="B651" s="1263" t="s">
        <v>277</v>
      </c>
      <c r="C651" s="1274">
        <f>SUM(D651+H651)</f>
        <v>176233</v>
      </c>
      <c r="D651" s="1261">
        <v>4202</v>
      </c>
      <c r="E651" s="1276">
        <v>1869</v>
      </c>
      <c r="F651" s="1277">
        <v>2029</v>
      </c>
      <c r="G651" s="1277">
        <v>304</v>
      </c>
      <c r="H651" s="1274">
        <v>172031</v>
      </c>
      <c r="I651" s="1276">
        <v>31264</v>
      </c>
      <c r="J651" s="1276">
        <v>50784</v>
      </c>
      <c r="K651" s="1276">
        <v>89983</v>
      </c>
    </row>
    <row r="652" spans="2:11" ht="12.75">
      <c r="B652" s="1263" t="s">
        <v>278</v>
      </c>
      <c r="C652" s="1274">
        <f t="shared" si="48"/>
        <v>151920</v>
      </c>
      <c r="D652" s="1261">
        <v>4257</v>
      </c>
      <c r="E652" s="1276">
        <v>1568</v>
      </c>
      <c r="F652" s="1276">
        <v>2117</v>
      </c>
      <c r="G652" s="1277">
        <v>572</v>
      </c>
      <c r="H652" s="1274">
        <v>147663</v>
      </c>
      <c r="I652" s="1276">
        <v>24922</v>
      </c>
      <c r="J652" s="1276">
        <v>43850</v>
      </c>
      <c r="K652" s="1276">
        <v>78891</v>
      </c>
    </row>
    <row r="653" spans="2:11" ht="12.75">
      <c r="B653" s="1263" t="s">
        <v>279</v>
      </c>
      <c r="C653" s="1274">
        <f t="shared" si="48"/>
        <v>168873</v>
      </c>
      <c r="D653" s="1274">
        <v>4787</v>
      </c>
      <c r="E653" s="1275">
        <v>2244</v>
      </c>
      <c r="F653" s="1275">
        <v>2284</v>
      </c>
      <c r="G653" s="1274">
        <v>259</v>
      </c>
      <c r="H653" s="1274">
        <v>164086</v>
      </c>
      <c r="I653" s="1274">
        <v>25977</v>
      </c>
      <c r="J653" s="1274">
        <v>49066</v>
      </c>
      <c r="K653" s="1274">
        <v>89043</v>
      </c>
    </row>
    <row r="654" spans="2:11" ht="12.75">
      <c r="B654" s="1383" t="s">
        <v>280</v>
      </c>
      <c r="C654" s="1274">
        <f>SUM(D654+H654)</f>
        <v>167227</v>
      </c>
      <c r="D654" s="1261">
        <v>4810</v>
      </c>
      <c r="E654" s="1276">
        <v>2454</v>
      </c>
      <c r="F654" s="1276">
        <v>1999</v>
      </c>
      <c r="G654" s="1276">
        <v>357</v>
      </c>
      <c r="H654" s="1275">
        <v>162417</v>
      </c>
      <c r="I654" s="1276">
        <v>27314</v>
      </c>
      <c r="J654" s="1276">
        <v>55182</v>
      </c>
      <c r="K654" s="1276">
        <v>79921</v>
      </c>
    </row>
    <row r="655" spans="2:11" ht="12.75">
      <c r="B655" s="1264" t="s">
        <v>281</v>
      </c>
      <c r="C655" s="1274">
        <f>SUM(D655+H655)</f>
        <v>137617</v>
      </c>
      <c r="D655" s="1276">
        <v>3779</v>
      </c>
      <c r="E655" s="1276">
        <v>1461</v>
      </c>
      <c r="F655" s="1276">
        <v>1884</v>
      </c>
      <c r="G655" s="1276">
        <v>434</v>
      </c>
      <c r="H655" s="1276">
        <v>133838</v>
      </c>
      <c r="I655" s="1276">
        <v>22269</v>
      </c>
      <c r="J655" s="1276">
        <v>45841</v>
      </c>
      <c r="K655" s="1276">
        <v>65728</v>
      </c>
    </row>
    <row r="656" spans="2:11" ht="12.75">
      <c r="B656" s="1264" t="s">
        <v>282</v>
      </c>
      <c r="C656" s="1274">
        <f t="shared" si="48"/>
        <v>0</v>
      </c>
      <c r="D656" s="1276"/>
      <c r="E656" s="1276"/>
      <c r="F656" s="1276"/>
      <c r="G656" s="1276"/>
      <c r="H656" s="1276"/>
      <c r="I656" s="1276"/>
      <c r="J656" s="1276"/>
      <c r="K656" s="1276"/>
    </row>
    <row r="657" spans="2:11" ht="15">
      <c r="B657" s="1260"/>
      <c r="C657" s="1275"/>
      <c r="D657" s="1275"/>
      <c r="E657" s="1275"/>
      <c r="F657" s="1275"/>
      <c r="G657" s="1275"/>
      <c r="H657" s="1275"/>
      <c r="I657" s="1275"/>
      <c r="J657" s="1275"/>
      <c r="K657" s="1275"/>
    </row>
    <row r="658" spans="2:11" ht="12.75">
      <c r="B658" s="1273">
        <v>2020</v>
      </c>
      <c r="C658" s="1266">
        <f t="shared" ref="C658:K658" si="49">SUM(C645:C656)</f>
        <v>1703468</v>
      </c>
      <c r="D658" s="1266">
        <f>SUM(D645:D656)</f>
        <v>43118</v>
      </c>
      <c r="E658" s="1266">
        <f t="shared" si="49"/>
        <v>18620</v>
      </c>
      <c r="F658" s="1266">
        <f t="shared" si="49"/>
        <v>20611</v>
      </c>
      <c r="G658" s="1266">
        <f>SUM(G645:G656)</f>
        <v>3887</v>
      </c>
      <c r="H658" s="1266">
        <f t="shared" si="49"/>
        <v>1660350</v>
      </c>
      <c r="I658" s="1266">
        <f t="shared" si="49"/>
        <v>273831</v>
      </c>
      <c r="J658" s="1266">
        <f t="shared" si="49"/>
        <v>484686</v>
      </c>
      <c r="K658" s="1266">
        <f t="shared" si="49"/>
        <v>901833</v>
      </c>
    </row>
    <row r="659" spans="2:11" ht="12.75">
      <c r="B659" s="1265"/>
      <c r="C659" s="1236"/>
      <c r="D659" s="1236"/>
      <c r="E659" s="1236"/>
      <c r="F659" s="1236"/>
      <c r="G659" s="1236"/>
      <c r="H659" s="1236"/>
      <c r="I659" s="1236"/>
      <c r="J659" s="1236"/>
      <c r="K659" s="1236"/>
    </row>
    <row r="660" spans="2:11" ht="12.75">
      <c r="B660" s="106"/>
      <c r="C660" s="1528" t="s">
        <v>295</v>
      </c>
      <c r="D660" s="1528"/>
      <c r="E660" s="1528"/>
      <c r="F660" s="1528"/>
      <c r="G660" s="1528"/>
      <c r="H660" s="1528"/>
      <c r="I660" s="1528"/>
      <c r="J660" s="1528"/>
      <c r="K660" s="1528"/>
    </row>
    <row r="661" spans="2:11" ht="12.75">
      <c r="B661" s="683"/>
      <c r="C661" s="1236"/>
      <c r="D661" s="1236"/>
      <c r="E661" s="1236"/>
      <c r="F661" s="1236"/>
      <c r="G661" s="1236"/>
      <c r="H661" s="1236"/>
      <c r="I661" s="1236"/>
      <c r="J661" s="1236"/>
      <c r="K661" s="1236"/>
    </row>
    <row r="662" spans="2:11" ht="12.75">
      <c r="B662" s="1268" t="s">
        <v>271</v>
      </c>
      <c r="C662" s="1274">
        <f t="shared" ref="C662:C673" si="50">SUM(D662+H662)</f>
        <v>49960551</v>
      </c>
      <c r="D662" s="1274">
        <v>235967</v>
      </c>
      <c r="E662" s="1274">
        <v>69271</v>
      </c>
      <c r="F662" s="1274">
        <v>111895</v>
      </c>
      <c r="G662" s="1274">
        <v>54801</v>
      </c>
      <c r="H662" s="1274">
        <v>49724584</v>
      </c>
      <c r="I662" s="1274">
        <v>7150936</v>
      </c>
      <c r="J662" s="1274">
        <v>13108259</v>
      </c>
      <c r="K662" s="1274">
        <v>29465389</v>
      </c>
    </row>
    <row r="663" spans="2:11" ht="12.75">
      <c r="B663" s="1268" t="s">
        <v>272</v>
      </c>
      <c r="C663" s="1274">
        <f t="shared" si="50"/>
        <v>47617324</v>
      </c>
      <c r="D663" s="1274">
        <v>208840</v>
      </c>
      <c r="E663" s="1274">
        <v>57340</v>
      </c>
      <c r="F663" s="1274">
        <v>107364</v>
      </c>
      <c r="G663" s="1274">
        <v>44136</v>
      </c>
      <c r="H663" s="1274">
        <v>47408484</v>
      </c>
      <c r="I663" s="1274">
        <v>6893452</v>
      </c>
      <c r="J663" s="1274">
        <v>11453223</v>
      </c>
      <c r="K663" s="1274">
        <v>29061809</v>
      </c>
    </row>
    <row r="664" spans="2:11" ht="12.75">
      <c r="B664" s="1268" t="s">
        <v>273</v>
      </c>
      <c r="C664" s="1274">
        <f t="shared" si="50"/>
        <v>45810921</v>
      </c>
      <c r="D664" s="1276">
        <v>212047</v>
      </c>
      <c r="E664" s="1276">
        <v>52722</v>
      </c>
      <c r="F664" s="1276">
        <v>104528</v>
      </c>
      <c r="G664" s="1277">
        <v>54797</v>
      </c>
      <c r="H664" s="1274">
        <v>45598874</v>
      </c>
      <c r="I664" s="1276">
        <v>6206047</v>
      </c>
      <c r="J664" s="1276">
        <v>10978459</v>
      </c>
      <c r="K664" s="1276">
        <v>28414368</v>
      </c>
    </row>
    <row r="665" spans="2:11" ht="12.75">
      <c r="B665" s="1268" t="s">
        <v>274</v>
      </c>
      <c r="C665" s="1274">
        <f t="shared" si="50"/>
        <v>37947488</v>
      </c>
      <c r="D665" s="1274">
        <v>152361</v>
      </c>
      <c r="E665" s="1275">
        <v>38008</v>
      </c>
      <c r="F665" s="1275">
        <v>67675</v>
      </c>
      <c r="G665" s="1274">
        <v>46678</v>
      </c>
      <c r="H665" s="1274">
        <v>37795127</v>
      </c>
      <c r="I665" s="1274">
        <v>5250323</v>
      </c>
      <c r="J665" s="1274">
        <v>9742524</v>
      </c>
      <c r="K665" s="1274">
        <v>22802280</v>
      </c>
    </row>
    <row r="666" spans="2:11" ht="12.75">
      <c r="B666" s="1268" t="s">
        <v>275</v>
      </c>
      <c r="C666" s="1274">
        <f t="shared" si="50"/>
        <v>43850100</v>
      </c>
      <c r="D666" s="1279">
        <v>182406</v>
      </c>
      <c r="E666" s="1279">
        <v>49999</v>
      </c>
      <c r="F666" s="1279">
        <v>89839</v>
      </c>
      <c r="G666" s="1279">
        <v>42568</v>
      </c>
      <c r="H666" s="1279">
        <v>43667694</v>
      </c>
      <c r="I666" s="1279">
        <v>6427358</v>
      </c>
      <c r="J666" s="1279">
        <v>9965046</v>
      </c>
      <c r="K666" s="1267">
        <v>27275290</v>
      </c>
    </row>
    <row r="667" spans="2:11" ht="12.75">
      <c r="B667" s="1268" t="s">
        <v>276</v>
      </c>
      <c r="C667" s="1274">
        <f t="shared" si="50"/>
        <v>52025091</v>
      </c>
      <c r="D667" s="1274">
        <v>205453</v>
      </c>
      <c r="E667" s="1275">
        <v>52679</v>
      </c>
      <c r="F667" s="1275">
        <v>121156</v>
      </c>
      <c r="G667" s="1274">
        <v>31618</v>
      </c>
      <c r="H667" s="1274">
        <v>51819638</v>
      </c>
      <c r="I667" s="1274">
        <v>7514997</v>
      </c>
      <c r="J667" s="1274">
        <v>11510571</v>
      </c>
      <c r="K667" s="1274">
        <v>32794070</v>
      </c>
    </row>
    <row r="668" spans="2:11" ht="12.75">
      <c r="B668" s="1268" t="s">
        <v>277</v>
      </c>
      <c r="C668" s="1274">
        <f t="shared" si="50"/>
        <v>54051147</v>
      </c>
      <c r="D668" s="1276">
        <v>228220</v>
      </c>
      <c r="E668" s="1276">
        <v>67664</v>
      </c>
      <c r="F668" s="1276">
        <v>124553</v>
      </c>
      <c r="G668" s="1277">
        <v>36003</v>
      </c>
      <c r="H668" s="1274">
        <v>53822927</v>
      </c>
      <c r="I668" s="1276">
        <v>8725344</v>
      </c>
      <c r="J668" s="1276">
        <v>14051630</v>
      </c>
      <c r="K668" s="1276">
        <v>31045953</v>
      </c>
    </row>
    <row r="669" spans="2:11" ht="12.75">
      <c r="B669" s="1268" t="s">
        <v>278</v>
      </c>
      <c r="C669" s="1274">
        <f t="shared" si="50"/>
        <v>45879866</v>
      </c>
      <c r="D669" s="1276">
        <v>235692</v>
      </c>
      <c r="E669" s="1276">
        <v>57242</v>
      </c>
      <c r="F669" s="1276">
        <v>115636</v>
      </c>
      <c r="G669" s="1277">
        <v>62814</v>
      </c>
      <c r="H669" s="1274">
        <v>45644174</v>
      </c>
      <c r="I669" s="1276">
        <v>6814064</v>
      </c>
      <c r="J669" s="1276">
        <v>12095543</v>
      </c>
      <c r="K669" s="1276">
        <v>26734567</v>
      </c>
    </row>
    <row r="670" spans="2:11" ht="12.75">
      <c r="B670" s="1268" t="s">
        <v>279</v>
      </c>
      <c r="C670" s="1274">
        <f t="shared" si="50"/>
        <v>50006709</v>
      </c>
      <c r="D670" s="1276">
        <v>255535</v>
      </c>
      <c r="E670" s="1276">
        <v>81414</v>
      </c>
      <c r="F670" s="1276">
        <v>142799</v>
      </c>
      <c r="G670" s="1277">
        <v>31322</v>
      </c>
      <c r="H670" s="1274">
        <v>49751174</v>
      </c>
      <c r="I670" s="1276">
        <v>7098072</v>
      </c>
      <c r="J670" s="1276">
        <v>13203179</v>
      </c>
      <c r="K670" s="1276">
        <v>29449923</v>
      </c>
    </row>
    <row r="671" spans="2:11" ht="12.75">
      <c r="B671" s="1268" t="s">
        <v>280</v>
      </c>
      <c r="C671" s="1274">
        <f>SUM(D671+H671)</f>
        <v>49388258</v>
      </c>
      <c r="D671" s="1276">
        <v>269010</v>
      </c>
      <c r="E671" s="1276">
        <v>93543</v>
      </c>
      <c r="F671" s="1276">
        <v>130959</v>
      </c>
      <c r="G671" s="1276">
        <v>44508</v>
      </c>
      <c r="H671" s="1275">
        <v>49119248</v>
      </c>
      <c r="I671" s="1276">
        <v>7503226</v>
      </c>
      <c r="J671" s="1276">
        <v>14927985</v>
      </c>
      <c r="K671" s="1276">
        <v>26688037</v>
      </c>
    </row>
    <row r="672" spans="2:11" ht="12.75">
      <c r="B672" s="1268" t="s">
        <v>281</v>
      </c>
      <c r="C672" s="1274">
        <f>SUM(D672+H672)</f>
        <v>38901473</v>
      </c>
      <c r="D672" s="1276">
        <v>222167</v>
      </c>
      <c r="E672" s="1276">
        <v>52668</v>
      </c>
      <c r="F672" s="1276">
        <v>117595</v>
      </c>
      <c r="G672" s="1276">
        <v>51904</v>
      </c>
      <c r="H672" s="1275">
        <v>38679306</v>
      </c>
      <c r="I672" s="1276">
        <v>6116907</v>
      </c>
      <c r="J672" s="1276">
        <v>12771724</v>
      </c>
      <c r="K672" s="1276">
        <v>19790675</v>
      </c>
    </row>
    <row r="673" spans="2:11" ht="12.75">
      <c r="B673" s="1268" t="s">
        <v>282</v>
      </c>
      <c r="C673" s="1274">
        <f t="shared" si="50"/>
        <v>0</v>
      </c>
      <c r="D673" s="1276"/>
      <c r="E673" s="1276"/>
      <c r="F673" s="1276"/>
      <c r="G673" s="1276"/>
      <c r="H673" s="1276"/>
      <c r="I673" s="1276"/>
      <c r="J673" s="1276"/>
      <c r="K673" s="1276"/>
    </row>
    <row r="674" spans="2:11" ht="12.75">
      <c r="B674" s="1265"/>
      <c r="C674" s="1275"/>
      <c r="D674" s="1275"/>
      <c r="E674" s="1275"/>
      <c r="F674" s="1275"/>
      <c r="G674" s="1275"/>
      <c r="H674" s="1275"/>
      <c r="I674" s="1275"/>
      <c r="J674" s="1275"/>
      <c r="K674" s="1275"/>
    </row>
    <row r="675" spans="2:11" ht="12.75">
      <c r="B675" s="1273">
        <v>2020</v>
      </c>
      <c r="C675" s="1266">
        <f t="shared" ref="C675:K675" si="51">SUM(C662:C673)</f>
        <v>515438928</v>
      </c>
      <c r="D675" s="1266">
        <f t="shared" si="51"/>
        <v>2407698</v>
      </c>
      <c r="E675" s="1266">
        <f t="shared" si="51"/>
        <v>672550</v>
      </c>
      <c r="F675" s="1266">
        <f t="shared" si="51"/>
        <v>1233999</v>
      </c>
      <c r="G675" s="1266">
        <f t="shared" si="51"/>
        <v>501149</v>
      </c>
      <c r="H675" s="1266">
        <f t="shared" si="51"/>
        <v>513031230</v>
      </c>
      <c r="I675" s="1266">
        <f t="shared" si="51"/>
        <v>75700726</v>
      </c>
      <c r="J675" s="1266">
        <f t="shared" si="51"/>
        <v>133808143</v>
      </c>
      <c r="K675" s="1266">
        <f t="shared" si="51"/>
        <v>303522361</v>
      </c>
    </row>
    <row r="676" spans="2:11" ht="12.75">
      <c r="B676" s="690"/>
      <c r="C676" s="1237"/>
      <c r="D676" s="1237"/>
      <c r="E676" s="1237"/>
      <c r="F676" s="1237"/>
      <c r="G676" s="1237"/>
      <c r="H676" s="1237"/>
      <c r="I676" s="1237"/>
      <c r="J676" s="1237"/>
      <c r="K676" s="1237"/>
    </row>
    <row r="677" spans="2:11" ht="12.75" customHeight="1">
      <c r="B677" s="1604" t="s">
        <v>259</v>
      </c>
      <c r="C677" s="1529" t="s">
        <v>22</v>
      </c>
      <c r="D677" s="1529" t="s">
        <v>260</v>
      </c>
      <c r="E677" s="1538" t="s">
        <v>261</v>
      </c>
      <c r="F677" s="1539"/>
      <c r="G677" s="1540"/>
      <c r="H677" s="1534" t="s">
        <v>262</v>
      </c>
      <c r="I677" s="1536" t="s">
        <v>263</v>
      </c>
      <c r="J677" s="1537"/>
      <c r="K677" s="1537"/>
    </row>
    <row r="678" spans="2:11" ht="11.25" customHeight="1">
      <c r="B678" s="1605"/>
      <c r="C678" s="1530"/>
      <c r="D678" s="1530"/>
      <c r="E678" s="1531" t="s">
        <v>300</v>
      </c>
      <c r="F678" s="1529" t="s">
        <v>301</v>
      </c>
      <c r="G678" s="1529" t="s">
        <v>302</v>
      </c>
      <c r="H678" s="1535"/>
      <c r="I678" s="1531" t="s">
        <v>267</v>
      </c>
      <c r="J678" s="1531" t="s">
        <v>24</v>
      </c>
      <c r="K678" s="1529" t="s">
        <v>268</v>
      </c>
    </row>
    <row r="679" spans="2:11" ht="11.25" customHeight="1">
      <c r="B679" s="1605"/>
      <c r="C679" s="1530"/>
      <c r="D679" s="1530"/>
      <c r="E679" s="1541"/>
      <c r="F679" s="1530"/>
      <c r="G679" s="1530"/>
      <c r="H679" s="1535"/>
      <c r="I679" s="1532"/>
      <c r="J679" s="1532"/>
      <c r="K679" s="1533"/>
    </row>
    <row r="680" spans="2:11" ht="12.75">
      <c r="B680" s="680">
        <v>0</v>
      </c>
      <c r="C680" s="1238">
        <v>1</v>
      </c>
      <c r="D680" s="1238">
        <v>2</v>
      </c>
      <c r="E680" s="1239">
        <v>3</v>
      </c>
      <c r="F680" s="1239">
        <v>4</v>
      </c>
      <c r="G680" s="1238">
        <v>5</v>
      </c>
      <c r="H680" s="1238">
        <v>6</v>
      </c>
      <c r="I680" s="1238">
        <v>7</v>
      </c>
      <c r="J680" s="1238">
        <v>8</v>
      </c>
      <c r="K680" s="1238">
        <v>9</v>
      </c>
    </row>
    <row r="681" spans="2:11" ht="12.75">
      <c r="B681" s="683"/>
      <c r="C681" s="1236"/>
      <c r="D681" s="1236"/>
      <c r="E681" s="1236"/>
      <c r="F681" s="1236"/>
      <c r="G681" s="1236"/>
      <c r="H681" s="1236"/>
      <c r="I681" s="1236"/>
      <c r="J681" s="1236"/>
      <c r="K681" s="1236"/>
    </row>
    <row r="682" spans="2:11" ht="12.75">
      <c r="B682" s="106"/>
      <c r="C682" s="1528" t="s">
        <v>296</v>
      </c>
      <c r="D682" s="1528"/>
      <c r="E682" s="1528"/>
      <c r="F682" s="1528"/>
      <c r="G682" s="1528"/>
      <c r="H682" s="1528"/>
      <c r="I682" s="1528"/>
      <c r="J682" s="1528"/>
      <c r="K682" s="1528"/>
    </row>
    <row r="683" spans="2:11" ht="12.75">
      <c r="B683" s="106"/>
      <c r="C683" s="1240"/>
      <c r="D683" s="1240"/>
      <c r="E683" s="1240"/>
      <c r="F683" s="1240"/>
      <c r="G683" s="1240"/>
      <c r="H683" s="1240"/>
      <c r="I683" s="1240"/>
      <c r="J683" s="1240"/>
      <c r="K683" s="1240"/>
    </row>
    <row r="684" spans="2:11" ht="12.75">
      <c r="B684" s="1268" t="s">
        <v>271</v>
      </c>
      <c r="C684" s="1274">
        <f>SUM(D684+H684)</f>
        <v>98406751</v>
      </c>
      <c r="D684" s="1274">
        <v>415255</v>
      </c>
      <c r="E684" s="1274">
        <v>121753</v>
      </c>
      <c r="F684" s="1274">
        <v>197678</v>
      </c>
      <c r="G684" s="1274">
        <v>95824</v>
      </c>
      <c r="H684" s="1274">
        <v>97991496</v>
      </c>
      <c r="I684" s="1274">
        <v>14011279</v>
      </c>
      <c r="J684" s="1274">
        <v>27307209</v>
      </c>
      <c r="K684" s="1274">
        <v>56673008</v>
      </c>
    </row>
    <row r="685" spans="2:11" ht="12.75">
      <c r="B685" s="1268" t="s">
        <v>272</v>
      </c>
      <c r="C685" s="1274">
        <f t="shared" ref="C685:C695" si="52">SUM(D685+H685)</f>
        <v>94273400</v>
      </c>
      <c r="D685" s="1274">
        <v>371528</v>
      </c>
      <c r="E685" s="1274">
        <v>101380</v>
      </c>
      <c r="F685" s="1274">
        <v>190031</v>
      </c>
      <c r="G685" s="1274">
        <v>80117</v>
      </c>
      <c r="H685" s="1274">
        <v>93901872</v>
      </c>
      <c r="I685" s="1274">
        <v>13706847</v>
      </c>
      <c r="J685" s="1274">
        <v>24084327</v>
      </c>
      <c r="K685" s="1274">
        <v>56110698</v>
      </c>
    </row>
    <row r="686" spans="2:11" ht="12.75">
      <c r="B686" s="1268" t="s">
        <v>273</v>
      </c>
      <c r="C686" s="1274">
        <f t="shared" si="52"/>
        <v>89717346</v>
      </c>
      <c r="D686" s="1276">
        <v>372120</v>
      </c>
      <c r="E686" s="1276">
        <v>93526</v>
      </c>
      <c r="F686" s="1276">
        <v>183035</v>
      </c>
      <c r="G686" s="1277">
        <v>95559</v>
      </c>
      <c r="H686" s="1274">
        <v>89345226</v>
      </c>
      <c r="I686" s="1276">
        <v>12115715</v>
      </c>
      <c r="J686" s="1276">
        <v>22514649</v>
      </c>
      <c r="K686" s="1276">
        <v>54714862</v>
      </c>
    </row>
    <row r="687" spans="2:11" ht="12.75">
      <c r="B687" s="1268" t="s">
        <v>274</v>
      </c>
      <c r="C687" s="1274">
        <f t="shared" si="52"/>
        <v>74393739</v>
      </c>
      <c r="D687" s="1274">
        <v>265878</v>
      </c>
      <c r="E687" s="1275">
        <v>66178</v>
      </c>
      <c r="F687" s="1275">
        <v>117616</v>
      </c>
      <c r="G687" s="1275">
        <v>82084</v>
      </c>
      <c r="H687" s="1274">
        <v>74127861</v>
      </c>
      <c r="I687" s="1275">
        <v>10308616</v>
      </c>
      <c r="J687" s="1275">
        <v>20143556</v>
      </c>
      <c r="K687" s="1275">
        <v>43675689</v>
      </c>
    </row>
    <row r="688" spans="2:11" ht="12.75">
      <c r="B688" s="1268" t="s">
        <v>275</v>
      </c>
      <c r="C688" s="1274">
        <f t="shared" si="52"/>
        <v>86208498</v>
      </c>
      <c r="D688" s="1279">
        <v>319898</v>
      </c>
      <c r="E688" s="1279">
        <v>87279</v>
      </c>
      <c r="F688" s="1279">
        <v>156470</v>
      </c>
      <c r="G688" s="1279">
        <v>76149</v>
      </c>
      <c r="H688" s="1279">
        <v>85888600</v>
      </c>
      <c r="I688" s="1279">
        <v>12659354</v>
      </c>
      <c r="J688" s="1279">
        <v>20656790</v>
      </c>
      <c r="K688" s="1279">
        <v>52572456</v>
      </c>
    </row>
    <row r="689" spans="2:12" ht="12.75">
      <c r="B689" s="1268" t="s">
        <v>276</v>
      </c>
      <c r="C689" s="1274">
        <f t="shared" si="52"/>
        <v>101889130</v>
      </c>
      <c r="D689" s="1274">
        <v>360681</v>
      </c>
      <c r="E689" s="1275">
        <v>93221</v>
      </c>
      <c r="F689" s="1275">
        <v>211996</v>
      </c>
      <c r="G689" s="1275">
        <v>55464</v>
      </c>
      <c r="H689" s="1274">
        <v>101528449</v>
      </c>
      <c r="I689" s="1275">
        <v>15174672</v>
      </c>
      <c r="J689" s="1275">
        <v>23731496</v>
      </c>
      <c r="K689" s="1275">
        <v>62622281</v>
      </c>
    </row>
    <row r="690" spans="2:12" ht="12.75">
      <c r="B690" s="1268" t="s">
        <v>277</v>
      </c>
      <c r="C690" s="1274">
        <f>SUM(D690+H690)</f>
        <v>105672362</v>
      </c>
      <c r="D690" s="1276">
        <v>403511</v>
      </c>
      <c r="E690" s="1276">
        <v>119182</v>
      </c>
      <c r="F690" s="1276">
        <v>221232</v>
      </c>
      <c r="G690" s="1277">
        <v>63097</v>
      </c>
      <c r="H690" s="1274">
        <v>105268851</v>
      </c>
      <c r="I690" s="1276">
        <v>17023118</v>
      </c>
      <c r="J690" s="1276">
        <v>28928872</v>
      </c>
      <c r="K690" s="1276">
        <v>59316861</v>
      </c>
    </row>
    <row r="691" spans="2:12" ht="12.75">
      <c r="B691" s="1268" t="s">
        <v>278</v>
      </c>
      <c r="C691" s="1274">
        <f>SUM(D691+H691)</f>
        <v>89888573</v>
      </c>
      <c r="D691" s="1276">
        <v>413288</v>
      </c>
      <c r="E691" s="1276">
        <v>100914</v>
      </c>
      <c r="F691" s="1276">
        <v>202818</v>
      </c>
      <c r="G691" s="1277">
        <v>109556</v>
      </c>
      <c r="H691" s="1274">
        <v>89475285</v>
      </c>
      <c r="I691" s="1276">
        <v>13419764</v>
      </c>
      <c r="J691" s="1276">
        <v>24879574</v>
      </c>
      <c r="K691" s="1276">
        <v>51175947</v>
      </c>
    </row>
    <row r="692" spans="2:12" ht="12.75">
      <c r="B692" s="1268" t="s">
        <v>279</v>
      </c>
      <c r="C692" s="1274">
        <f t="shared" si="52"/>
        <v>98776814</v>
      </c>
      <c r="D692" s="1274">
        <v>449742</v>
      </c>
      <c r="E692" s="1275">
        <v>142399</v>
      </c>
      <c r="F692" s="1275">
        <v>252641</v>
      </c>
      <c r="G692" s="1275">
        <v>54702</v>
      </c>
      <c r="H692" s="1274">
        <v>98327072</v>
      </c>
      <c r="I692" s="1275">
        <v>13985215</v>
      </c>
      <c r="J692" s="1275">
        <v>27586425</v>
      </c>
      <c r="K692" s="1275">
        <v>56755432</v>
      </c>
    </row>
    <row r="693" spans="2:12" ht="12.75">
      <c r="B693" s="1268" t="s">
        <v>280</v>
      </c>
      <c r="C693" s="1274">
        <f t="shared" si="52"/>
        <v>97774164</v>
      </c>
      <c r="D693" s="1276">
        <v>478145</v>
      </c>
      <c r="E693" s="1276">
        <v>164762</v>
      </c>
      <c r="F693" s="1276">
        <v>235023</v>
      </c>
      <c r="G693" s="1276">
        <v>78360</v>
      </c>
      <c r="H693" s="1275">
        <v>97296019</v>
      </c>
      <c r="I693" s="1276">
        <v>14828737</v>
      </c>
      <c r="J693" s="1276">
        <v>31240799</v>
      </c>
      <c r="K693" s="1276">
        <v>51226483</v>
      </c>
    </row>
    <row r="694" spans="2:12" ht="12.75">
      <c r="B694" s="1268" t="s">
        <v>281</v>
      </c>
      <c r="C694" s="1274">
        <f t="shared" si="52"/>
        <v>81593253</v>
      </c>
      <c r="D694" s="1276">
        <v>392463</v>
      </c>
      <c r="E694" s="1276">
        <v>92244</v>
      </c>
      <c r="F694" s="1276">
        <v>209689</v>
      </c>
      <c r="G694" s="1276">
        <v>90530</v>
      </c>
      <c r="H694" s="1275">
        <v>81200790</v>
      </c>
      <c r="I694" s="1276">
        <v>12068851</v>
      </c>
      <c r="J694" s="1276">
        <v>26605968</v>
      </c>
      <c r="K694" s="1276">
        <v>42525971</v>
      </c>
    </row>
    <row r="695" spans="2:12" ht="12.75">
      <c r="B695" s="1268" t="s">
        <v>282</v>
      </c>
      <c r="C695" s="1274">
        <f t="shared" si="52"/>
        <v>0</v>
      </c>
      <c r="D695" s="1276"/>
      <c r="E695" s="1276"/>
      <c r="F695" s="1276"/>
      <c r="G695" s="1277"/>
      <c r="H695" s="1278"/>
      <c r="I695" s="1276"/>
      <c r="J695" s="1276"/>
      <c r="K695" s="1276"/>
    </row>
    <row r="696" spans="2:12" ht="12.75">
      <c r="B696" s="1268"/>
      <c r="C696" s="1272"/>
      <c r="D696" s="1269"/>
      <c r="E696" s="1270"/>
      <c r="F696" s="1270"/>
      <c r="G696" s="1270"/>
      <c r="H696" s="1269"/>
      <c r="I696" s="1270"/>
      <c r="J696" s="1270"/>
      <c r="K696" s="1270"/>
    </row>
    <row r="697" spans="2:12" ht="12.75">
      <c r="B697" s="1273">
        <v>2020</v>
      </c>
      <c r="C697" s="1271">
        <f t="shared" ref="C697:K697" si="53">SUM(C684:C695)</f>
        <v>1018594030</v>
      </c>
      <c r="D697" s="1271">
        <f t="shared" si="53"/>
        <v>4242509</v>
      </c>
      <c r="E697" s="1271">
        <f t="shared" si="53"/>
        <v>1182838</v>
      </c>
      <c r="F697" s="1271">
        <f t="shared" si="53"/>
        <v>2178229</v>
      </c>
      <c r="G697" s="1271">
        <f t="shared" si="53"/>
        <v>881442</v>
      </c>
      <c r="H697" s="1271">
        <f t="shared" si="53"/>
        <v>1014351521</v>
      </c>
      <c r="I697" s="1271">
        <f t="shared" si="53"/>
        <v>149302168</v>
      </c>
      <c r="J697" s="1271">
        <f t="shared" si="53"/>
        <v>277679665</v>
      </c>
      <c r="K697" s="1271">
        <f t="shared" si="53"/>
        <v>587369688</v>
      </c>
    </row>
    <row r="700" spans="2:12" ht="20.25" thickBot="1">
      <c r="B700" s="106"/>
      <c r="C700" s="106"/>
      <c r="D700" s="106"/>
      <c r="E700" s="1081"/>
      <c r="F700" s="1082" t="s">
        <v>297</v>
      </c>
      <c r="G700" s="1082"/>
      <c r="H700" s="1082"/>
      <c r="I700" s="1082"/>
      <c r="J700" s="1083"/>
      <c r="K700" s="106"/>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6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6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6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6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6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6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6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6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6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6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66">
        <f t="shared" si="62"/>
        <v>646.99931536027259</v>
      </c>
      <c r="L711"/>
    </row>
    <row r="712" spans="2:12" ht="16.5" thickBot="1">
      <c r="B712" s="543" t="s">
        <v>282</v>
      </c>
      <c r="C712" s="565" t="e">
        <f t="shared" ref="C712" si="63">C695/C656</f>
        <v>#DIV/0!</v>
      </c>
      <c r="D712" s="565" t="e">
        <f>D695/D656</f>
        <v>#DIV/0!</v>
      </c>
      <c r="E712" s="565" t="e">
        <f t="shared" ref="E712:K712" si="64">E695/E656</f>
        <v>#DIV/0!</v>
      </c>
      <c r="F712" s="565" t="e">
        <f t="shared" si="64"/>
        <v>#DIV/0!</v>
      </c>
      <c r="G712" s="565" t="e">
        <f t="shared" si="64"/>
        <v>#DIV/0!</v>
      </c>
      <c r="H712" s="565" t="e">
        <f t="shared" si="64"/>
        <v>#DIV/0!</v>
      </c>
      <c r="I712" s="565" t="e">
        <f t="shared" si="64"/>
        <v>#DIV/0!</v>
      </c>
      <c r="J712" s="565" t="e">
        <f t="shared" si="64"/>
        <v>#DIV/0!</v>
      </c>
      <c r="K712" s="1221" t="e">
        <f t="shared" si="64"/>
        <v>#DIV/0!</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I39" sqref="I39"/>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19" t="s">
        <v>453</v>
      </c>
      <c r="B1" s="1619"/>
      <c r="C1" s="1619"/>
      <c r="D1" s="1619"/>
      <c r="E1" s="1619"/>
      <c r="F1" s="1619"/>
      <c r="G1" s="1619"/>
      <c r="H1" s="1619"/>
      <c r="I1" s="1619"/>
      <c r="J1" s="1619"/>
      <c r="K1" s="1619"/>
      <c r="L1" s="1619"/>
      <c r="M1" s="1619"/>
      <c r="N1" s="1619"/>
    </row>
    <row r="2" spans="1:20" ht="13.5" thickBot="1">
      <c r="B2" s="913"/>
      <c r="C2" s="913"/>
      <c r="D2" s="913"/>
      <c r="E2" s="913"/>
      <c r="F2" s="913"/>
      <c r="G2" s="914" t="s">
        <v>343</v>
      </c>
      <c r="H2" s="913"/>
      <c r="I2" s="913"/>
      <c r="J2" s="913"/>
      <c r="K2" s="913"/>
      <c r="L2" s="913"/>
      <c r="M2" s="913"/>
      <c r="N2" s="913"/>
    </row>
    <row r="3" spans="1:20" ht="14.25" thickBot="1">
      <c r="A3" s="915" t="s">
        <v>344</v>
      </c>
      <c r="B3" s="916" t="s">
        <v>219</v>
      </c>
      <c r="C3" s="916" t="s">
        <v>220</v>
      </c>
      <c r="D3" s="916" t="s">
        <v>221</v>
      </c>
      <c r="E3" s="916" t="s">
        <v>222</v>
      </c>
      <c r="F3" s="916" t="s">
        <v>223</v>
      </c>
      <c r="G3" s="916" t="s">
        <v>224</v>
      </c>
      <c r="H3" s="916" t="s">
        <v>225</v>
      </c>
      <c r="I3" s="916" t="s">
        <v>226</v>
      </c>
      <c r="J3" s="916" t="s">
        <v>227</v>
      </c>
      <c r="K3" s="916" t="s">
        <v>228</v>
      </c>
      <c r="L3" s="916" t="s">
        <v>229</v>
      </c>
      <c r="M3" s="916" t="s">
        <v>230</v>
      </c>
      <c r="N3" s="916" t="s">
        <v>237</v>
      </c>
    </row>
    <row r="4" spans="1:20" ht="13.5">
      <c r="A4" s="917">
        <v>2004</v>
      </c>
      <c r="B4" s="918">
        <v>299.39999999999998</v>
      </c>
      <c r="C4" s="918">
        <v>296.39999999999998</v>
      </c>
      <c r="D4" s="918">
        <v>293.7</v>
      </c>
      <c r="E4" s="918">
        <v>293.5</v>
      </c>
      <c r="F4" s="918">
        <v>293.5</v>
      </c>
      <c r="G4" s="918">
        <v>291.60000000000002</v>
      </c>
      <c r="H4" s="918">
        <v>290.2</v>
      </c>
      <c r="I4" s="918">
        <v>286.3</v>
      </c>
      <c r="J4" s="918">
        <v>285.39999999999998</v>
      </c>
      <c r="K4" s="918">
        <v>285.10000000000002</v>
      </c>
      <c r="L4" s="918">
        <v>291.2</v>
      </c>
      <c r="M4" s="918">
        <v>297.8</v>
      </c>
      <c r="N4" s="919">
        <v>291.3</v>
      </c>
    </row>
    <row r="5" spans="1:20" ht="13.5">
      <c r="A5" s="920">
        <v>2005</v>
      </c>
      <c r="B5" s="921">
        <v>304.10000000000002</v>
      </c>
      <c r="C5" s="921">
        <v>308.10000000000002</v>
      </c>
      <c r="D5" s="921">
        <v>308.2</v>
      </c>
      <c r="E5" s="921">
        <v>310.89999999999998</v>
      </c>
      <c r="F5" s="921">
        <v>309.89999999999998</v>
      </c>
      <c r="G5" s="921">
        <v>309.10000000000002</v>
      </c>
      <c r="H5" s="921">
        <v>307</v>
      </c>
      <c r="I5" s="921">
        <v>300.60000000000002</v>
      </c>
      <c r="J5" s="921">
        <v>303.3</v>
      </c>
      <c r="K5" s="921">
        <v>304.3</v>
      </c>
      <c r="L5" s="921">
        <v>311.8</v>
      </c>
      <c r="M5" s="921">
        <v>315.5</v>
      </c>
      <c r="N5" s="922">
        <v>307.60000000000002</v>
      </c>
    </row>
    <row r="6" spans="1:20" ht="13.5">
      <c r="A6" s="920">
        <v>2006</v>
      </c>
      <c r="B6" s="921">
        <v>317.10000000000002</v>
      </c>
      <c r="C6" s="921">
        <v>319.89999999999998</v>
      </c>
      <c r="D6" s="921">
        <v>324</v>
      </c>
      <c r="E6" s="921">
        <v>319.5</v>
      </c>
      <c r="F6" s="921">
        <v>325.8</v>
      </c>
      <c r="G6" s="921">
        <v>323.8</v>
      </c>
      <c r="H6" s="921">
        <v>312.8</v>
      </c>
      <c r="I6" s="921">
        <v>313</v>
      </c>
      <c r="J6" s="921">
        <v>315.2</v>
      </c>
      <c r="K6" s="921">
        <v>311.2</v>
      </c>
      <c r="L6" s="921">
        <v>316.2</v>
      </c>
      <c r="M6" s="921">
        <v>321.8</v>
      </c>
      <c r="N6" s="922">
        <v>318.7</v>
      </c>
    </row>
    <row r="7" spans="1:20" ht="13.5">
      <c r="A7" s="920">
        <v>2007</v>
      </c>
      <c r="B7" s="921">
        <v>325.7</v>
      </c>
      <c r="C7" s="921">
        <v>327.9</v>
      </c>
      <c r="D7" s="921">
        <v>329.1</v>
      </c>
      <c r="E7" s="921">
        <v>329.9</v>
      </c>
      <c r="F7" s="921">
        <v>328.7</v>
      </c>
      <c r="G7" s="921">
        <v>330</v>
      </c>
      <c r="H7" s="921">
        <v>327.9</v>
      </c>
      <c r="I7" s="921">
        <v>324</v>
      </c>
      <c r="J7" s="921">
        <v>329.3</v>
      </c>
      <c r="K7" s="921">
        <v>312.8</v>
      </c>
      <c r="L7" s="921">
        <v>317.5</v>
      </c>
      <c r="M7" s="921">
        <v>319</v>
      </c>
      <c r="N7" s="922">
        <v>325.39999999999998</v>
      </c>
    </row>
    <row r="8" spans="1:20" ht="13.5">
      <c r="A8" s="920">
        <v>2008</v>
      </c>
      <c r="B8" s="921">
        <v>326.5</v>
      </c>
      <c r="C8" s="921">
        <v>327</v>
      </c>
      <c r="D8" s="921">
        <v>324.5</v>
      </c>
      <c r="E8" s="921">
        <v>322.60000000000002</v>
      </c>
      <c r="F8" s="921">
        <v>325.7</v>
      </c>
      <c r="G8" s="921">
        <v>323.8</v>
      </c>
      <c r="H8" s="921">
        <v>317</v>
      </c>
      <c r="I8" s="921">
        <v>314.39999999999998</v>
      </c>
      <c r="J8" s="921">
        <v>314.60000000000002</v>
      </c>
      <c r="K8" s="921">
        <v>310.5</v>
      </c>
      <c r="L8" s="921">
        <v>315.10000000000002</v>
      </c>
      <c r="M8" s="921">
        <v>321.7</v>
      </c>
      <c r="N8" s="922">
        <v>320.39999999999998</v>
      </c>
    </row>
    <row r="9" spans="1:20" ht="13.5">
      <c r="A9" s="920">
        <v>2009</v>
      </c>
      <c r="B9" s="921">
        <v>322.2</v>
      </c>
      <c r="C9" s="921">
        <v>324.3</v>
      </c>
      <c r="D9" s="921">
        <v>325.89999999999998</v>
      </c>
      <c r="E9" s="921">
        <v>324.2</v>
      </c>
      <c r="F9" s="921">
        <v>325.3</v>
      </c>
      <c r="G9" s="921">
        <v>324.5</v>
      </c>
      <c r="H9" s="921">
        <v>323.3</v>
      </c>
      <c r="I9" s="921">
        <v>316.2</v>
      </c>
      <c r="J9" s="921">
        <v>320.10000000000002</v>
      </c>
      <c r="K9" s="921">
        <v>320</v>
      </c>
      <c r="L9" s="921">
        <v>324.5</v>
      </c>
      <c r="M9" s="921">
        <v>330</v>
      </c>
      <c r="N9" s="923">
        <v>323.60000000000002</v>
      </c>
    </row>
    <row r="10" spans="1:20" ht="13.5">
      <c r="A10" s="920">
        <v>2010</v>
      </c>
      <c r="B10" s="921">
        <v>333.4</v>
      </c>
      <c r="C10" s="921">
        <v>341.3</v>
      </c>
      <c r="D10" s="921">
        <v>335.1</v>
      </c>
      <c r="E10" s="921">
        <v>343.1</v>
      </c>
      <c r="F10" s="921">
        <v>346.2</v>
      </c>
      <c r="G10" s="921">
        <v>345.9</v>
      </c>
      <c r="H10" s="921">
        <v>340.4</v>
      </c>
      <c r="I10" s="921">
        <v>336.9</v>
      </c>
      <c r="J10" s="921">
        <v>334.2</v>
      </c>
      <c r="K10" s="921">
        <v>325.7</v>
      </c>
      <c r="L10" s="921">
        <v>326.39999999999998</v>
      </c>
      <c r="M10" s="921">
        <v>326.3</v>
      </c>
      <c r="N10" s="923">
        <v>335.8</v>
      </c>
    </row>
    <row r="11" spans="1:20" ht="13.5">
      <c r="A11" s="920">
        <v>2011</v>
      </c>
      <c r="B11" s="921">
        <v>325.60000000000002</v>
      </c>
      <c r="C11" s="921">
        <v>323.5</v>
      </c>
      <c r="D11" s="921">
        <v>322.8</v>
      </c>
      <c r="E11" s="921">
        <v>323</v>
      </c>
      <c r="F11" s="921">
        <v>326.89999999999998</v>
      </c>
      <c r="G11" s="921">
        <v>323.39999999999998</v>
      </c>
      <c r="H11" s="921">
        <v>321.10000000000002</v>
      </c>
      <c r="I11" s="921">
        <v>317.7</v>
      </c>
      <c r="J11" s="921">
        <v>313</v>
      </c>
      <c r="K11" s="921">
        <v>312.89999999999998</v>
      </c>
      <c r="L11" s="921">
        <v>315.60000000000002</v>
      </c>
      <c r="M11" s="921">
        <v>322.10000000000002</v>
      </c>
      <c r="N11" s="923">
        <v>320.7</v>
      </c>
    </row>
    <row r="12" spans="1:20" ht="13.5">
      <c r="A12" s="924">
        <v>2012</v>
      </c>
      <c r="B12" s="925">
        <v>324.89999999999998</v>
      </c>
      <c r="C12" s="925">
        <v>327.2</v>
      </c>
      <c r="D12" s="925">
        <v>329</v>
      </c>
      <c r="E12" s="925">
        <v>329.8</v>
      </c>
      <c r="F12" s="925">
        <v>334.6</v>
      </c>
      <c r="G12" s="925">
        <v>336.3</v>
      </c>
      <c r="H12" s="925">
        <v>330.7</v>
      </c>
      <c r="I12" s="925">
        <v>326.3</v>
      </c>
      <c r="J12" s="925">
        <v>325.7</v>
      </c>
      <c r="K12" s="925">
        <v>322</v>
      </c>
      <c r="L12" s="925">
        <v>327.2</v>
      </c>
      <c r="M12" s="925">
        <v>330.6</v>
      </c>
      <c r="N12" s="926">
        <v>328.9</v>
      </c>
    </row>
    <row r="13" spans="1:20" ht="13.5">
      <c r="A13" s="924">
        <v>2013</v>
      </c>
      <c r="B13" s="925">
        <v>334</v>
      </c>
      <c r="C13" s="925">
        <v>336.5</v>
      </c>
      <c r="D13" s="925">
        <v>334.9</v>
      </c>
      <c r="E13" s="925">
        <v>338</v>
      </c>
      <c r="F13" s="925">
        <v>338.8</v>
      </c>
      <c r="G13" s="925">
        <v>343</v>
      </c>
      <c r="H13" s="925">
        <v>338.6</v>
      </c>
      <c r="I13" s="925">
        <v>334</v>
      </c>
      <c r="J13" s="925">
        <v>329.8</v>
      </c>
      <c r="K13" s="925">
        <v>328.9</v>
      </c>
      <c r="L13" s="925">
        <v>331</v>
      </c>
      <c r="M13" s="925">
        <v>333.1</v>
      </c>
      <c r="N13" s="926">
        <v>335.2</v>
      </c>
      <c r="Q13"/>
      <c r="R13"/>
      <c r="S13"/>
      <c r="T13"/>
    </row>
    <row r="14" spans="1:20" ht="13.5">
      <c r="A14" s="924">
        <v>2014</v>
      </c>
      <c r="B14" s="925">
        <v>335.3</v>
      </c>
      <c r="C14" s="925">
        <v>339.5</v>
      </c>
      <c r="D14" s="925">
        <v>336</v>
      </c>
      <c r="E14" s="925">
        <v>338.1</v>
      </c>
      <c r="F14" s="925">
        <v>336</v>
      </c>
      <c r="G14" s="925">
        <v>336.1</v>
      </c>
      <c r="H14" s="925">
        <v>331.4</v>
      </c>
      <c r="I14" s="925">
        <v>332.4</v>
      </c>
      <c r="J14" s="925">
        <v>327.3</v>
      </c>
      <c r="K14" s="925">
        <v>326.3</v>
      </c>
      <c r="L14" s="925">
        <v>328.5</v>
      </c>
      <c r="M14" s="925">
        <v>340.6</v>
      </c>
      <c r="N14" s="926">
        <v>333.6</v>
      </c>
      <c r="Q14"/>
      <c r="R14"/>
      <c r="S14"/>
      <c r="T14"/>
    </row>
    <row r="15" spans="1:20" ht="13.5">
      <c r="A15" s="927">
        <v>2015</v>
      </c>
      <c r="B15" s="928">
        <v>336</v>
      </c>
      <c r="C15" s="928">
        <v>338.9</v>
      </c>
      <c r="D15" s="928">
        <v>339.7</v>
      </c>
      <c r="E15" s="928">
        <v>340.8</v>
      </c>
      <c r="F15" s="928">
        <v>346.1</v>
      </c>
      <c r="G15" s="928">
        <v>343.9</v>
      </c>
      <c r="H15" s="928">
        <v>339.4</v>
      </c>
      <c r="I15" s="928">
        <v>334</v>
      </c>
      <c r="J15" s="928">
        <v>332.9</v>
      </c>
      <c r="K15" s="928">
        <v>331.2</v>
      </c>
      <c r="L15" s="928">
        <v>332.8</v>
      </c>
      <c r="M15" s="928">
        <v>335.4</v>
      </c>
      <c r="N15" s="929">
        <v>337.6</v>
      </c>
      <c r="Q15"/>
      <c r="R15"/>
      <c r="S15"/>
      <c r="T15"/>
    </row>
    <row r="16" spans="1:20" ht="13.5">
      <c r="A16" s="927">
        <v>2016</v>
      </c>
      <c r="B16" s="928">
        <v>335.2</v>
      </c>
      <c r="C16" s="928">
        <v>337.7</v>
      </c>
      <c r="D16" s="928">
        <v>338.5</v>
      </c>
      <c r="E16" s="928">
        <v>340.3</v>
      </c>
      <c r="F16" s="928">
        <v>345.4</v>
      </c>
      <c r="G16" s="928">
        <v>342.5</v>
      </c>
      <c r="H16" s="928">
        <v>339.1</v>
      </c>
      <c r="I16" s="928">
        <v>336.7</v>
      </c>
      <c r="J16" s="928">
        <v>336</v>
      </c>
      <c r="K16" s="928">
        <v>338.1</v>
      </c>
      <c r="L16" s="928">
        <v>339.8</v>
      </c>
      <c r="M16" s="928">
        <v>343.5</v>
      </c>
      <c r="N16" s="929">
        <v>339.5</v>
      </c>
      <c r="Q16"/>
      <c r="R16"/>
      <c r="S16"/>
      <c r="T16"/>
    </row>
    <row r="17" spans="1:20" ht="13.5">
      <c r="A17" s="927">
        <v>2017</v>
      </c>
      <c r="B17" s="928">
        <v>343.84877560849145</v>
      </c>
      <c r="C17" s="928">
        <v>344.01260355448568</v>
      </c>
      <c r="D17" s="928">
        <v>345.08323788722237</v>
      </c>
      <c r="E17" s="928">
        <v>349.4260933003689</v>
      </c>
      <c r="F17" s="928">
        <v>351.85998819252393</v>
      </c>
      <c r="G17" s="928">
        <v>351.12109667545815</v>
      </c>
      <c r="H17" s="928">
        <v>346.75726994620067</v>
      </c>
      <c r="I17" s="928">
        <v>344.85589941972938</v>
      </c>
      <c r="J17" s="928">
        <v>342.09908231074832</v>
      </c>
      <c r="K17" s="928">
        <v>340.25607000681453</v>
      </c>
      <c r="L17" s="928">
        <v>343.96423731809307</v>
      </c>
      <c r="M17" s="928">
        <v>345.17611667491775</v>
      </c>
      <c r="N17" s="929">
        <v>345.73613890143946</v>
      </c>
      <c r="Q17"/>
      <c r="R17"/>
      <c r="S17"/>
      <c r="T17"/>
    </row>
    <row r="18" spans="1:20" ht="13.5">
      <c r="A18" s="927">
        <v>2018</v>
      </c>
      <c r="B18" s="928">
        <v>328.68883172082138</v>
      </c>
      <c r="C18" s="928">
        <v>335.33083028686195</v>
      </c>
      <c r="D18" s="928">
        <v>339.13477331184731</v>
      </c>
      <c r="E18" s="928">
        <v>352.1288362407397</v>
      </c>
      <c r="F18" s="928">
        <v>354.40806226015781</v>
      </c>
      <c r="G18" s="928">
        <v>352.31798629918734</v>
      </c>
      <c r="H18" s="928">
        <v>349.02563708344542</v>
      </c>
      <c r="I18" s="928">
        <v>347.00933631012759</v>
      </c>
      <c r="J18" s="928">
        <v>345.11329021489684</v>
      </c>
      <c r="K18" s="928">
        <v>347.11988043981063</v>
      </c>
      <c r="L18" s="928">
        <v>349.40972512323503</v>
      </c>
      <c r="M18" s="928">
        <v>350.98601398601369</v>
      </c>
      <c r="N18" s="929">
        <v>345.25543478260863</v>
      </c>
      <c r="Q18"/>
      <c r="R18"/>
      <c r="S18"/>
      <c r="T18"/>
    </row>
    <row r="19" spans="1:20" ht="13.5">
      <c r="A19" s="1093">
        <v>2019</v>
      </c>
      <c r="B19" s="1094">
        <v>354.37491656654714</v>
      </c>
      <c r="C19" s="1094">
        <v>356.43838796545651</v>
      </c>
      <c r="D19" s="1094">
        <v>357.2969949465724</v>
      </c>
      <c r="E19" s="1094">
        <v>357.47446683623537</v>
      </c>
      <c r="F19" s="1094">
        <v>361.2054005838466</v>
      </c>
      <c r="G19" s="1094">
        <v>357.93540852897377</v>
      </c>
      <c r="H19" s="1094">
        <v>354.2490676912646</v>
      </c>
      <c r="I19" s="1094">
        <v>353.13528487554794</v>
      </c>
      <c r="J19" s="1094">
        <v>352.05841293166753</v>
      </c>
      <c r="K19" s="1094">
        <v>345</v>
      </c>
      <c r="L19" s="1094">
        <v>349.6</v>
      </c>
      <c r="M19" s="1094">
        <v>354.4</v>
      </c>
      <c r="N19" s="1095">
        <v>354.2</v>
      </c>
    </row>
    <row r="20" spans="1:20" ht="14.25" thickBot="1">
      <c r="A20" s="930">
        <v>2020</v>
      </c>
      <c r="B20" s="931">
        <v>354.8</v>
      </c>
      <c r="C20" s="931">
        <v>355</v>
      </c>
      <c r="D20" s="931">
        <v>356.13</v>
      </c>
      <c r="E20" s="931">
        <v>354.02</v>
      </c>
      <c r="F20" s="931">
        <v>356.2</v>
      </c>
      <c r="G20" s="931">
        <v>358.1</v>
      </c>
      <c r="H20" s="931">
        <v>352.8</v>
      </c>
      <c r="I20" s="931">
        <v>350.8</v>
      </c>
      <c r="J20" s="931">
        <v>346.7</v>
      </c>
      <c r="K20" s="931">
        <v>345</v>
      </c>
      <c r="L20" s="931">
        <v>347.8</v>
      </c>
      <c r="M20" s="931">
        <v>347.4</v>
      </c>
      <c r="N20" s="932">
        <v>352.3</v>
      </c>
    </row>
    <row r="21" spans="1:20">
      <c r="Q21"/>
      <c r="R21"/>
      <c r="S21"/>
      <c r="T21"/>
    </row>
    <row r="22" spans="1:20" ht="13.5" thickBot="1">
      <c r="B22" s="913"/>
      <c r="C22" s="913"/>
      <c r="D22" s="913"/>
      <c r="E22" s="913"/>
      <c r="F22" s="913"/>
      <c r="G22" s="933" t="s">
        <v>345</v>
      </c>
      <c r="H22" s="913"/>
      <c r="I22" s="913"/>
      <c r="J22" s="913"/>
      <c r="K22" s="913"/>
      <c r="L22" s="913"/>
      <c r="M22" s="913"/>
      <c r="N22" s="934"/>
      <c r="Q22"/>
      <c r="R22"/>
      <c r="S22"/>
      <c r="T22"/>
    </row>
    <row r="23" spans="1:20" ht="14.25" thickBot="1">
      <c r="A23" s="915" t="s">
        <v>344</v>
      </c>
      <c r="B23" s="916" t="s">
        <v>219</v>
      </c>
      <c r="C23" s="916" t="s">
        <v>220</v>
      </c>
      <c r="D23" s="916" t="s">
        <v>221</v>
      </c>
      <c r="E23" s="916" t="s">
        <v>222</v>
      </c>
      <c r="F23" s="916" t="s">
        <v>223</v>
      </c>
      <c r="G23" s="916" t="s">
        <v>224</v>
      </c>
      <c r="H23" s="916" t="s">
        <v>225</v>
      </c>
      <c r="I23" s="916" t="s">
        <v>226</v>
      </c>
      <c r="J23" s="916" t="s">
        <v>227</v>
      </c>
      <c r="K23" s="916" t="s">
        <v>228</v>
      </c>
      <c r="L23" s="916" t="s">
        <v>229</v>
      </c>
      <c r="M23" s="916" t="s">
        <v>230</v>
      </c>
      <c r="N23" s="916" t="s">
        <v>237</v>
      </c>
      <c r="Q23"/>
      <c r="R23"/>
      <c r="S23"/>
      <c r="T23"/>
    </row>
    <row r="24" spans="1:20" ht="13.5">
      <c r="A24" s="917">
        <v>2004</v>
      </c>
      <c r="B24" s="918">
        <v>272.2</v>
      </c>
      <c r="C24" s="918">
        <v>271.5</v>
      </c>
      <c r="D24" s="918">
        <v>272</v>
      </c>
      <c r="E24" s="918">
        <v>273.10000000000002</v>
      </c>
      <c r="F24" s="918">
        <v>267.2</v>
      </c>
      <c r="G24" s="918">
        <v>269.60000000000002</v>
      </c>
      <c r="H24" s="918">
        <v>261.5</v>
      </c>
      <c r="I24" s="918">
        <v>261.39999999999998</v>
      </c>
      <c r="J24" s="918">
        <v>264.8</v>
      </c>
      <c r="K24" s="918">
        <v>267</v>
      </c>
      <c r="L24" s="918">
        <v>266.39999999999998</v>
      </c>
      <c r="M24" s="918">
        <v>271.3</v>
      </c>
      <c r="N24" s="919">
        <v>267.3</v>
      </c>
      <c r="Q24"/>
      <c r="R24"/>
      <c r="S24"/>
      <c r="T24"/>
    </row>
    <row r="25" spans="1:20" ht="13.5">
      <c r="A25" s="920">
        <v>2005</v>
      </c>
      <c r="B25" s="921">
        <v>272.10000000000002</v>
      </c>
      <c r="C25" s="921">
        <v>274.8</v>
      </c>
      <c r="D25" s="921">
        <v>271.8</v>
      </c>
      <c r="E25" s="921">
        <v>273.39999999999998</v>
      </c>
      <c r="F25" s="921">
        <v>271</v>
      </c>
      <c r="G25" s="921">
        <v>266.39999999999998</v>
      </c>
      <c r="H25" s="921">
        <v>264.60000000000002</v>
      </c>
      <c r="I25" s="921">
        <v>261.10000000000002</v>
      </c>
      <c r="J25" s="921">
        <v>266.60000000000002</v>
      </c>
      <c r="K25" s="921">
        <v>272.5</v>
      </c>
      <c r="L25" s="921">
        <v>270.60000000000002</v>
      </c>
      <c r="M25" s="921">
        <v>272.39999999999998</v>
      </c>
      <c r="N25" s="922">
        <v>269.2</v>
      </c>
      <c r="Q25"/>
      <c r="R25"/>
      <c r="S25"/>
      <c r="T25"/>
    </row>
    <row r="26" spans="1:20" ht="13.5">
      <c r="A26" s="920">
        <v>2006</v>
      </c>
      <c r="B26" s="921">
        <v>275.10000000000002</v>
      </c>
      <c r="C26" s="921">
        <v>273.39999999999998</v>
      </c>
      <c r="D26" s="921">
        <v>273.39999999999998</v>
      </c>
      <c r="E26" s="921">
        <v>272.89999999999998</v>
      </c>
      <c r="F26" s="921">
        <v>270.39999999999998</v>
      </c>
      <c r="G26" s="921">
        <v>264.2</v>
      </c>
      <c r="H26" s="921">
        <v>260.2</v>
      </c>
      <c r="I26" s="921">
        <v>258.10000000000002</v>
      </c>
      <c r="J26" s="921">
        <v>263.5</v>
      </c>
      <c r="K26" s="921">
        <v>263.89999999999998</v>
      </c>
      <c r="L26" s="921">
        <v>264.89999999999998</v>
      </c>
      <c r="M26" s="921">
        <v>266.89999999999998</v>
      </c>
      <c r="N26" s="922">
        <v>267.5</v>
      </c>
      <c r="Q26"/>
      <c r="R26"/>
      <c r="S26"/>
      <c r="T26"/>
    </row>
    <row r="27" spans="1:20" ht="13.5">
      <c r="A27" s="920">
        <v>2007</v>
      </c>
      <c r="B27" s="921">
        <v>274.10000000000002</v>
      </c>
      <c r="C27" s="921">
        <v>274.89999999999998</v>
      </c>
      <c r="D27" s="921">
        <v>274</v>
      </c>
      <c r="E27" s="921">
        <v>272.3</v>
      </c>
      <c r="F27" s="921">
        <v>271.89999999999998</v>
      </c>
      <c r="G27" s="921">
        <v>269.2</v>
      </c>
      <c r="H27" s="921">
        <v>267.89999999999998</v>
      </c>
      <c r="I27" s="921">
        <v>264.60000000000002</v>
      </c>
      <c r="J27" s="921">
        <v>266</v>
      </c>
      <c r="K27" s="921">
        <v>268.8</v>
      </c>
      <c r="L27" s="921">
        <v>269.10000000000002</v>
      </c>
      <c r="M27" s="921">
        <v>271.60000000000002</v>
      </c>
      <c r="N27" s="922">
        <v>270.2</v>
      </c>
      <c r="Q27"/>
      <c r="R27"/>
      <c r="S27"/>
      <c r="T27"/>
    </row>
    <row r="28" spans="1:20" ht="13.5">
      <c r="A28" s="920">
        <v>2008</v>
      </c>
      <c r="B28" s="921">
        <v>273.89999999999998</v>
      </c>
      <c r="C28" s="921">
        <v>274.89999999999998</v>
      </c>
      <c r="D28" s="921">
        <v>273.8</v>
      </c>
      <c r="E28" s="921">
        <v>270</v>
      </c>
      <c r="F28" s="921">
        <v>271.89999999999998</v>
      </c>
      <c r="G28" s="921">
        <v>270.5</v>
      </c>
      <c r="H28" s="921">
        <v>268.60000000000002</v>
      </c>
      <c r="I28" s="921">
        <v>265</v>
      </c>
      <c r="J28" s="921">
        <v>266.5</v>
      </c>
      <c r="K28" s="921">
        <v>266.60000000000002</v>
      </c>
      <c r="L28" s="921">
        <v>269.7</v>
      </c>
      <c r="M28" s="921">
        <v>274.60000000000002</v>
      </c>
      <c r="N28" s="922">
        <v>270.3</v>
      </c>
      <c r="Q28"/>
      <c r="R28"/>
      <c r="S28"/>
      <c r="T28"/>
    </row>
    <row r="29" spans="1:20" ht="13.5">
      <c r="A29" s="920">
        <v>2009</v>
      </c>
      <c r="B29" s="921">
        <v>276.8</v>
      </c>
      <c r="C29" s="921">
        <v>274.3</v>
      </c>
      <c r="D29" s="921">
        <v>276.39999999999998</v>
      </c>
      <c r="E29" s="921">
        <v>273.60000000000002</v>
      </c>
      <c r="F29" s="921">
        <v>273.8</v>
      </c>
      <c r="G29" s="921">
        <v>272.10000000000002</v>
      </c>
      <c r="H29" s="921">
        <v>268.60000000000002</v>
      </c>
      <c r="I29" s="921">
        <v>266.8</v>
      </c>
      <c r="J29" s="921">
        <v>269.5</v>
      </c>
      <c r="K29" s="921">
        <v>271.39999999999998</v>
      </c>
      <c r="L29" s="921">
        <v>275.60000000000002</v>
      </c>
      <c r="M29" s="921">
        <v>277.10000000000002</v>
      </c>
      <c r="N29" s="923">
        <v>272.8</v>
      </c>
      <c r="Q29"/>
      <c r="R29"/>
      <c r="S29"/>
      <c r="T29"/>
    </row>
    <row r="30" spans="1:20" ht="13.5">
      <c r="A30" s="920">
        <v>2010</v>
      </c>
      <c r="B30" s="921">
        <v>278.5</v>
      </c>
      <c r="C30" s="921">
        <v>282.10000000000002</v>
      </c>
      <c r="D30" s="921">
        <v>281.7</v>
      </c>
      <c r="E30" s="921">
        <v>280.5</v>
      </c>
      <c r="F30" s="921">
        <v>280.89999999999998</v>
      </c>
      <c r="G30" s="921">
        <v>279</v>
      </c>
      <c r="H30" s="921">
        <v>275</v>
      </c>
      <c r="I30" s="921">
        <v>272.89999999999998</v>
      </c>
      <c r="J30" s="921">
        <v>275.5</v>
      </c>
      <c r="K30" s="921">
        <v>275.10000000000002</v>
      </c>
      <c r="L30" s="921">
        <v>275</v>
      </c>
      <c r="M30" s="921">
        <v>277.5</v>
      </c>
      <c r="N30" s="923">
        <v>277.8</v>
      </c>
      <c r="Q30"/>
      <c r="R30"/>
      <c r="S30"/>
      <c r="T30"/>
    </row>
    <row r="31" spans="1:20" ht="13.5">
      <c r="A31" s="920">
        <v>2011</v>
      </c>
      <c r="B31" s="921">
        <v>280.2</v>
      </c>
      <c r="C31" s="921">
        <v>279.3</v>
      </c>
      <c r="D31" s="921">
        <v>279.5</v>
      </c>
      <c r="E31" s="921">
        <v>281.39999999999998</v>
      </c>
      <c r="F31" s="921">
        <v>279.7</v>
      </c>
      <c r="G31" s="921">
        <v>275.89999999999998</v>
      </c>
      <c r="H31" s="921">
        <v>274.2</v>
      </c>
      <c r="I31" s="921">
        <v>268.2</v>
      </c>
      <c r="J31" s="921">
        <v>259.3</v>
      </c>
      <c r="K31" s="921">
        <v>260.89999999999998</v>
      </c>
      <c r="L31" s="921">
        <v>262.89999999999998</v>
      </c>
      <c r="M31" s="921">
        <v>267.2</v>
      </c>
      <c r="N31" s="923">
        <v>271.2</v>
      </c>
      <c r="Q31"/>
      <c r="R31"/>
      <c r="S31"/>
      <c r="T31"/>
    </row>
    <row r="32" spans="1:20" s="913" customFormat="1" ht="13.5">
      <c r="A32" s="924">
        <v>2012</v>
      </c>
      <c r="B32" s="925">
        <v>270.2</v>
      </c>
      <c r="C32" s="925">
        <v>267.8</v>
      </c>
      <c r="D32" s="925">
        <v>269.60000000000002</v>
      </c>
      <c r="E32" s="925">
        <v>266.2</v>
      </c>
      <c r="F32" s="925">
        <v>265.3</v>
      </c>
      <c r="G32" s="925">
        <v>265.10000000000002</v>
      </c>
      <c r="H32" s="925">
        <v>259.10000000000002</v>
      </c>
      <c r="I32" s="925">
        <v>258.3</v>
      </c>
      <c r="J32" s="925">
        <v>258.89999999999998</v>
      </c>
      <c r="K32" s="925">
        <v>261.60000000000002</v>
      </c>
      <c r="L32" s="925">
        <v>263.2</v>
      </c>
      <c r="M32" s="925">
        <v>267</v>
      </c>
      <c r="N32" s="926">
        <v>264</v>
      </c>
      <c r="Q32"/>
      <c r="R32"/>
      <c r="S32"/>
      <c r="T32"/>
    </row>
    <row r="33" spans="1:20" s="913" customFormat="1" ht="13.5">
      <c r="A33" s="924">
        <v>2013</v>
      </c>
      <c r="B33" s="925">
        <v>269.39999999999998</v>
      </c>
      <c r="C33" s="925">
        <v>271.89999999999998</v>
      </c>
      <c r="D33" s="925">
        <v>270.60000000000002</v>
      </c>
      <c r="E33" s="925">
        <v>270.89999999999998</v>
      </c>
      <c r="F33" s="925">
        <v>266.89999999999998</v>
      </c>
      <c r="G33" s="925">
        <v>265.89999999999998</v>
      </c>
      <c r="H33" s="925">
        <v>262.5</v>
      </c>
      <c r="I33" s="925">
        <v>259.3</v>
      </c>
      <c r="J33" s="925">
        <v>261.2</v>
      </c>
      <c r="K33" s="925">
        <v>263.10000000000002</v>
      </c>
      <c r="L33" s="925">
        <v>265.5</v>
      </c>
      <c r="M33" s="925">
        <v>270.2</v>
      </c>
      <c r="N33" s="926">
        <v>266.10000000000002</v>
      </c>
      <c r="Q33"/>
      <c r="R33"/>
      <c r="S33"/>
      <c r="T33"/>
    </row>
    <row r="34" spans="1:20" s="913" customFormat="1" ht="13.5">
      <c r="A34" s="924">
        <v>2014</v>
      </c>
      <c r="B34" s="925">
        <v>273</v>
      </c>
      <c r="C34" s="925">
        <v>274.60000000000002</v>
      </c>
      <c r="D34" s="925">
        <v>271.8</v>
      </c>
      <c r="E34" s="925">
        <v>270.39999999999998</v>
      </c>
      <c r="F34" s="925">
        <v>268.39999999999998</v>
      </c>
      <c r="G34" s="925">
        <v>268.60000000000002</v>
      </c>
      <c r="H34" s="925">
        <v>264.5</v>
      </c>
      <c r="I34" s="925">
        <v>259.7</v>
      </c>
      <c r="J34" s="925">
        <v>261.60000000000002</v>
      </c>
      <c r="K34" s="925">
        <v>263.39999999999998</v>
      </c>
      <c r="L34" s="925">
        <v>264.39999999999998</v>
      </c>
      <c r="M34" s="925">
        <v>264.8</v>
      </c>
      <c r="N34" s="926">
        <v>267</v>
      </c>
      <c r="Q34"/>
      <c r="R34"/>
      <c r="S34"/>
      <c r="T34"/>
    </row>
    <row r="35" spans="1:20" s="913" customFormat="1" ht="13.5">
      <c r="A35" s="927">
        <v>2015</v>
      </c>
      <c r="B35" s="928">
        <v>270.5</v>
      </c>
      <c r="C35" s="928">
        <v>271.5</v>
      </c>
      <c r="D35" s="928">
        <v>272.60000000000002</v>
      </c>
      <c r="E35" s="928">
        <v>270.89999999999998</v>
      </c>
      <c r="F35" s="928">
        <v>273.3</v>
      </c>
      <c r="G35" s="928">
        <v>272</v>
      </c>
      <c r="H35" s="928">
        <v>267.8</v>
      </c>
      <c r="I35" s="928">
        <v>262.10000000000002</v>
      </c>
      <c r="J35" s="928">
        <v>261.39999999999998</v>
      </c>
      <c r="K35" s="928">
        <v>264.5</v>
      </c>
      <c r="L35" s="928">
        <v>266.60000000000002</v>
      </c>
      <c r="M35" s="928">
        <v>268.10000000000002</v>
      </c>
      <c r="N35" s="929">
        <v>267.89999999999998</v>
      </c>
      <c r="Q35"/>
      <c r="R35"/>
      <c r="S35"/>
      <c r="T35"/>
    </row>
    <row r="36" spans="1:20" ht="13.5">
      <c r="A36" s="927">
        <v>2016</v>
      </c>
      <c r="B36" s="928">
        <v>270.10000000000002</v>
      </c>
      <c r="C36" s="928">
        <v>272.10000000000002</v>
      </c>
      <c r="D36" s="928">
        <v>268.7</v>
      </c>
      <c r="E36" s="928">
        <v>267.7</v>
      </c>
      <c r="F36" s="928">
        <v>266.10000000000002</v>
      </c>
      <c r="G36" s="928">
        <v>263.60000000000002</v>
      </c>
      <c r="H36" s="928">
        <v>259.10000000000002</v>
      </c>
      <c r="I36" s="928">
        <v>256.7</v>
      </c>
      <c r="J36" s="928">
        <v>259.60000000000002</v>
      </c>
      <c r="K36" s="928">
        <v>263.8</v>
      </c>
      <c r="L36" s="928">
        <v>267.10000000000002</v>
      </c>
      <c r="M36" s="928">
        <v>271.10000000000002</v>
      </c>
      <c r="N36" s="929">
        <v>265.2</v>
      </c>
    </row>
    <row r="37" spans="1:20" ht="13.5">
      <c r="A37" s="927">
        <v>2017</v>
      </c>
      <c r="B37" s="928">
        <v>272.88640213541373</v>
      </c>
      <c r="C37" s="928">
        <v>276.25085307594861</v>
      </c>
      <c r="D37" s="928">
        <v>274.85711246631678</v>
      </c>
      <c r="E37" s="928">
        <v>274.82589285714283</v>
      </c>
      <c r="F37" s="928">
        <v>275.79789937320038</v>
      </c>
      <c r="G37" s="928">
        <v>275.68322171001125</v>
      </c>
      <c r="H37" s="928">
        <v>271.12366069701773</v>
      </c>
      <c r="I37" s="928">
        <v>265.89233861961111</v>
      </c>
      <c r="J37" s="928">
        <v>268.51868601734992</v>
      </c>
      <c r="K37" s="928">
        <v>269.27624185210152</v>
      </c>
      <c r="L37" s="928">
        <v>272.87214014486779</v>
      </c>
      <c r="M37" s="928">
        <v>275.60365369340764</v>
      </c>
      <c r="N37" s="929">
        <v>272.59345923219968</v>
      </c>
    </row>
    <row r="38" spans="1:20" ht="13.5">
      <c r="A38" s="927">
        <v>2018</v>
      </c>
      <c r="B38" s="928">
        <v>271.81169536218374</v>
      </c>
      <c r="C38" s="928">
        <v>271.62933094384721</v>
      </c>
      <c r="D38" s="928">
        <v>275.82298136645966</v>
      </c>
      <c r="E38" s="928">
        <v>276.47664184157117</v>
      </c>
      <c r="F38" s="928">
        <v>276.53879641485253</v>
      </c>
      <c r="G38" s="928">
        <v>273.5957050315024</v>
      </c>
      <c r="H38" s="928">
        <v>267.18371383829231</v>
      </c>
      <c r="I38" s="928">
        <v>262.45748745224398</v>
      </c>
      <c r="J38" s="928">
        <v>265.66096423017115</v>
      </c>
      <c r="K38" s="928">
        <v>270.12991512212</v>
      </c>
      <c r="L38" s="928">
        <v>273.99583766909478</v>
      </c>
      <c r="M38" s="928">
        <v>277.44326025733028</v>
      </c>
      <c r="N38" s="929">
        <v>271.5347702055667</v>
      </c>
    </row>
    <row r="39" spans="1:20" ht="13.5">
      <c r="A39" s="1093">
        <v>2019</v>
      </c>
      <c r="B39" s="1094">
        <v>281.27826336739287</v>
      </c>
      <c r="C39" s="1094">
        <v>284.30536717690359</v>
      </c>
      <c r="D39" s="1094">
        <v>286.22046450702811</v>
      </c>
      <c r="E39" s="1094">
        <v>290.8767352564733</v>
      </c>
      <c r="F39" s="1094">
        <v>285.31500572737696</v>
      </c>
      <c r="G39" s="1094">
        <v>281.29946839929153</v>
      </c>
      <c r="H39" s="1094">
        <v>274.8623926185175</v>
      </c>
      <c r="I39" s="1094">
        <v>271.9152332887009</v>
      </c>
      <c r="J39" s="1094">
        <v>273.41321243523339</v>
      </c>
      <c r="K39" s="1094">
        <v>276.3</v>
      </c>
      <c r="L39" s="1094">
        <v>279.2</v>
      </c>
      <c r="M39" s="1094">
        <v>286.5</v>
      </c>
      <c r="N39" s="1095">
        <v>286.2</v>
      </c>
    </row>
    <row r="40" spans="1:20" ht="14.25" thickBot="1">
      <c r="A40" s="930">
        <v>2020</v>
      </c>
      <c r="B40" s="931">
        <v>286.2</v>
      </c>
      <c r="C40" s="931">
        <v>288.2</v>
      </c>
      <c r="D40" s="931">
        <v>287.13</v>
      </c>
      <c r="E40" s="931">
        <v>286.24</v>
      </c>
      <c r="F40" s="931">
        <v>285.8</v>
      </c>
      <c r="G40" s="931">
        <v>286</v>
      </c>
      <c r="H40" s="931">
        <v>280.5</v>
      </c>
      <c r="I40" s="931">
        <v>277.2</v>
      </c>
      <c r="J40" s="931">
        <v>277.2</v>
      </c>
      <c r="K40" s="931">
        <v>277.7</v>
      </c>
      <c r="L40" s="931">
        <v>281.60000000000002</v>
      </c>
      <c r="M40" s="931">
        <v>284.8</v>
      </c>
      <c r="N40" s="932">
        <v>282.8</v>
      </c>
    </row>
    <row r="41" spans="1:20" ht="13.5" thickBot="1">
      <c r="B41" s="913"/>
      <c r="C41" s="913"/>
      <c r="D41" s="913"/>
      <c r="E41" s="913"/>
      <c r="F41" s="913"/>
      <c r="G41" s="933" t="s">
        <v>346</v>
      </c>
      <c r="H41" s="913"/>
      <c r="I41" s="913"/>
      <c r="J41" s="913"/>
      <c r="K41" s="913"/>
      <c r="L41" s="913"/>
      <c r="M41" s="913"/>
      <c r="N41" s="934"/>
    </row>
    <row r="42" spans="1:20" ht="14.25" thickBot="1">
      <c r="A42" s="915" t="s">
        <v>344</v>
      </c>
      <c r="B42" s="916" t="s">
        <v>219</v>
      </c>
      <c r="C42" s="916" t="s">
        <v>220</v>
      </c>
      <c r="D42" s="916" t="s">
        <v>221</v>
      </c>
      <c r="E42" s="916" t="s">
        <v>222</v>
      </c>
      <c r="F42" s="916" t="s">
        <v>223</v>
      </c>
      <c r="G42" s="916" t="s">
        <v>224</v>
      </c>
      <c r="H42" s="916" t="s">
        <v>225</v>
      </c>
      <c r="I42" s="916" t="s">
        <v>226</v>
      </c>
      <c r="J42" s="916" t="s">
        <v>227</v>
      </c>
      <c r="K42" s="916" t="s">
        <v>228</v>
      </c>
      <c r="L42" s="916" t="s">
        <v>229</v>
      </c>
      <c r="M42" s="916" t="s">
        <v>230</v>
      </c>
      <c r="N42" s="916" t="s">
        <v>237</v>
      </c>
    </row>
    <row r="43" spans="1:20" ht="13.5">
      <c r="A43" s="917">
        <v>2004</v>
      </c>
      <c r="B43" s="918">
        <v>240.7</v>
      </c>
      <c r="C43" s="918">
        <v>241.7</v>
      </c>
      <c r="D43" s="918">
        <v>243.7</v>
      </c>
      <c r="E43" s="918">
        <v>237.7</v>
      </c>
      <c r="F43" s="918">
        <v>240.8</v>
      </c>
      <c r="G43" s="918">
        <v>241.5</v>
      </c>
      <c r="H43" s="918">
        <v>243.3</v>
      </c>
      <c r="I43" s="918">
        <v>237.1</v>
      </c>
      <c r="J43" s="918">
        <v>241.6</v>
      </c>
      <c r="K43" s="918">
        <v>238.8</v>
      </c>
      <c r="L43" s="918">
        <v>245.7</v>
      </c>
      <c r="M43" s="918">
        <v>249.9</v>
      </c>
      <c r="N43" s="919">
        <v>242.4</v>
      </c>
    </row>
    <row r="44" spans="1:20" ht="13.5">
      <c r="A44" s="920">
        <v>2005</v>
      </c>
      <c r="B44" s="921">
        <v>253.1</v>
      </c>
      <c r="C44" s="921">
        <v>256.89999999999998</v>
      </c>
      <c r="D44" s="921">
        <v>255</v>
      </c>
      <c r="E44" s="921">
        <v>253.3</v>
      </c>
      <c r="F44" s="921">
        <v>253</v>
      </c>
      <c r="G44" s="921">
        <v>252.2</v>
      </c>
      <c r="H44" s="921">
        <v>251.1</v>
      </c>
      <c r="I44" s="921">
        <v>247.9</v>
      </c>
      <c r="J44" s="921">
        <v>246.7</v>
      </c>
      <c r="K44" s="921">
        <v>249.2</v>
      </c>
      <c r="L44" s="921">
        <v>250.4</v>
      </c>
      <c r="M44" s="921">
        <v>256.2</v>
      </c>
      <c r="N44" s="922">
        <v>251.9</v>
      </c>
    </row>
    <row r="45" spans="1:20" ht="13.5">
      <c r="A45" s="920">
        <v>2006</v>
      </c>
      <c r="B45" s="921">
        <v>257.8</v>
      </c>
      <c r="C45" s="921">
        <v>258.60000000000002</v>
      </c>
      <c r="D45" s="921">
        <v>259.39999999999998</v>
      </c>
      <c r="E45" s="921">
        <v>256.39999999999998</v>
      </c>
      <c r="F45" s="921">
        <v>257.60000000000002</v>
      </c>
      <c r="G45" s="921">
        <v>256.10000000000002</v>
      </c>
      <c r="H45" s="921">
        <v>250.4</v>
      </c>
      <c r="I45" s="921">
        <v>248.4</v>
      </c>
      <c r="J45" s="921">
        <v>249.2</v>
      </c>
      <c r="K45" s="921">
        <v>246.2</v>
      </c>
      <c r="L45" s="921">
        <v>246.3</v>
      </c>
      <c r="M45" s="921">
        <v>251</v>
      </c>
      <c r="N45" s="922">
        <v>253.1</v>
      </c>
    </row>
    <row r="46" spans="1:20" ht="13.5">
      <c r="A46" s="920">
        <v>2007</v>
      </c>
      <c r="B46" s="921">
        <v>257</v>
      </c>
      <c r="C46" s="921">
        <v>258.60000000000002</v>
      </c>
      <c r="D46" s="921">
        <v>258.5</v>
      </c>
      <c r="E46" s="921">
        <v>260.5</v>
      </c>
      <c r="F46" s="921">
        <v>258.8</v>
      </c>
      <c r="G46" s="921">
        <v>257.5</v>
      </c>
      <c r="H46" s="921">
        <v>254.5</v>
      </c>
      <c r="I46" s="921">
        <v>250.9</v>
      </c>
      <c r="J46" s="921">
        <v>249.3</v>
      </c>
      <c r="K46" s="921">
        <v>246.9</v>
      </c>
      <c r="L46" s="921">
        <v>251.1</v>
      </c>
      <c r="M46" s="921">
        <v>253</v>
      </c>
      <c r="N46" s="922">
        <v>254.3</v>
      </c>
    </row>
    <row r="47" spans="1:20" ht="13.5">
      <c r="A47" s="920">
        <v>2008</v>
      </c>
      <c r="B47" s="921">
        <v>260</v>
      </c>
      <c r="C47" s="921">
        <v>259.7</v>
      </c>
      <c r="D47" s="921">
        <v>256.5</v>
      </c>
      <c r="E47" s="921">
        <v>253.2</v>
      </c>
      <c r="F47" s="921">
        <v>257.89999999999998</v>
      </c>
      <c r="G47" s="921">
        <v>255.5</v>
      </c>
      <c r="H47" s="921">
        <v>249</v>
      </c>
      <c r="I47" s="921">
        <v>247.1</v>
      </c>
      <c r="J47" s="921">
        <v>246.8</v>
      </c>
      <c r="K47" s="921">
        <v>243.8</v>
      </c>
      <c r="L47" s="921">
        <v>247.6</v>
      </c>
      <c r="M47" s="921">
        <v>252.5</v>
      </c>
      <c r="N47" s="922">
        <v>252.2</v>
      </c>
    </row>
    <row r="48" spans="1:20" ht="13.5">
      <c r="A48" s="920">
        <v>2009</v>
      </c>
      <c r="B48" s="921">
        <v>254.8</v>
      </c>
      <c r="C48" s="921">
        <v>256.39999999999998</v>
      </c>
      <c r="D48" s="921">
        <v>258.2</v>
      </c>
      <c r="E48" s="921">
        <v>257.39999999999998</v>
      </c>
      <c r="F48" s="921">
        <v>257.39999999999998</v>
      </c>
      <c r="G48" s="921">
        <v>255.2</v>
      </c>
      <c r="H48" s="921">
        <v>253.6</v>
      </c>
      <c r="I48" s="921">
        <v>250.6</v>
      </c>
      <c r="J48" s="921">
        <v>251.8</v>
      </c>
      <c r="K48" s="921">
        <v>252.9</v>
      </c>
      <c r="L48" s="921">
        <v>255.6</v>
      </c>
      <c r="M48" s="921">
        <v>260.8</v>
      </c>
      <c r="N48" s="922">
        <v>255.4</v>
      </c>
    </row>
    <row r="49" spans="1:14" ht="13.5">
      <c r="A49" s="920">
        <v>2010</v>
      </c>
      <c r="B49" s="921">
        <v>261.8</v>
      </c>
      <c r="C49" s="921">
        <v>267.39999999999998</v>
      </c>
      <c r="D49" s="921">
        <v>265.7</v>
      </c>
      <c r="E49" s="921">
        <v>267.89999999999998</v>
      </c>
      <c r="F49" s="921">
        <v>268.8</v>
      </c>
      <c r="G49" s="921">
        <v>266.89999999999998</v>
      </c>
      <c r="H49" s="921">
        <v>264.39999999999998</v>
      </c>
      <c r="I49" s="921">
        <v>259.89999999999998</v>
      </c>
      <c r="J49" s="921">
        <v>258.10000000000002</v>
      </c>
      <c r="K49" s="921">
        <v>254.5</v>
      </c>
      <c r="L49" s="921">
        <v>258.10000000000002</v>
      </c>
      <c r="M49" s="921">
        <v>262.5</v>
      </c>
      <c r="N49" s="922">
        <v>262.8</v>
      </c>
    </row>
    <row r="50" spans="1:14" ht="13.5">
      <c r="A50" s="920">
        <v>2011</v>
      </c>
      <c r="B50" s="921">
        <v>262.7</v>
      </c>
      <c r="C50" s="921">
        <v>262.60000000000002</v>
      </c>
      <c r="D50" s="921">
        <v>262.2</v>
      </c>
      <c r="E50" s="921">
        <v>261.5</v>
      </c>
      <c r="F50" s="921">
        <v>261.2</v>
      </c>
      <c r="G50" s="921">
        <v>258</v>
      </c>
      <c r="H50" s="921">
        <v>256.2</v>
      </c>
      <c r="I50" s="921">
        <v>251.1</v>
      </c>
      <c r="J50" s="921">
        <v>250.5</v>
      </c>
      <c r="K50" s="921">
        <v>251.1</v>
      </c>
      <c r="L50" s="921">
        <v>253.3</v>
      </c>
      <c r="M50" s="921">
        <v>259.5</v>
      </c>
      <c r="N50" s="922">
        <v>257.2</v>
      </c>
    </row>
    <row r="51" spans="1:14" ht="13.5">
      <c r="A51" s="920">
        <v>2012</v>
      </c>
      <c r="B51" s="921">
        <v>263.39999999999998</v>
      </c>
      <c r="C51" s="921">
        <v>263.8</v>
      </c>
      <c r="D51" s="921">
        <v>264</v>
      </c>
      <c r="E51" s="921">
        <v>262.5</v>
      </c>
      <c r="F51" s="921">
        <v>265.3</v>
      </c>
      <c r="G51" s="921">
        <v>262.2</v>
      </c>
      <c r="H51" s="921">
        <v>260.3</v>
      </c>
      <c r="I51" s="921">
        <v>256</v>
      </c>
      <c r="J51" s="921">
        <v>256.2</v>
      </c>
      <c r="K51" s="921">
        <v>257.60000000000002</v>
      </c>
      <c r="L51" s="921">
        <v>260.7</v>
      </c>
      <c r="M51" s="921">
        <v>263.5</v>
      </c>
      <c r="N51" s="922">
        <v>261.3</v>
      </c>
    </row>
    <row r="52" spans="1:14" ht="13.5">
      <c r="A52" s="920">
        <v>2013</v>
      </c>
      <c r="B52" s="921">
        <v>263.7</v>
      </c>
      <c r="C52" s="921">
        <v>268.2</v>
      </c>
      <c r="D52" s="921">
        <v>266.3</v>
      </c>
      <c r="E52" s="921">
        <v>267.2</v>
      </c>
      <c r="F52" s="921">
        <v>267</v>
      </c>
      <c r="G52" s="921">
        <v>269.39999999999998</v>
      </c>
      <c r="H52" s="921">
        <v>265.3</v>
      </c>
      <c r="I52" s="921">
        <v>261.7</v>
      </c>
      <c r="J52" s="921">
        <v>261.2</v>
      </c>
      <c r="K52" s="921">
        <v>259.89999999999998</v>
      </c>
      <c r="L52" s="921">
        <v>263.3</v>
      </c>
      <c r="M52" s="921">
        <v>265.8</v>
      </c>
      <c r="N52" s="922">
        <v>264.8</v>
      </c>
    </row>
    <row r="53" spans="1:14" ht="13.5">
      <c r="A53" s="924">
        <v>2014</v>
      </c>
      <c r="B53" s="921">
        <v>267.7</v>
      </c>
      <c r="C53" s="921">
        <v>270.8</v>
      </c>
      <c r="D53" s="921">
        <v>267.3</v>
      </c>
      <c r="E53" s="921">
        <v>267.2</v>
      </c>
      <c r="F53" s="921">
        <v>267.7</v>
      </c>
      <c r="G53" s="921">
        <v>267.39999999999998</v>
      </c>
      <c r="H53" s="921">
        <v>264.89999999999998</v>
      </c>
      <c r="I53" s="921">
        <v>263.3</v>
      </c>
      <c r="J53" s="921">
        <v>260.39999999999998</v>
      </c>
      <c r="K53" s="921">
        <v>262</v>
      </c>
      <c r="L53" s="921">
        <v>263.3</v>
      </c>
      <c r="M53" s="921">
        <v>267.89999999999998</v>
      </c>
      <c r="N53" s="922">
        <v>265.7</v>
      </c>
    </row>
    <row r="54" spans="1:14" ht="13.5">
      <c r="A54" s="927">
        <v>2015</v>
      </c>
      <c r="B54" s="935">
        <v>270.89999999999998</v>
      </c>
      <c r="C54" s="935">
        <v>271.7</v>
      </c>
      <c r="D54" s="935">
        <v>270.89999999999998</v>
      </c>
      <c r="E54" s="935">
        <v>272.5</v>
      </c>
      <c r="F54" s="935">
        <v>274.8</v>
      </c>
      <c r="G54" s="935">
        <v>275.7</v>
      </c>
      <c r="H54" s="935">
        <v>272.39999999999998</v>
      </c>
      <c r="I54" s="935">
        <v>268.60000000000002</v>
      </c>
      <c r="J54" s="935">
        <v>266.3</v>
      </c>
      <c r="K54" s="935">
        <v>266.10000000000002</v>
      </c>
      <c r="L54" s="935">
        <v>268.7</v>
      </c>
      <c r="M54" s="935">
        <v>270.39999999999998</v>
      </c>
      <c r="N54" s="936">
        <v>270.5</v>
      </c>
    </row>
    <row r="55" spans="1:14" ht="13.5">
      <c r="A55" s="927">
        <v>2016</v>
      </c>
      <c r="B55" s="935">
        <v>271.7</v>
      </c>
      <c r="C55" s="935">
        <v>271.89999999999998</v>
      </c>
      <c r="D55" s="935">
        <v>270.2</v>
      </c>
      <c r="E55" s="935">
        <v>272.2</v>
      </c>
      <c r="F55" s="935">
        <v>275.5</v>
      </c>
      <c r="G55" s="935">
        <v>274.2</v>
      </c>
      <c r="H55" s="935">
        <v>270.5</v>
      </c>
      <c r="I55" s="935">
        <v>268.7</v>
      </c>
      <c r="J55" s="935">
        <v>268</v>
      </c>
      <c r="K55" s="935">
        <v>270</v>
      </c>
      <c r="L55" s="935">
        <v>273.2</v>
      </c>
      <c r="M55" s="935">
        <v>276.5</v>
      </c>
      <c r="N55" s="936">
        <v>271.8</v>
      </c>
    </row>
    <row r="56" spans="1:14" ht="13.5">
      <c r="A56" s="927">
        <v>2017</v>
      </c>
      <c r="B56" s="935">
        <v>276.69926282533487</v>
      </c>
      <c r="C56" s="935">
        <v>276.47892871209154</v>
      </c>
      <c r="D56" s="935">
        <v>278.22339935513622</v>
      </c>
      <c r="E56" s="935">
        <v>279.34229084700496</v>
      </c>
      <c r="F56" s="935">
        <v>281.69560720701139</v>
      </c>
      <c r="G56" s="935">
        <v>282.87137778735314</v>
      </c>
      <c r="H56" s="935">
        <v>277.47576558713354</v>
      </c>
      <c r="I56" s="935">
        <v>274.10388337620998</v>
      </c>
      <c r="J56" s="935">
        <v>273.58284883720944</v>
      </c>
      <c r="K56" s="935">
        <v>274.03936753791561</v>
      </c>
      <c r="L56" s="935">
        <v>275.29776603686923</v>
      </c>
      <c r="M56" s="935">
        <v>280.80114332380572</v>
      </c>
      <c r="N56" s="929">
        <v>277.62487398742144</v>
      </c>
    </row>
    <row r="57" spans="1:14" ht="13.5">
      <c r="A57" s="927">
        <v>2018</v>
      </c>
      <c r="B57" s="928">
        <v>279.54637865311327</v>
      </c>
      <c r="C57" s="928">
        <v>282.17688062735988</v>
      </c>
      <c r="D57" s="928">
        <v>283.66516998075673</v>
      </c>
      <c r="E57" s="928">
        <v>284.39577732607717</v>
      </c>
      <c r="F57" s="928">
        <v>286.91837000390598</v>
      </c>
      <c r="G57" s="928">
        <v>286.16812790097981</v>
      </c>
      <c r="H57" s="928">
        <v>281.7233466698047</v>
      </c>
      <c r="I57" s="928">
        <v>279.00896414342645</v>
      </c>
      <c r="J57" s="928">
        <v>276.36222177119254</v>
      </c>
      <c r="K57" s="928">
        <v>278.71065267650755</v>
      </c>
      <c r="L57" s="928">
        <v>284.00026838432649</v>
      </c>
      <c r="M57" s="928">
        <v>284.93782985955824</v>
      </c>
      <c r="N57" s="929">
        <v>282.28926615670917</v>
      </c>
    </row>
    <row r="58" spans="1:14" ht="13.5">
      <c r="A58" s="1093">
        <v>2019</v>
      </c>
      <c r="B58" s="1094">
        <v>287.03444832750858</v>
      </c>
      <c r="C58" s="1094">
        <v>289.1459538749898</v>
      </c>
      <c r="D58" s="1094">
        <v>288.5072199817875</v>
      </c>
      <c r="E58" s="1094">
        <v>290.10412746204969</v>
      </c>
      <c r="F58" s="1094">
        <v>292.71949231485786</v>
      </c>
      <c r="G58" s="1094">
        <v>289.1722528130237</v>
      </c>
      <c r="H58" s="1094">
        <v>284.60732456803191</v>
      </c>
      <c r="I58" s="1094">
        <v>281.83476394849748</v>
      </c>
      <c r="J58" s="1094">
        <v>281.74347936186393</v>
      </c>
      <c r="K58" s="1094">
        <v>280</v>
      </c>
      <c r="L58" s="1094">
        <v>283.39999999999998</v>
      </c>
      <c r="M58" s="1094">
        <v>281.7</v>
      </c>
      <c r="N58" s="1095">
        <v>280.2</v>
      </c>
    </row>
    <row r="59" spans="1:14" ht="14.25" thickBot="1">
      <c r="A59" s="930">
        <v>2020</v>
      </c>
      <c r="B59" s="931">
        <v>288.10000000000002</v>
      </c>
      <c r="C59" s="931">
        <v>289.7</v>
      </c>
      <c r="D59" s="931">
        <v>291.47000000000003</v>
      </c>
      <c r="E59" s="931">
        <v>290.86</v>
      </c>
      <c r="F59" s="931">
        <v>294.3</v>
      </c>
      <c r="G59" s="931">
        <v>295</v>
      </c>
      <c r="H59" s="931">
        <v>291.7</v>
      </c>
      <c r="I59" s="931">
        <v>288</v>
      </c>
      <c r="J59" s="931">
        <v>285</v>
      </c>
      <c r="K59" s="931">
        <v>289.7</v>
      </c>
      <c r="L59" s="931">
        <v>286</v>
      </c>
      <c r="M59" s="931">
        <v>288.2</v>
      </c>
      <c r="N59" s="932">
        <v>289.89999999999998</v>
      </c>
    </row>
    <row r="60" spans="1:14">
      <c r="I60" s="913"/>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33" t="s">
        <v>87</v>
      </c>
      <c r="B1" s="1433"/>
      <c r="C1" s="1433"/>
      <c r="D1" s="1433"/>
      <c r="E1" s="1433"/>
      <c r="F1" s="1433"/>
      <c r="G1" s="1433"/>
      <c r="H1" s="1433"/>
      <c r="I1" s="1433"/>
      <c r="J1" s="1433"/>
      <c r="K1" s="1433"/>
      <c r="L1" s="1433"/>
      <c r="M1" s="135"/>
    </row>
    <row r="2" spans="1:18" s="106" customFormat="1" ht="27" thickBot="1">
      <c r="A2" s="1026"/>
      <c r="B2" s="1027"/>
      <c r="C2" s="1028"/>
      <c r="D2" s="1028"/>
      <c r="E2" s="1029" t="s">
        <v>8</v>
      </c>
      <c r="F2" s="1255"/>
      <c r="G2" s="1028"/>
      <c r="H2" s="1028"/>
      <c r="I2" s="1028"/>
      <c r="J2" s="1028"/>
      <c r="K2" s="1028"/>
      <c r="L2" s="1030"/>
      <c r="M2" s="5"/>
    </row>
    <row r="3" spans="1:18" s="106" customFormat="1" ht="39" customHeight="1" thickBot="1">
      <c r="A3" s="762"/>
      <c r="B3" s="1439" t="s">
        <v>98</v>
      </c>
      <c r="C3" s="1440"/>
      <c r="D3" s="1440"/>
      <c r="E3" s="1440"/>
      <c r="F3" s="1440"/>
      <c r="G3" s="1441"/>
      <c r="H3" s="1435" t="s">
        <v>71</v>
      </c>
      <c r="I3" s="1436"/>
      <c r="J3" s="1442" t="s">
        <v>312</v>
      </c>
      <c r="K3" s="1437" t="s">
        <v>72</v>
      </c>
      <c r="L3" s="1438"/>
      <c r="M3" s="5"/>
    </row>
    <row r="4" spans="1:18" s="106" customFormat="1" ht="31.5">
      <c r="A4" s="763" t="s">
        <v>73</v>
      </c>
      <c r="B4" s="1023" t="s">
        <v>74</v>
      </c>
      <c r="C4" s="131" t="s">
        <v>75</v>
      </c>
      <c r="D4" s="131" t="s">
        <v>76</v>
      </c>
      <c r="E4" s="1256"/>
      <c r="F4" s="1257" t="s">
        <v>456</v>
      </c>
      <c r="G4" s="1258"/>
      <c r="H4" s="1022" t="s">
        <v>77</v>
      </c>
      <c r="I4" s="630" t="s">
        <v>90</v>
      </c>
      <c r="J4" s="1443"/>
      <c r="K4" s="107" t="s">
        <v>70</v>
      </c>
      <c r="L4" s="629" t="s">
        <v>80</v>
      </c>
      <c r="M4" s="5"/>
      <c r="O4" s="5"/>
    </row>
    <row r="5" spans="1:18" s="106" customFormat="1" ht="21" customHeight="1" thickBot="1">
      <c r="A5" s="764"/>
      <c r="B5" s="1105" t="s">
        <v>519</v>
      </c>
      <c r="C5" s="1106" t="s">
        <v>519</v>
      </c>
      <c r="D5" s="1106" t="s">
        <v>519</v>
      </c>
      <c r="E5" s="976" t="s">
        <v>125</v>
      </c>
      <c r="F5" s="1253" t="s">
        <v>455</v>
      </c>
      <c r="G5" s="977" t="s">
        <v>78</v>
      </c>
      <c r="H5" s="1107" t="s">
        <v>519</v>
      </c>
      <c r="I5" s="761" t="s">
        <v>89</v>
      </c>
      <c r="J5" s="844"/>
      <c r="K5" s="1106" t="s">
        <v>519</v>
      </c>
      <c r="L5" s="964" t="s">
        <v>79</v>
      </c>
      <c r="M5" s="5"/>
    </row>
    <row r="6" spans="1:18" s="106" customFormat="1" ht="28.5" customHeight="1" thickBot="1">
      <c r="A6" s="64" t="s">
        <v>22</v>
      </c>
      <c r="B6" s="744">
        <v>6.7517241734305138</v>
      </c>
      <c r="C6" s="745">
        <v>13034.216551024158</v>
      </c>
      <c r="D6" s="745">
        <v>13294.900882044642</v>
      </c>
      <c r="E6" s="970">
        <v>0.86322533641421584</v>
      </c>
      <c r="F6" s="1254">
        <v>2.0118793001947535</v>
      </c>
      <c r="G6" s="978">
        <v>7.4270944166723414</v>
      </c>
      <c r="H6" s="746">
        <v>323.27250633494589</v>
      </c>
      <c r="I6" s="970">
        <v>0.49676138832760325</v>
      </c>
      <c r="J6" s="746">
        <v>0.84209303676171676</v>
      </c>
      <c r="K6" s="747">
        <v>100</v>
      </c>
      <c r="L6" s="965" t="s">
        <v>23</v>
      </c>
    </row>
    <row r="7" spans="1:18" s="106" customFormat="1" ht="25.5" customHeight="1">
      <c r="A7" s="832" t="s">
        <v>102</v>
      </c>
      <c r="B7" s="905">
        <v>6.6479485680814099</v>
      </c>
      <c r="C7" s="906">
        <v>12333.85634152395</v>
      </c>
      <c r="D7" s="906">
        <v>12580.53346835443</v>
      </c>
      <c r="E7" s="979">
        <v>0.821776078771848</v>
      </c>
      <c r="F7" s="971">
        <v>3.4491030040886534</v>
      </c>
      <c r="G7" s="980">
        <v>4.7569488376537095</v>
      </c>
      <c r="H7" s="748">
        <v>237.02666666666667</v>
      </c>
      <c r="I7" s="971">
        <v>0.16108998245681191</v>
      </c>
      <c r="J7" s="749">
        <v>-9.0909090909090917</v>
      </c>
      <c r="K7" s="749">
        <v>0.17277125086385625</v>
      </c>
      <c r="L7" s="966">
        <v>-1.8877509226741335E-2</v>
      </c>
    </row>
    <row r="8" spans="1:18" s="106" customFormat="1" ht="24" customHeight="1">
      <c r="A8" s="833" t="s">
        <v>103</v>
      </c>
      <c r="B8" s="907">
        <v>7.4896904492711913</v>
      </c>
      <c r="C8" s="750">
        <v>14051.952062422497</v>
      </c>
      <c r="D8" s="750">
        <v>14332.991103670947</v>
      </c>
      <c r="E8" s="981">
        <v>0.10477652423515312</v>
      </c>
      <c r="F8" s="973">
        <v>1.2870731534916195</v>
      </c>
      <c r="G8" s="751">
        <v>10.351697061339337</v>
      </c>
      <c r="H8" s="752">
        <v>351.74451318309031</v>
      </c>
      <c r="I8" s="972">
        <v>-0.16631481740275858</v>
      </c>
      <c r="J8" s="753">
        <v>4.4943820224719104</v>
      </c>
      <c r="K8" s="753">
        <v>39.098134070490673</v>
      </c>
      <c r="L8" s="967">
        <v>1.3665584853811978</v>
      </c>
      <c r="R8" s="5"/>
    </row>
    <row r="9" spans="1:18" s="106" customFormat="1" ht="24" customHeight="1">
      <c r="A9" s="833" t="s">
        <v>104</v>
      </c>
      <c r="B9" s="907">
        <v>7.4879520920887019</v>
      </c>
      <c r="C9" s="750">
        <v>14048.690604293999</v>
      </c>
      <c r="D9" s="750">
        <v>14329.664416379879</v>
      </c>
      <c r="E9" s="981">
        <v>0.38179789083463433</v>
      </c>
      <c r="F9" s="973">
        <v>1.6422364365083375</v>
      </c>
      <c r="G9" s="751">
        <v>11.743955386349569</v>
      </c>
      <c r="H9" s="754">
        <v>385.15413814561293</v>
      </c>
      <c r="I9" s="973">
        <v>-0.12519916267319761</v>
      </c>
      <c r="J9" s="755">
        <v>2.0317460317460316</v>
      </c>
      <c r="K9" s="755">
        <v>9.2547800046072339</v>
      </c>
      <c r="L9" s="968">
        <v>0.10790736391962064</v>
      </c>
    </row>
    <row r="10" spans="1:18" s="106" customFormat="1" ht="24" customHeight="1">
      <c r="A10" s="833" t="s">
        <v>105</v>
      </c>
      <c r="B10" s="1024" t="s">
        <v>99</v>
      </c>
      <c r="C10" s="820" t="s">
        <v>253</v>
      </c>
      <c r="D10" s="820" t="s">
        <v>253</v>
      </c>
      <c r="E10" s="974" t="s">
        <v>99</v>
      </c>
      <c r="F10" s="974" t="s">
        <v>99</v>
      </c>
      <c r="G10" s="1025" t="s">
        <v>99</v>
      </c>
      <c r="H10" s="904" t="s">
        <v>253</v>
      </c>
      <c r="I10" s="974" t="s">
        <v>99</v>
      </c>
      <c r="J10" s="756" t="s">
        <v>99</v>
      </c>
      <c r="K10" s="756" t="s">
        <v>99</v>
      </c>
      <c r="L10" s="1382" t="s">
        <v>99</v>
      </c>
    </row>
    <row r="11" spans="1:18" s="106" customFormat="1" ht="24" customHeight="1">
      <c r="A11" s="833" t="s">
        <v>97</v>
      </c>
      <c r="B11" s="907">
        <v>5.173982472250608</v>
      </c>
      <c r="C11" s="750">
        <v>10624.193988194267</v>
      </c>
      <c r="D11" s="750">
        <v>10836.677867958153</v>
      </c>
      <c r="E11" s="981">
        <v>-1.0462146517127019E-2</v>
      </c>
      <c r="F11" s="973">
        <v>4.8004247308520309</v>
      </c>
      <c r="G11" s="751">
        <v>2.9132684886224021</v>
      </c>
      <c r="H11" s="754">
        <v>288.7787017476474</v>
      </c>
      <c r="I11" s="973">
        <v>0.54020379051530998</v>
      </c>
      <c r="J11" s="755">
        <v>-5.7727108215707563</v>
      </c>
      <c r="K11" s="755">
        <v>29.987330108269983</v>
      </c>
      <c r="L11" s="968">
        <v>-2.1051258996282662</v>
      </c>
    </row>
    <row r="12" spans="1:18" s="106" customFormat="1" ht="24" customHeight="1" thickBot="1">
      <c r="A12" s="834" t="s">
        <v>106</v>
      </c>
      <c r="B12" s="908">
        <v>7.0177605654537549</v>
      </c>
      <c r="C12" s="757">
        <v>13547.800319408792</v>
      </c>
      <c r="D12" s="757">
        <v>13818.756325796969</v>
      </c>
      <c r="E12" s="982">
        <v>1.4965416668355138</v>
      </c>
      <c r="F12" s="975">
        <v>0.82316815455130043</v>
      </c>
      <c r="G12" s="758">
        <v>4.4421399759723856</v>
      </c>
      <c r="H12" s="759">
        <v>293.0657242864836</v>
      </c>
      <c r="I12" s="975">
        <v>0.45335766141739947</v>
      </c>
      <c r="J12" s="760">
        <v>3.7720033528918693</v>
      </c>
      <c r="K12" s="760">
        <v>21.389080856945405</v>
      </c>
      <c r="L12" s="969">
        <v>0.60390169439241248</v>
      </c>
    </row>
    <row r="13" spans="1:18" s="106" customFormat="1" ht="15">
      <c r="A13" s="902"/>
      <c r="B13" s="903"/>
    </row>
    <row r="14" spans="1:18" s="106" customFormat="1" ht="46.5" customHeight="1">
      <c r="A14" s="1434" t="s">
        <v>420</v>
      </c>
      <c r="B14" s="1434"/>
      <c r="C14" s="1434"/>
      <c r="D14" s="1434"/>
      <c r="E14" s="1434"/>
      <c r="F14" s="1434"/>
      <c r="G14" s="1434"/>
      <c r="H14" s="1434"/>
      <c r="I14" s="1434"/>
      <c r="J14" s="1434"/>
      <c r="K14" s="1434"/>
      <c r="L14" s="1434"/>
    </row>
    <row r="15" spans="1:18" s="106" customFormat="1" ht="33.75" customHeight="1">
      <c r="A15" s="1434" t="s">
        <v>336</v>
      </c>
      <c r="B15" s="1434"/>
      <c r="C15" s="1434"/>
      <c r="D15" s="1434"/>
      <c r="E15" s="1434"/>
      <c r="F15" s="1434"/>
      <c r="G15" s="1434"/>
      <c r="H15" s="1434"/>
      <c r="I15" s="1434"/>
      <c r="J15" s="1434"/>
      <c r="K15" s="1434"/>
      <c r="L15" s="1434"/>
    </row>
    <row r="16" spans="1:18" s="106" customFormat="1">
      <c r="A16" s="1434" t="s">
        <v>168</v>
      </c>
      <c r="B16" s="1434"/>
      <c r="C16" s="1434"/>
      <c r="D16" s="1434"/>
      <c r="E16" s="1434"/>
      <c r="F16" s="1434"/>
      <c r="G16" s="1434"/>
      <c r="H16" s="1434"/>
      <c r="I16" s="1434"/>
      <c r="J16" s="1434"/>
      <c r="K16" s="1434"/>
      <c r="L16" s="1434"/>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43" zoomScale="75" workbookViewId="0">
      <selection activeCell="Y535" sqref="Y53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1" t="s">
        <v>433</v>
      </c>
      <c r="B2" s="1621"/>
      <c r="C2" s="1621"/>
      <c r="D2" s="1621"/>
      <c r="E2" s="1621"/>
      <c r="F2" s="1621"/>
      <c r="G2" s="1621"/>
      <c r="H2" s="1621"/>
      <c r="I2" s="1621"/>
      <c r="J2" s="1621"/>
      <c r="K2" s="1621"/>
      <c r="L2" s="1621"/>
      <c r="M2" s="1621"/>
    </row>
    <row r="3" spans="1:29" ht="12.75" hidden="1" customHeight="1">
      <c r="A3" s="1621"/>
      <c r="B3" s="1621"/>
      <c r="C3" s="1621"/>
      <c r="D3" s="1621"/>
      <c r="E3" s="1621"/>
      <c r="F3" s="1621"/>
      <c r="G3" s="1621"/>
      <c r="H3" s="1621"/>
      <c r="I3" s="1621"/>
      <c r="J3" s="1621"/>
      <c r="K3" s="1621"/>
      <c r="L3" s="1621"/>
      <c r="M3" s="1621"/>
    </row>
    <row r="4" spans="1:29" ht="12.75" hidden="1" customHeight="1">
      <c r="A4" s="1621"/>
      <c r="B4" s="1621"/>
      <c r="C4" s="1621"/>
      <c r="D4" s="1621"/>
      <c r="E4" s="1621"/>
      <c r="F4" s="1621"/>
      <c r="G4" s="1621"/>
      <c r="H4" s="1621"/>
      <c r="I4" s="1621"/>
      <c r="J4" s="1621"/>
      <c r="K4" s="1621"/>
      <c r="L4" s="1621"/>
      <c r="M4" s="1621"/>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0" t="s">
        <v>216</v>
      </c>
      <c r="R7" s="1620"/>
      <c r="S7" s="1620"/>
      <c r="T7" s="1097"/>
      <c r="U7" s="139">
        <v>2003</v>
      </c>
      <c r="V7" s="1620" t="s">
        <v>217</v>
      </c>
      <c r="W7" s="1622"/>
      <c r="X7" s="1097"/>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0" t="s">
        <v>216</v>
      </c>
      <c r="Q16" s="1620"/>
      <c r="R16" s="1620"/>
      <c r="S16" s="1620"/>
      <c r="T16" s="140"/>
      <c r="U16" s="139">
        <v>2004</v>
      </c>
      <c r="V16" s="1620" t="s">
        <v>217</v>
      </c>
      <c r="W16" s="1620"/>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0" t="s">
        <v>216</v>
      </c>
      <c r="Q25" s="1620"/>
      <c r="R25" s="1620"/>
      <c r="S25" s="1620"/>
      <c r="T25" s="140"/>
      <c r="U25" s="139">
        <v>2005</v>
      </c>
      <c r="V25" s="1620" t="s">
        <v>217</v>
      </c>
      <c r="W25" s="1620"/>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0" t="s">
        <v>216</v>
      </c>
      <c r="Q34" s="1620"/>
      <c r="R34" s="1620"/>
      <c r="S34" s="1620"/>
      <c r="T34" s="140"/>
      <c r="U34" s="139">
        <v>2006</v>
      </c>
      <c r="V34" s="1620" t="s">
        <v>217</v>
      </c>
      <c r="W34" s="1620"/>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0" t="s">
        <v>216</v>
      </c>
      <c r="Q43" s="1620"/>
      <c r="R43" s="1620"/>
      <c r="S43" s="1620"/>
      <c r="T43" s="140"/>
      <c r="U43" s="139">
        <v>2007</v>
      </c>
      <c r="V43" s="1620" t="s">
        <v>217</v>
      </c>
      <c r="W43" s="1620"/>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0" t="s">
        <v>216</v>
      </c>
      <c r="Q52" s="1620"/>
      <c r="R52" s="1620"/>
      <c r="S52" s="1620"/>
      <c r="T52" s="140"/>
      <c r="U52" s="139">
        <v>2008</v>
      </c>
      <c r="V52" s="1620" t="s">
        <v>217</v>
      </c>
      <c r="W52" s="1620"/>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0" t="s">
        <v>216</v>
      </c>
      <c r="Q61" s="1620"/>
      <c r="R61" s="1620"/>
      <c r="S61" s="1620"/>
      <c r="T61" s="140"/>
      <c r="U61" s="139">
        <v>2009</v>
      </c>
      <c r="V61" s="1620" t="s">
        <v>217</v>
      </c>
      <c r="W61" s="1620"/>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0" t="s">
        <v>216</v>
      </c>
      <c r="Q70" s="1620"/>
      <c r="R70" s="1620"/>
      <c r="S70" s="1620"/>
      <c r="T70" s="140"/>
      <c r="U70" s="139">
        <v>2010</v>
      </c>
      <c r="V70" s="1620" t="s">
        <v>217</v>
      </c>
      <c r="W70" s="1620"/>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0" t="s">
        <v>216</v>
      </c>
      <c r="Q79" s="1620"/>
      <c r="R79" s="1620"/>
      <c r="S79" s="1620"/>
      <c r="T79" s="140"/>
      <c r="U79" s="139">
        <v>2011</v>
      </c>
      <c r="V79" s="1620" t="s">
        <v>217</v>
      </c>
      <c r="W79" s="1620"/>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0" t="s">
        <v>216</v>
      </c>
      <c r="Q88" s="1620"/>
      <c r="R88" s="1620"/>
      <c r="S88" s="1620"/>
      <c r="T88" s="140"/>
      <c r="U88" s="139">
        <v>2012</v>
      </c>
      <c r="V88" s="1620" t="s">
        <v>217</v>
      </c>
      <c r="W88" s="1620"/>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0" t="s">
        <v>216</v>
      </c>
      <c r="Q97" s="1620"/>
      <c r="R97" s="1620"/>
      <c r="S97" s="1620"/>
      <c r="T97" s="140"/>
      <c r="U97" s="139">
        <v>2013</v>
      </c>
      <c r="V97" s="1620" t="s">
        <v>217</v>
      </c>
      <c r="W97" s="1620"/>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0" t="s">
        <v>216</v>
      </c>
      <c r="Q106" s="1620"/>
      <c r="R106" s="1620"/>
      <c r="S106" s="1620"/>
      <c r="T106" s="140"/>
      <c r="U106" s="139">
        <v>2014</v>
      </c>
      <c r="V106" s="1620" t="s">
        <v>217</v>
      </c>
      <c r="W106" s="1620"/>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0" t="s">
        <v>216</v>
      </c>
      <c r="Q116" s="1620"/>
      <c r="R116" s="1620"/>
      <c r="S116" s="1620"/>
      <c r="T116" s="140"/>
      <c r="U116" s="139">
        <v>2015</v>
      </c>
      <c r="V116" s="1620" t="s">
        <v>217</v>
      </c>
      <c r="W116" s="1620"/>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0" t="s">
        <v>216</v>
      </c>
      <c r="Q126" s="1620"/>
      <c r="R126" s="1620"/>
      <c r="S126" s="1620"/>
      <c r="T126" s="140"/>
      <c r="U126" s="139">
        <v>2016</v>
      </c>
      <c r="V126" s="1620" t="s">
        <v>217</v>
      </c>
      <c r="W126" s="1620"/>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0" t="s">
        <v>216</v>
      </c>
      <c r="Q136" s="1620"/>
      <c r="R136" s="1620"/>
      <c r="S136" s="1620"/>
      <c r="T136" s="140"/>
      <c r="U136" s="139">
        <v>2017</v>
      </c>
      <c r="V136" s="1620" t="s">
        <v>217</v>
      </c>
      <c r="W136" s="1620"/>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3"/>
    </row>
    <row r="146" spans="1:34" ht="16.5" thickBot="1">
      <c r="A146" s="139">
        <v>2018</v>
      </c>
      <c r="B146" s="140"/>
      <c r="C146" s="140"/>
      <c r="D146" s="140"/>
      <c r="E146" s="140"/>
      <c r="F146" s="140"/>
      <c r="G146" s="140"/>
      <c r="H146" s="140"/>
      <c r="I146" s="140"/>
      <c r="J146" s="140"/>
      <c r="K146" s="140"/>
      <c r="L146" s="141" t="s">
        <v>215</v>
      </c>
      <c r="M146" s="140"/>
      <c r="N146" s="173"/>
      <c r="O146" s="139">
        <v>2018</v>
      </c>
      <c r="P146" s="1620" t="s">
        <v>216</v>
      </c>
      <c r="Q146" s="1620"/>
      <c r="R146" s="1620"/>
      <c r="S146" s="1620"/>
      <c r="T146" s="140"/>
      <c r="U146" s="139">
        <v>2018</v>
      </c>
      <c r="V146" s="1620" t="s">
        <v>217</v>
      </c>
      <c r="W146" s="1620"/>
      <c r="X146" s="140"/>
      <c r="Y146" s="225">
        <v>2018</v>
      </c>
      <c r="Z146" s="140"/>
      <c r="AA146" s="160"/>
      <c r="AB146" s="106"/>
      <c r="AC146"/>
      <c r="AD146" s="943"/>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0" t="s">
        <v>216</v>
      </c>
      <c r="Q156" s="1620"/>
      <c r="R156" s="1620"/>
      <c r="S156" s="1620"/>
      <c r="T156" s="140"/>
      <c r="U156" s="139">
        <v>2019</v>
      </c>
      <c r="V156" s="1620" t="s">
        <v>217</v>
      </c>
      <c r="W156" s="1620"/>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4">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43"/>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43"/>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43"/>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43"/>
      <c r="AE164" s="106"/>
      <c r="AF164" s="106"/>
      <c r="AG164" s="106"/>
      <c r="AH164" s="106"/>
    </row>
    <row r="165" spans="1:34">
      <c r="AA165" s="106"/>
      <c r="AB165"/>
      <c r="AC165"/>
      <c r="AD165" s="943"/>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0" t="s">
        <v>216</v>
      </c>
      <c r="Q166" s="1620"/>
      <c r="R166" s="1620"/>
      <c r="S166" s="1620"/>
      <c r="T166" s="140"/>
      <c r="U166" s="139">
        <v>2020</v>
      </c>
      <c r="V166" s="1620" t="s">
        <v>217</v>
      </c>
      <c r="W166" s="1620"/>
      <c r="X166" s="140"/>
      <c r="Y166" s="225">
        <v>2020</v>
      </c>
      <c r="Z166" s="140"/>
      <c r="AA166" s="106"/>
      <c r="AB166"/>
      <c r="AC166"/>
      <c r="AD166" s="943"/>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44">
        <v>12293.668</v>
      </c>
      <c r="C168" s="114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84">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45">
        <v>12953.451999999999</v>
      </c>
      <c r="C170" s="114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45">
        <v>12820.403</v>
      </c>
      <c r="C171" s="114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45"/>
      <c r="C172" s="114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45">
        <v>10382.365</v>
      </c>
      <c r="C173" s="114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47">
        <v>13188.183000000001</v>
      </c>
      <c r="C174" s="114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c r="AA176" s="106"/>
      <c r="AB176"/>
      <c r="AC176"/>
      <c r="AD176"/>
      <c r="AE176"/>
      <c r="AF17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12.170812400409982</v>
      </c>
      <c r="K338" s="321">
        <f t="shared" si="80"/>
        <v>12.086283222130579</v>
      </c>
      <c r="L338" s="321">
        <f t="shared" si="80"/>
        <v>12.028316971634867</v>
      </c>
      <c r="M338" s="322">
        <f t="shared" ref="M338:M344" si="81">(M168/1000)/1.02</f>
        <v>12.470539263092032</v>
      </c>
      <c r="O338" s="286" t="s">
        <v>238</v>
      </c>
      <c r="P338" s="320">
        <f t="shared" ref="P338:S344" si="82">(P168/1000)/1.02</f>
        <v>12.023768601278885</v>
      </c>
      <c r="Q338" s="321">
        <f t="shared" si="82"/>
        <v>11.534723401155603</v>
      </c>
      <c r="R338" s="321">
        <f t="shared" si="82"/>
        <v>11.954520900319125</v>
      </c>
      <c r="S338" s="321">
        <f t="shared" si="82"/>
        <v>12.201642328393659</v>
      </c>
      <c r="T338" s="260"/>
      <c r="U338" s="286" t="s">
        <v>238</v>
      </c>
      <c r="V338" s="320">
        <f t="shared" ref="V338:W344" si="83">(V168/1000)/1.02</f>
        <v>11.792244364685196</v>
      </c>
      <c r="W338" s="320">
        <f t="shared" si="83"/>
        <v>12.066915001968225</v>
      </c>
      <c r="X338" s="260"/>
      <c r="Y338" s="286" t="s">
        <v>238</v>
      </c>
      <c r="Z338" s="323">
        <f t="shared" ref="Z338:Z344" si="84">(Z168/1000)/1.02</f>
        <v>11.931429166715311</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12.311606439018922</v>
      </c>
      <c r="K339" s="321">
        <f t="shared" si="80"/>
        <v>12.264953239514989</v>
      </c>
      <c r="L339" s="321">
        <f t="shared" ref="L339:L344" si="87">L169/1000/1.02</f>
        <v>12.352148907041483</v>
      </c>
      <c r="M339" s="322">
        <f t="shared" si="81"/>
        <v>12.930716517691565</v>
      </c>
      <c r="O339" s="327" t="s">
        <v>243</v>
      </c>
      <c r="P339" s="320">
        <f t="shared" si="82"/>
        <v>11.990614644160731</v>
      </c>
      <c r="Q339" s="321">
        <f t="shared" si="82"/>
        <v>11.190406410132059</v>
      </c>
      <c r="R339" s="321">
        <f t="shared" si="82"/>
        <v>12.243303093830649</v>
      </c>
      <c r="S339" s="321">
        <f t="shared" si="82"/>
        <v>12.564746869135124</v>
      </c>
      <c r="T339" s="260"/>
      <c r="U339" s="328" t="s">
        <v>243</v>
      </c>
      <c r="V339" s="320">
        <f t="shared" si="83"/>
        <v>11.629273522568642</v>
      </c>
      <c r="W339" s="320">
        <f t="shared" si="83"/>
        <v>12.384408854727466</v>
      </c>
      <c r="X339" s="260"/>
      <c r="Y339" s="328" t="s">
        <v>243</v>
      </c>
      <c r="Z339" s="323">
        <f t="shared" si="84"/>
        <v>12.099709586515299</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12.950811747788642</v>
      </c>
      <c r="K340" s="321">
        <f t="shared" si="80"/>
        <v>12.997653099313514</v>
      </c>
      <c r="L340" s="321">
        <f t="shared" si="87"/>
        <v>13.223588680601459</v>
      </c>
      <c r="M340" s="322">
        <f t="shared" si="81"/>
        <v>13.674724829900967</v>
      </c>
      <c r="O340" s="334" t="s">
        <v>239</v>
      </c>
      <c r="P340" s="320">
        <f t="shared" si="82"/>
        <v>12.578730549679941</v>
      </c>
      <c r="Q340" s="321">
        <f t="shared" si="82"/>
        <v>12.083495868625089</v>
      </c>
      <c r="R340" s="321">
        <f t="shared" si="82"/>
        <v>12.668314793595554</v>
      </c>
      <c r="S340" s="321">
        <f t="shared" si="82"/>
        <v>13.308348803568434</v>
      </c>
      <c r="T340" s="260"/>
      <c r="U340" s="335" t="s">
        <v>239</v>
      </c>
      <c r="V340" s="320">
        <f t="shared" si="83"/>
        <v>12.349361282209992</v>
      </c>
      <c r="W340" s="320">
        <f t="shared" si="83"/>
        <v>12.950798873103821</v>
      </c>
      <c r="X340" s="260"/>
      <c r="Y340" s="335" t="s">
        <v>239</v>
      </c>
      <c r="Z340" s="323">
        <f t="shared" si="84"/>
        <v>12.640269615675695</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12.928648046142966</v>
      </c>
      <c r="K341" s="321">
        <f t="shared" si="80"/>
        <v>12.927133113221613</v>
      </c>
      <c r="L341" s="321">
        <f t="shared" si="87"/>
        <v>13.147366794779646</v>
      </c>
      <c r="M341" s="322">
        <f t="shared" si="81"/>
        <v>13.599576728902296</v>
      </c>
      <c r="O341" s="334" t="s">
        <v>240</v>
      </c>
      <c r="P341" s="320">
        <f t="shared" si="82"/>
        <v>12.442723400817714</v>
      </c>
      <c r="Q341" s="321">
        <f t="shared" si="82"/>
        <v>11.965306635854319</v>
      </c>
      <c r="R341" s="321">
        <f t="shared" si="82"/>
        <v>12.605636791366502</v>
      </c>
      <c r="S341" s="321">
        <f t="shared" si="82"/>
        <v>13.238471090391656</v>
      </c>
      <c r="T341" s="260"/>
      <c r="U341" s="335" t="s">
        <v>240</v>
      </c>
      <c r="V341" s="320">
        <f t="shared" si="83"/>
        <v>12.20565695394767</v>
      </c>
      <c r="W341" s="320">
        <f t="shared" si="83"/>
        <v>12.871018556161674</v>
      </c>
      <c r="X341" s="260"/>
      <c r="Y341" s="335" t="s">
        <v>240</v>
      </c>
      <c r="Z341" s="323">
        <f t="shared" si="84"/>
        <v>12.52682580882159</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 t="shared" ref="I342:J342" si="88">I172/1000/1.02</f>
        <v>0</v>
      </c>
      <c r="J342" s="321">
        <f t="shared" si="88"/>
        <v>0</v>
      </c>
      <c r="K342" s="321">
        <f t="shared" si="80"/>
        <v>0</v>
      </c>
      <c r="L342" s="321">
        <f t="shared" si="87"/>
        <v>0</v>
      </c>
      <c r="M342" s="322">
        <f t="shared" si="81"/>
        <v>0</v>
      </c>
      <c r="O342" s="334" t="s">
        <v>241</v>
      </c>
      <c r="P342" s="320">
        <f t="shared" si="82"/>
        <v>0</v>
      </c>
      <c r="Q342" s="321">
        <f t="shared" si="82"/>
        <v>12.493058229352346</v>
      </c>
      <c r="R342" s="321">
        <f t="shared" si="82"/>
        <v>14.043215686274509</v>
      </c>
      <c r="S342" s="321">
        <f t="shared" si="82"/>
        <v>0</v>
      </c>
      <c r="T342" s="260"/>
      <c r="U342" s="335" t="s">
        <v>241</v>
      </c>
      <c r="V342" s="320">
        <f t="shared" si="83"/>
        <v>11.898039215686273</v>
      </c>
      <c r="W342" s="320">
        <f t="shared" si="83"/>
        <v>13.347879909380504</v>
      </c>
      <c r="X342" s="260"/>
      <c r="Y342" s="335" t="s">
        <v>241</v>
      </c>
      <c r="Z342" s="323">
        <f t="shared" si="84"/>
        <v>12.867537317086082</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 t="shared" ref="I343:J343" si="89">I173/1000/1.02</f>
        <v>10.120527173377409</v>
      </c>
      <c r="J343" s="321">
        <f t="shared" si="89"/>
        <v>10.309502005173607</v>
      </c>
      <c r="K343" s="321">
        <f t="shared" si="80"/>
        <v>10.294882163397419</v>
      </c>
      <c r="L343" s="321">
        <f t="shared" si="87"/>
        <v>9.8364333703989697</v>
      </c>
      <c r="M343" s="322">
        <f t="shared" si="81"/>
        <v>10.220954805962348</v>
      </c>
      <c r="O343" s="334" t="s">
        <v>97</v>
      </c>
      <c r="P343" s="320">
        <f t="shared" si="82"/>
        <v>10.270548959828581</v>
      </c>
      <c r="Q343" s="321">
        <f t="shared" si="82"/>
        <v>9.8091324488350047</v>
      </c>
      <c r="R343" s="321">
        <f t="shared" si="82"/>
        <v>10.14755642484603</v>
      </c>
      <c r="S343" s="321">
        <f t="shared" si="82"/>
        <v>10.12343450330761</v>
      </c>
      <c r="T343" s="260"/>
      <c r="U343" s="335" t="s">
        <v>97</v>
      </c>
      <c r="V343" s="320">
        <f t="shared" si="83"/>
        <v>10.054886836487304</v>
      </c>
      <c r="W343" s="320">
        <f t="shared" si="83"/>
        <v>10.135602235647962</v>
      </c>
      <c r="X343" s="260"/>
      <c r="Y343" s="335" t="s">
        <v>97</v>
      </c>
      <c r="Z343" s="323">
        <f t="shared" si="84"/>
        <v>10.098856002372649</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f t="shared" ref="I344:J344" si="90">I174/1000/1.02</f>
        <v>12.642034871723187</v>
      </c>
      <c r="J344" s="321">
        <f t="shared" si="90"/>
        <v>12.793703051749086</v>
      </c>
      <c r="K344" s="321">
        <f t="shared" si="80"/>
        <v>12.832508439940307</v>
      </c>
      <c r="L344" s="321">
        <f t="shared" si="87"/>
        <v>12.799219925080202</v>
      </c>
      <c r="M344" s="322">
        <f t="shared" si="81"/>
        <v>13.080332510688967</v>
      </c>
      <c r="O344" s="341" t="s">
        <v>242</v>
      </c>
      <c r="P344" s="320">
        <f t="shared" si="82"/>
        <v>12.85079290138213</v>
      </c>
      <c r="Q344" s="321">
        <f t="shared" si="82"/>
        <v>12.251554827971614</v>
      </c>
      <c r="R344" s="321">
        <f t="shared" si="82"/>
        <v>12.570892574694765</v>
      </c>
      <c r="S344" s="321">
        <f t="shared" si="82"/>
        <v>12.90550567465767</v>
      </c>
      <c r="T344" s="260"/>
      <c r="U344" s="342" t="s">
        <v>242</v>
      </c>
      <c r="V344" s="320">
        <f t="shared" si="83"/>
        <v>12.556271273216854</v>
      </c>
      <c r="W344" s="320">
        <f t="shared" si="83"/>
        <v>12.718179511853096</v>
      </c>
      <c r="X344" s="260"/>
      <c r="Y344" s="342" t="s">
        <v>242</v>
      </c>
      <c r="Z344" s="323">
        <f t="shared" si="84"/>
        <v>12.639793693908345</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91">B217*0.521</f>
        <v>4.239554752941177</v>
      </c>
      <c r="C379" s="391">
        <f t="shared" si="91"/>
        <v>4.3182063431372546</v>
      </c>
      <c r="D379" s="391">
        <f t="shared" si="91"/>
        <v>4.2855059313725485</v>
      </c>
      <c r="E379" s="391">
        <f t="shared" si="91"/>
        <v>4.2212676529411768</v>
      </c>
      <c r="F379" s="391">
        <f t="shared" si="91"/>
        <v>4.0758238627450982</v>
      </c>
      <c r="G379" s="391">
        <f t="shared" si="91"/>
        <v>4.0245870882352941</v>
      </c>
      <c r="H379" s="391">
        <f t="shared" si="91"/>
        <v>4.0007998627450982</v>
      </c>
      <c r="I379" s="391">
        <f t="shared" si="91"/>
        <v>4.1291037745098036</v>
      </c>
      <c r="J379" s="391">
        <f t="shared" si="91"/>
        <v>4.2058695490196083</v>
      </c>
      <c r="K379" s="391">
        <f t="shared" si="91"/>
        <v>4.0356200294117643</v>
      </c>
      <c r="L379" s="391">
        <f t="shared" si="91"/>
        <v>3.9060595882352946</v>
      </c>
      <c r="M379" s="392">
        <f t="shared" si="91"/>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92">B218*0.55</f>
        <v>5.0294372549019615</v>
      </c>
      <c r="C380" s="395">
        <f t="shared" si="92"/>
        <v>5.0321991176470577</v>
      </c>
      <c r="D380" s="395">
        <f t="shared" si="92"/>
        <v>4.9662924019607848</v>
      </c>
      <c r="E380" s="395">
        <f t="shared" si="92"/>
        <v>4.9240065686274512</v>
      </c>
      <c r="F380" s="395">
        <f t="shared" si="92"/>
        <v>4.7653989705882349</v>
      </c>
      <c r="G380" s="395">
        <f t="shared" si="92"/>
        <v>4.6678915196078421</v>
      </c>
      <c r="H380" s="395">
        <f t="shared" si="92"/>
        <v>4.6059205392156866</v>
      </c>
      <c r="I380" s="395">
        <f t="shared" si="92"/>
        <v>4.7843416176470601</v>
      </c>
      <c r="J380" s="395">
        <f t="shared" si="92"/>
        <v>4.803961519607844</v>
      </c>
      <c r="K380" s="395">
        <f t="shared" si="92"/>
        <v>4.67049</v>
      </c>
      <c r="L380" s="395">
        <f t="shared" si="92"/>
        <v>4.5795065196078433</v>
      </c>
      <c r="M380" s="396">
        <f t="shared" si="92"/>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93">B219*0.52</f>
        <v>4.7609405490196073</v>
      </c>
      <c r="C381" s="369">
        <f t="shared" si="93"/>
        <v>4.7835605490196089</v>
      </c>
      <c r="D381" s="369">
        <f t="shared" si="93"/>
        <v>4.637351843137254</v>
      </c>
      <c r="E381" s="369">
        <f t="shared" si="93"/>
        <v>4.6410387450980384</v>
      </c>
      <c r="F381" s="369">
        <f t="shared" si="93"/>
        <v>4.449082274509804</v>
      </c>
      <c r="G381" s="369">
        <f t="shared" si="93"/>
        <v>4.429929960784313</v>
      </c>
      <c r="H381" s="369">
        <f t="shared" si="93"/>
        <v>4.4411553333333327</v>
      </c>
      <c r="I381" s="369">
        <f t="shared" si="93"/>
        <v>4.5292983921568624</v>
      </c>
      <c r="J381" s="369">
        <f t="shared" si="93"/>
        <v>4.586243490196078</v>
      </c>
      <c r="K381" s="369">
        <f t="shared" si="93"/>
        <v>4.4115632549019601</v>
      </c>
      <c r="L381" s="369">
        <f t="shared" si="93"/>
        <v>4.2340673725490205</v>
      </c>
      <c r="M381" s="370">
        <f t="shared" si="93"/>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4">B220*0.54</f>
        <v>0</v>
      </c>
      <c r="C382" s="369">
        <f t="shared" si="94"/>
        <v>0</v>
      </c>
      <c r="D382" s="369">
        <f t="shared" si="94"/>
        <v>4.1955363529411764</v>
      </c>
      <c r="E382" s="369">
        <f t="shared" si="94"/>
        <v>4.7118176470588233</v>
      </c>
      <c r="F382" s="369">
        <f t="shared" si="94"/>
        <v>4.0948867058823533</v>
      </c>
      <c r="G382" s="369">
        <f t="shared" si="94"/>
        <v>3.5837364705882355</v>
      </c>
      <c r="H382" s="369">
        <f t="shared" si="94"/>
        <v>0</v>
      </c>
      <c r="I382" s="369">
        <f t="shared" si="94"/>
        <v>3.8726470588235298</v>
      </c>
      <c r="J382" s="369">
        <f t="shared" si="94"/>
        <v>4.2677047058823536</v>
      </c>
      <c r="K382" s="369">
        <f t="shared" si="94"/>
        <v>4.0208823529411761</v>
      </c>
      <c r="L382" s="369">
        <f t="shared" si="94"/>
        <v>4.4109047647058821</v>
      </c>
      <c r="M382" s="370">
        <f t="shared" si="94"/>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5">B221*0.478</f>
        <v>3.2855231588235285</v>
      </c>
      <c r="C383" s="369">
        <f t="shared" si="95"/>
        <v>3.4129668627450975</v>
      </c>
      <c r="D383" s="369">
        <f t="shared" si="95"/>
        <v>3.4445692235294114</v>
      </c>
      <c r="E383" s="369">
        <f t="shared" si="95"/>
        <v>3.4135334333333329</v>
      </c>
      <c r="F383" s="369">
        <f t="shared" si="95"/>
        <v>3.3232650078431369</v>
      </c>
      <c r="G383" s="369">
        <f t="shared" si="95"/>
        <v>3.3069000686274506</v>
      </c>
      <c r="H383" s="369">
        <f t="shared" si="95"/>
        <v>3.3027747411764703</v>
      </c>
      <c r="I383" s="369">
        <f t="shared" si="95"/>
        <v>3.3844560372549015</v>
      </c>
      <c r="J383" s="369">
        <f t="shared" si="95"/>
        <v>3.5024887647058822</v>
      </c>
      <c r="K383" s="369">
        <f t="shared" si="95"/>
        <v>3.3617454137254903</v>
      </c>
      <c r="L383" s="369">
        <f t="shared" si="95"/>
        <v>3.1397500294117644</v>
      </c>
      <c r="M383" s="370">
        <f t="shared" si="95"/>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6">B222*0.53</f>
        <v>4.0926532450980391</v>
      </c>
      <c r="C384" s="377">
        <f t="shared" si="96"/>
        <v>4.1347627843137253</v>
      </c>
      <c r="D384" s="377">
        <f t="shared" si="96"/>
        <v>4.119478</v>
      </c>
      <c r="E384" s="377">
        <f t="shared" si="96"/>
        <v>4.0572575588235296</v>
      </c>
      <c r="F384" s="377">
        <f t="shared" si="96"/>
        <v>3.9884884999999999</v>
      </c>
      <c r="G384" s="377">
        <f t="shared" si="96"/>
        <v>3.9692609313725491</v>
      </c>
      <c r="H384" s="377">
        <f t="shared" si="96"/>
        <v>3.9708415784313731</v>
      </c>
      <c r="I384" s="377">
        <f t="shared" si="96"/>
        <v>4.0573230294117648</v>
      </c>
      <c r="J384" s="377">
        <f t="shared" si="96"/>
        <v>4.1166918627450979</v>
      </c>
      <c r="K384" s="377">
        <f t="shared" si="96"/>
        <v>4.0068810588235291</v>
      </c>
      <c r="L384" s="377">
        <f t="shared" si="96"/>
        <v>3.9505394607843138</v>
      </c>
      <c r="M384" s="378">
        <f t="shared" si="96"/>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7">B226*0.521</f>
        <v>4.152870568627451</v>
      </c>
      <c r="C388" s="391">
        <f t="shared" si="97"/>
        <v>4.2083928235294117</v>
      </c>
      <c r="D388" s="391">
        <f t="shared" si="97"/>
        <v>4.1999035882352942</v>
      </c>
      <c r="E388" s="391">
        <f t="shared" si="97"/>
        <v>4.2024677254901963</v>
      </c>
      <c r="F388" s="391">
        <f t="shared" si="97"/>
        <v>4.2093888529411769</v>
      </c>
      <c r="G388" s="391">
        <f t="shared" si="97"/>
        <v>4.3122761372549014</v>
      </c>
      <c r="H388" s="391">
        <f t="shared" si="97"/>
        <v>4.1137981225490199</v>
      </c>
      <c r="I388" s="391">
        <f t="shared" si="97"/>
        <v>4.1385946578431367</v>
      </c>
      <c r="J388" s="391">
        <f t="shared" si="97"/>
        <v>4.2312350980392157</v>
      </c>
      <c r="K388" s="391">
        <f t="shared" si="97"/>
        <v>4.2179547058823532</v>
      </c>
      <c r="L388" s="391">
        <f t="shared" si="97"/>
        <v>4.169532352941177</v>
      </c>
      <c r="M388" s="391">
        <f t="shared" si="97"/>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8">B227*0.55</f>
        <v>4.8520967647058821</v>
      </c>
      <c r="C389" s="395">
        <f t="shared" si="98"/>
        <v>4.8123775980392161</v>
      </c>
      <c r="D389" s="395">
        <f t="shared" si="98"/>
        <v>4.7612426960784324</v>
      </c>
      <c r="E389" s="395">
        <f t="shared" si="98"/>
        <v>4.7906908823529415</v>
      </c>
      <c r="F389" s="395">
        <f t="shared" si="98"/>
        <v>4.7790076960784322</v>
      </c>
      <c r="G389" s="395">
        <f t="shared" si="98"/>
        <v>4.8675835784313737</v>
      </c>
      <c r="H389" s="395">
        <f t="shared" si="98"/>
        <v>4.7231325490196081</v>
      </c>
      <c r="I389" s="395">
        <f t="shared" si="98"/>
        <v>4.7839695588235296</v>
      </c>
      <c r="J389" s="395">
        <f t="shared" si="98"/>
        <v>4.8680359803921576</v>
      </c>
      <c r="K389" s="395">
        <f t="shared" si="98"/>
        <v>4.9016199509803924</v>
      </c>
      <c r="L389" s="395">
        <f t="shared" si="98"/>
        <v>4.9018820098039226</v>
      </c>
      <c r="M389" s="395">
        <f t="shared" si="98"/>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9">B228*0.52</f>
        <v>4.5551862352941175</v>
      </c>
      <c r="C390" s="369">
        <f t="shared" si="99"/>
        <v>4.481780588235293</v>
      </c>
      <c r="D390" s="369">
        <f t="shared" si="99"/>
        <v>4.4206158431372549</v>
      </c>
      <c r="E390" s="369">
        <f t="shared" si="99"/>
        <v>4.4943008627450984</v>
      </c>
      <c r="F390" s="369">
        <f t="shared" si="99"/>
        <v>4.5509370196078427</v>
      </c>
      <c r="G390" s="369">
        <f t="shared" si="99"/>
        <v>4.6713476078431375</v>
      </c>
      <c r="H390" s="369">
        <f t="shared" si="99"/>
        <v>4.5304408627450981</v>
      </c>
      <c r="I390" s="369">
        <f t="shared" si="99"/>
        <v>4.600308470588236</v>
      </c>
      <c r="J390" s="369">
        <f t="shared" si="99"/>
        <v>4.6832255294117635</v>
      </c>
      <c r="K390" s="369">
        <f t="shared" si="99"/>
        <v>4.6764058823529409</v>
      </c>
      <c r="L390" s="369">
        <f t="shared" si="99"/>
        <v>4.6680761960784327</v>
      </c>
      <c r="M390" s="369">
        <f t="shared" si="99"/>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100">B229*0.54</f>
        <v>3.9906825882352943</v>
      </c>
      <c r="C391" s="369">
        <f t="shared" si="100"/>
        <v>4.2217681764705883</v>
      </c>
      <c r="D391" s="369">
        <f t="shared" si="100"/>
        <v>4.5317647058823534</v>
      </c>
      <c r="E391" s="369">
        <f t="shared" si="100"/>
        <v>3.3792289411764709</v>
      </c>
      <c r="F391" s="369">
        <f t="shared" si="100"/>
        <v>4.545272117647059</v>
      </c>
      <c r="G391" s="369">
        <f t="shared" si="100"/>
        <v>5.0246470588235299</v>
      </c>
      <c r="H391" s="369">
        <f t="shared" si="100"/>
        <v>4.3036522941176472</v>
      </c>
      <c r="I391" s="369">
        <f t="shared" si="100"/>
        <v>4.2485294117647063</v>
      </c>
      <c r="J391" s="369">
        <f t="shared" si="100"/>
        <v>3.994547294117647</v>
      </c>
      <c r="K391" s="369">
        <f t="shared" si="100"/>
        <v>0</v>
      </c>
      <c r="L391" s="369">
        <f t="shared" si="100"/>
        <v>4.1199114705882351</v>
      </c>
      <c r="M391" s="369">
        <f t="shared" si="100"/>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101">B230*0.478</f>
        <v>3.2654776196078434</v>
      </c>
      <c r="C392" s="369">
        <f t="shared" si="101"/>
        <v>3.352321784313725</v>
      </c>
      <c r="D392" s="369">
        <f t="shared" si="101"/>
        <v>3.4245860117647058</v>
      </c>
      <c r="E392" s="369">
        <f t="shared" si="101"/>
        <v>3.4448972627450978</v>
      </c>
      <c r="F392" s="369">
        <f t="shared" si="101"/>
        <v>3.4676106980392154</v>
      </c>
      <c r="G392" s="369">
        <f t="shared" si="101"/>
        <v>3.5857587078431368</v>
      </c>
      <c r="H392" s="369">
        <f t="shared" si="101"/>
        <v>3.3936355117647063</v>
      </c>
      <c r="I392" s="369">
        <f t="shared" si="101"/>
        <v>3.3838908725490193</v>
      </c>
      <c r="J392" s="369">
        <f t="shared" si="101"/>
        <v>3.4532374254901956</v>
      </c>
      <c r="K392" s="369">
        <f t="shared" si="101"/>
        <v>3.4278776509803919</v>
      </c>
      <c r="L392" s="369">
        <f t="shared" si="101"/>
        <v>3.2937100803921564</v>
      </c>
      <c r="M392" s="369">
        <f t="shared" si="101"/>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102">B231*0.53</f>
        <v>4.067751039215687</v>
      </c>
      <c r="C393" s="377">
        <f t="shared" si="102"/>
        <v>4.1146492843137255</v>
      </c>
      <c r="D393" s="377">
        <f t="shared" si="102"/>
        <v>4.1506877254901964</v>
      </c>
      <c r="E393" s="377">
        <f t="shared" si="102"/>
        <v>4.1380861960784312</v>
      </c>
      <c r="F393" s="377">
        <f t="shared" si="102"/>
        <v>4.1518474901960785</v>
      </c>
      <c r="G393" s="377">
        <f t="shared" si="102"/>
        <v>4.2015485000000004</v>
      </c>
      <c r="H393" s="377">
        <f t="shared" si="102"/>
        <v>4.0835341274509807</v>
      </c>
      <c r="I393" s="377">
        <f t="shared" si="102"/>
        <v>4.066513333333333</v>
      </c>
      <c r="J393" s="377">
        <f t="shared" si="102"/>
        <v>4.1418060686274512</v>
      </c>
      <c r="K393" s="377">
        <f t="shared" si="102"/>
        <v>4.1334518137254896</v>
      </c>
      <c r="L393" s="377">
        <f t="shared" si="102"/>
        <v>4.1090645392156864</v>
      </c>
      <c r="M393" s="377">
        <f t="shared" si="102"/>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103">B235*0.521</f>
        <v>4.5135353725490202</v>
      </c>
      <c r="C397" s="391">
        <f t="shared" si="103"/>
        <v>4.7563060490196083</v>
      </c>
      <c r="D397" s="391">
        <f t="shared" si="103"/>
        <v>4.9364254539215686</v>
      </c>
      <c r="E397" s="391">
        <f t="shared" si="103"/>
        <v>4.8365119558823535</v>
      </c>
      <c r="F397" s="391">
        <f t="shared" si="103"/>
        <v>4.911448100980393</v>
      </c>
      <c r="G397" s="391">
        <f t="shared" si="103"/>
        <v>5.055837632352941</v>
      </c>
      <c r="H397" s="391">
        <f t="shared" si="103"/>
        <v>4.929867494117647</v>
      </c>
      <c r="I397" s="391">
        <f t="shared" si="103"/>
        <v>4.830303372549019</v>
      </c>
      <c r="J397" s="391">
        <f t="shared" si="103"/>
        <v>4.7876171274509804</v>
      </c>
      <c r="K397" s="391">
        <f t="shared" si="103"/>
        <v>4.5930246490196085</v>
      </c>
      <c r="L397" s="391">
        <f t="shared" si="103"/>
        <v>4.6452084176470585</v>
      </c>
      <c r="M397" s="391">
        <f t="shared" si="103"/>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4">B236*0.55</f>
        <v>5.2326158823529418</v>
      </c>
      <c r="C398" s="395">
        <f t="shared" si="104"/>
        <v>5.4548563235294116</v>
      </c>
      <c r="D398" s="395">
        <f t="shared" si="104"/>
        <v>5.6384781372549018</v>
      </c>
      <c r="E398" s="395">
        <f t="shared" si="104"/>
        <v>5.5708820588235302</v>
      </c>
      <c r="F398" s="395">
        <f t="shared" si="104"/>
        <v>5.6677645588235297</v>
      </c>
      <c r="G398" s="395">
        <f t="shared" si="104"/>
        <v>5.8274640686274521</v>
      </c>
      <c r="H398" s="395">
        <f t="shared" si="104"/>
        <v>5.7441541666666671</v>
      </c>
      <c r="I398" s="395">
        <f t="shared" si="104"/>
        <v>5.7371174019607851</v>
      </c>
      <c r="J398" s="395">
        <f t="shared" si="104"/>
        <v>5.6741569607843152</v>
      </c>
      <c r="K398" s="395">
        <f t="shared" si="104"/>
        <v>5.5205441176470602</v>
      </c>
      <c r="L398" s="395">
        <f t="shared" si="104"/>
        <v>5.6170502450980395</v>
      </c>
      <c r="M398" s="395">
        <f t="shared" si="104"/>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5">B237*0.52</f>
        <v>4.964140235294118</v>
      </c>
      <c r="C399" s="369">
        <f t="shared" si="105"/>
        <v>5.1959577647058826</v>
      </c>
      <c r="D399" s="369">
        <f t="shared" si="105"/>
        <v>5.4454726274509806</v>
      </c>
      <c r="E399" s="369">
        <f t="shared" si="105"/>
        <v>5.4134829411764693</v>
      </c>
      <c r="F399" s="369">
        <f t="shared" si="105"/>
        <v>5.4944408235294118</v>
      </c>
      <c r="G399" s="369">
        <f t="shared" si="105"/>
        <v>5.6385695294117655</v>
      </c>
      <c r="H399" s="369">
        <f t="shared" si="105"/>
        <v>5.5495037254901955</v>
      </c>
      <c r="I399" s="369">
        <f t="shared" si="105"/>
        <v>5.5690735686274504</v>
      </c>
      <c r="J399" s="369">
        <f t="shared" si="105"/>
        <v>5.5485289803921578</v>
      </c>
      <c r="K399" s="369">
        <f t="shared" si="105"/>
        <v>5.4422210980392167</v>
      </c>
      <c r="L399" s="369">
        <f t="shared" si="105"/>
        <v>5.4373330980392156</v>
      </c>
      <c r="M399" s="369">
        <f t="shared" si="105"/>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6">B238*0.54</f>
        <v>3.8101764705882353</v>
      </c>
      <c r="C400" s="369">
        <f t="shared" si="106"/>
        <v>4.5054661764705886</v>
      </c>
      <c r="D400" s="369">
        <f t="shared" si="106"/>
        <v>0</v>
      </c>
      <c r="E400" s="369">
        <f t="shared" si="106"/>
        <v>0</v>
      </c>
      <c r="F400" s="369">
        <f t="shared" si="106"/>
        <v>4.32</v>
      </c>
      <c r="G400" s="369">
        <f t="shared" si="106"/>
        <v>0</v>
      </c>
      <c r="H400" s="369">
        <f t="shared" si="106"/>
        <v>0</v>
      </c>
      <c r="I400" s="369">
        <f t="shared" si="106"/>
        <v>0</v>
      </c>
      <c r="J400" s="369">
        <f t="shared" si="106"/>
        <v>4.0240588235294119</v>
      </c>
      <c r="K400" s="369">
        <f t="shared" si="106"/>
        <v>4.5690633529411766</v>
      </c>
      <c r="L400" s="369">
        <f t="shared" si="106"/>
        <v>4.5091800000000006</v>
      </c>
      <c r="M400" s="369">
        <f t="shared" si="106"/>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7">B239*0.478</f>
        <v>3.5871725568627446</v>
      </c>
      <c r="C401" s="369">
        <f t="shared" si="107"/>
        <v>3.7541398313725485</v>
      </c>
      <c r="D401" s="369">
        <f t="shared" si="107"/>
        <v>3.977840082352941</v>
      </c>
      <c r="E401" s="369">
        <f t="shared" si="107"/>
        <v>3.9315935823529418</v>
      </c>
      <c r="F401" s="369">
        <f t="shared" si="107"/>
        <v>3.9637512666666663</v>
      </c>
      <c r="G401" s="369">
        <f t="shared" si="107"/>
        <v>4.090658392156862</v>
      </c>
      <c r="H401" s="369">
        <f t="shared" si="107"/>
        <v>3.918549805882352</v>
      </c>
      <c r="I401" s="369">
        <f t="shared" si="107"/>
        <v>3.790322556862745</v>
      </c>
      <c r="J401" s="369">
        <f t="shared" si="107"/>
        <v>3.7137122784313723</v>
      </c>
      <c r="K401" s="369">
        <f t="shared" si="107"/>
        <v>3.5185294137254899</v>
      </c>
      <c r="L401" s="369">
        <f t="shared" si="107"/>
        <v>3.5062523117647055</v>
      </c>
      <c r="M401" s="369">
        <f t="shared" si="107"/>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8">B240*0.53</f>
        <v>4.3545844411764705</v>
      </c>
      <c r="C402" s="377">
        <f t="shared" si="108"/>
        <v>4.5082719705882353</v>
      </c>
      <c r="D402" s="377">
        <f t="shared" si="108"/>
        <v>4.7163624411764706</v>
      </c>
      <c r="E402" s="377">
        <f t="shared" si="108"/>
        <v>4.7088120196078425</v>
      </c>
      <c r="F402" s="377">
        <f t="shared" si="108"/>
        <v>4.7191813137254908</v>
      </c>
      <c r="G402" s="377">
        <f t="shared" si="108"/>
        <v>4.8328886568627452</v>
      </c>
      <c r="H402" s="377">
        <f t="shared" si="108"/>
        <v>4.7853211568627447</v>
      </c>
      <c r="I402" s="377">
        <f t="shared" si="108"/>
        <v>4.7701049607843142</v>
      </c>
      <c r="J402" s="377">
        <f t="shared" si="108"/>
        <v>4.7611256176470595</v>
      </c>
      <c r="K402" s="377">
        <f t="shared" si="108"/>
        <v>4.6369549313725491</v>
      </c>
      <c r="L402" s="377">
        <f t="shared" si="108"/>
        <v>4.677624637254902</v>
      </c>
      <c r="M402" s="377">
        <f t="shared" si="108"/>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9">B244*0.521</f>
        <v>4.9139494117647056</v>
      </c>
      <c r="C406" s="391">
        <f t="shared" si="109"/>
        <v>4.920982911764705</v>
      </c>
      <c r="D406" s="391">
        <f t="shared" si="109"/>
        <v>4.5725641617647055</v>
      </c>
      <c r="E406" s="391">
        <f t="shared" si="109"/>
        <v>4.5739254019607829</v>
      </c>
      <c r="F406" s="391">
        <f t="shared" si="109"/>
        <v>4.3954318235294121</v>
      </c>
      <c r="G406" s="391">
        <f t="shared" si="109"/>
        <v>4.4029761078431369</v>
      </c>
      <c r="H406" s="391">
        <f t="shared" si="109"/>
        <v>4.3209135000000014</v>
      </c>
      <c r="I406" s="391">
        <f t="shared" si="109"/>
        <v>4.4328008039215687</v>
      </c>
      <c r="J406" s="391">
        <f t="shared" si="109"/>
        <v>4.5098985882352949</v>
      </c>
      <c r="K406" s="391">
        <f t="shared" si="109"/>
        <v>4.5821745686274511</v>
      </c>
      <c r="L406" s="391">
        <f t="shared" si="109"/>
        <v>4.8983194117647058</v>
      </c>
      <c r="M406" s="391">
        <f t="shared" si="109"/>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10">B245*0.55</f>
        <v>5.8651094117647053</v>
      </c>
      <c r="C407" s="395">
        <f t="shared" si="110"/>
        <v>5.8214388725490203</v>
      </c>
      <c r="D407" s="395">
        <f t="shared" si="110"/>
        <v>5.3412829411764706</v>
      </c>
      <c r="E407" s="395">
        <f t="shared" si="110"/>
        <v>5.2510818627450995</v>
      </c>
      <c r="F407" s="395">
        <f t="shared" si="110"/>
        <v>4.9639608333333332</v>
      </c>
      <c r="G407" s="395">
        <f t="shared" si="110"/>
        <v>4.9370566666666669</v>
      </c>
      <c r="H407" s="395">
        <f t="shared" si="110"/>
        <v>4.8558890686274525</v>
      </c>
      <c r="I407" s="395">
        <f t="shared" si="110"/>
        <v>5.0192148039215683</v>
      </c>
      <c r="J407" s="395">
        <f t="shared" si="110"/>
        <v>5.1188543137254907</v>
      </c>
      <c r="K407" s="395">
        <f t="shared" si="110"/>
        <v>5.2989329411764707</v>
      </c>
      <c r="L407" s="395">
        <f t="shared" si="110"/>
        <v>5.8200352941176474</v>
      </c>
      <c r="M407" s="395">
        <f t="shared" si="110"/>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11">B246*0.52</f>
        <v>5.6978887843137267</v>
      </c>
      <c r="C408" s="369">
        <f t="shared" si="111"/>
        <v>5.5825996862745111</v>
      </c>
      <c r="D408" s="369">
        <f t="shared" si="111"/>
        <v>5.0988594901960784</v>
      </c>
      <c r="E408" s="369">
        <f t="shared" si="111"/>
        <v>5.0606440784313724</v>
      </c>
      <c r="F408" s="369">
        <f t="shared" si="111"/>
        <v>4.7536569803921571</v>
      </c>
      <c r="G408" s="369">
        <f t="shared" si="111"/>
        <v>4.7371525882352934</v>
      </c>
      <c r="H408" s="369">
        <f t="shared" si="111"/>
        <v>4.6263043921568636</v>
      </c>
      <c r="I408" s="369">
        <f t="shared" si="111"/>
        <v>4.8531324705882346</v>
      </c>
      <c r="J408" s="369">
        <f t="shared" si="111"/>
        <v>4.967954588235294</v>
      </c>
      <c r="K408" s="369">
        <f t="shared" si="111"/>
        <v>5.1231536862745113</v>
      </c>
      <c r="L408" s="369">
        <f t="shared" si="111"/>
        <v>5.6454692156862745</v>
      </c>
      <c r="M408" s="369">
        <f t="shared" si="111"/>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12">B247*0.54</f>
        <v>0</v>
      </c>
      <c r="C409" s="369">
        <f t="shared" si="112"/>
        <v>5.6901176470588242</v>
      </c>
      <c r="D409" s="369">
        <f t="shared" si="112"/>
        <v>4.9891150588235291</v>
      </c>
      <c r="E409" s="369">
        <f t="shared" si="112"/>
        <v>3.2352352941176474</v>
      </c>
      <c r="F409" s="369">
        <f t="shared" si="112"/>
        <v>4.5564564705882349</v>
      </c>
      <c r="G409" s="369">
        <f t="shared" si="112"/>
        <v>4.3507058823529414</v>
      </c>
      <c r="H409" s="369">
        <f t="shared" si="112"/>
        <v>4.362146470588236</v>
      </c>
      <c r="I409" s="369">
        <f t="shared" si="112"/>
        <v>4.6588870588235309</v>
      </c>
      <c r="J409" s="369">
        <f t="shared" si="112"/>
        <v>4.1306765294117653</v>
      </c>
      <c r="K409" s="369">
        <f t="shared" si="112"/>
        <v>0</v>
      </c>
      <c r="L409" s="369">
        <f t="shared" si="112"/>
        <v>0</v>
      </c>
      <c r="M409" s="369">
        <f t="shared" si="112"/>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13">B248*0.478</f>
        <v>3.680002031372549</v>
      </c>
      <c r="C410" s="369">
        <f t="shared" si="113"/>
        <v>3.7112768215686271</v>
      </c>
      <c r="D410" s="369">
        <f t="shared" si="113"/>
        <v>3.6658935333333331</v>
      </c>
      <c r="E410" s="369">
        <f t="shared" si="113"/>
        <v>3.6718324490196075</v>
      </c>
      <c r="F410" s="369">
        <f t="shared" si="113"/>
        <v>3.6145432117647061</v>
      </c>
      <c r="G410" s="369">
        <f t="shared" si="113"/>
        <v>3.6615160843137251</v>
      </c>
      <c r="H410" s="369">
        <f t="shared" si="113"/>
        <v>3.5867414196078431</v>
      </c>
      <c r="I410" s="369">
        <f t="shared" si="113"/>
        <v>3.5677891882352943</v>
      </c>
      <c r="J410" s="369">
        <f t="shared" si="113"/>
        <v>3.6340399882352941</v>
      </c>
      <c r="K410" s="369">
        <f t="shared" si="113"/>
        <v>3.6145347764705886</v>
      </c>
      <c r="L410" s="369">
        <f t="shared" si="113"/>
        <v>3.646393007843137</v>
      </c>
      <c r="M410" s="369">
        <f t="shared" si="113"/>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4">B249*0.53</f>
        <v>4.8585484509803925</v>
      </c>
      <c r="C411" s="377">
        <f t="shared" si="114"/>
        <v>4.8892499999999997</v>
      </c>
      <c r="D411" s="377">
        <f t="shared" si="114"/>
        <v>4.5658715392156859</v>
      </c>
      <c r="E411" s="377">
        <f t="shared" si="114"/>
        <v>4.481313676470589</v>
      </c>
      <c r="F411" s="377">
        <f t="shared" si="114"/>
        <v>4.3422068627450985</v>
      </c>
      <c r="G411" s="377">
        <f t="shared" si="114"/>
        <v>4.3678287254901962</v>
      </c>
      <c r="H411" s="377">
        <f t="shared" si="114"/>
        <v>4.3062479215686267</v>
      </c>
      <c r="I411" s="377">
        <f t="shared" si="114"/>
        <v>4.3844764411764716</v>
      </c>
      <c r="J411" s="377">
        <f t="shared" si="114"/>
        <v>4.4617099117647054</v>
      </c>
      <c r="K411" s="377">
        <f t="shared" si="114"/>
        <v>4.4830834607843135</v>
      </c>
      <c r="L411" s="377">
        <f t="shared" si="114"/>
        <v>4.6027018627450991</v>
      </c>
      <c r="M411" s="377">
        <f t="shared" si="114"/>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5">B253*0.507</f>
        <v>5.1352190882352931</v>
      </c>
      <c r="C415" s="366">
        <f t="shared" si="115"/>
        <v>5.1020523411764698</v>
      </c>
      <c r="D415" s="366">
        <f t="shared" si="115"/>
        <v>5.3706773441176479</v>
      </c>
      <c r="E415" s="366">
        <f t="shared" si="115"/>
        <v>5.4425107941176467</v>
      </c>
      <c r="F415" s="366">
        <f t="shared" si="115"/>
        <v>5.5150117941176475</v>
      </c>
      <c r="G415" s="366">
        <f t="shared" si="115"/>
        <v>5.3647707941176472</v>
      </c>
      <c r="H415" s="366">
        <f t="shared" si="115"/>
        <v>5.501740323529412</v>
      </c>
      <c r="I415" s="366">
        <f t="shared" si="115"/>
        <v>5.734955352941177</v>
      </c>
      <c r="J415" s="366">
        <f t="shared" si="115"/>
        <v>5.9451814117647057</v>
      </c>
      <c r="K415" s="366">
        <f t="shared" si="115"/>
        <v>5.9998280588235291</v>
      </c>
      <c r="L415" s="366">
        <f t="shared" si="115"/>
        <v>6.0711361176470593</v>
      </c>
      <c r="M415" s="366">
        <f t="shared" si="115"/>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6">B254*0.539</f>
        <v>6.1833234509803932</v>
      </c>
      <c r="C416" s="372">
        <f t="shared" si="116"/>
        <v>6.0110210039215684</v>
      </c>
      <c r="D416" s="372">
        <f t="shared" si="116"/>
        <v>6.3549648303921575</v>
      </c>
      <c r="E416" s="372">
        <f t="shared" si="116"/>
        <v>6.4113547990196089</v>
      </c>
      <c r="F416" s="372">
        <f t="shared" si="116"/>
        <v>6.4004014735294117</v>
      </c>
      <c r="G416" s="372">
        <f t="shared" si="116"/>
        <v>6.1861357627450984</v>
      </c>
      <c r="H416" s="372">
        <f t="shared" si="116"/>
        <v>6.3821536813725492</v>
      </c>
      <c r="I416" s="372">
        <f t="shared" si="116"/>
        <v>6.7674076303921566</v>
      </c>
      <c r="J416" s="372">
        <f t="shared" si="116"/>
        <v>7.0574789352941174</v>
      </c>
      <c r="K416" s="372">
        <f t="shared" si="116"/>
        <v>7.1723789392156867</v>
      </c>
      <c r="L416" s="372">
        <f t="shared" si="116"/>
        <v>7.2262002029411772</v>
      </c>
      <c r="M416" s="372">
        <f t="shared" si="116"/>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7">B255*0.535</f>
        <v>6.2439797549019609</v>
      </c>
      <c r="C417" s="369">
        <f t="shared" si="117"/>
        <v>6.0201472941176473</v>
      </c>
      <c r="D417" s="369">
        <f t="shared" si="117"/>
        <v>6.3166642254901966</v>
      </c>
      <c r="E417" s="369">
        <f t="shared" si="117"/>
        <v>6.3839441470588243</v>
      </c>
      <c r="F417" s="369">
        <f t="shared" si="117"/>
        <v>6.3634751519607846</v>
      </c>
      <c r="G417" s="369">
        <f t="shared" si="117"/>
        <v>6.1253880882352938</v>
      </c>
      <c r="H417" s="369">
        <f t="shared" si="117"/>
        <v>6.3125683284313725</v>
      </c>
      <c r="I417" s="369">
        <f t="shared" si="117"/>
        <v>6.7315352205882357</v>
      </c>
      <c r="J417" s="369">
        <f t="shared" si="117"/>
        <v>7.0205390735294113</v>
      </c>
      <c r="K417" s="369">
        <f t="shared" si="117"/>
        <v>7.1808444803921576</v>
      </c>
      <c r="L417" s="369">
        <f t="shared" si="117"/>
        <v>7.2133074411764708</v>
      </c>
      <c r="M417" s="369">
        <f t="shared" si="117"/>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8">B256*0.54</f>
        <v>0</v>
      </c>
      <c r="C418" s="369">
        <f t="shared" si="118"/>
        <v>4.4393024117647064</v>
      </c>
      <c r="D418" s="369">
        <f t="shared" si="118"/>
        <v>0</v>
      </c>
      <c r="E418" s="369">
        <f t="shared" si="118"/>
        <v>5.4275294117647057</v>
      </c>
      <c r="F418" s="369">
        <f t="shared" si="118"/>
        <v>5.0721098823529411</v>
      </c>
      <c r="G418" s="369">
        <f t="shared" si="118"/>
        <v>4.6960327058823532</v>
      </c>
      <c r="H418" s="369">
        <f t="shared" si="118"/>
        <v>6.874941176470589</v>
      </c>
      <c r="I418" s="369">
        <f t="shared" si="118"/>
        <v>0</v>
      </c>
      <c r="J418" s="369">
        <f t="shared" si="118"/>
        <v>5.269098705882354</v>
      </c>
      <c r="K418" s="369">
        <f t="shared" si="118"/>
        <v>5.8277895882352952</v>
      </c>
      <c r="L418" s="369">
        <f t="shared" si="118"/>
        <v>5.1163814117647064</v>
      </c>
      <c r="M418" s="369">
        <f t="shared" si="118"/>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9">B257*0.465</f>
        <v>3.7317025000000004</v>
      </c>
      <c r="C419" s="369">
        <f t="shared" si="119"/>
        <v>3.842612294117647</v>
      </c>
      <c r="D419" s="369">
        <f t="shared" si="119"/>
        <v>4.1510062205882363</v>
      </c>
      <c r="E419" s="369">
        <f t="shared" si="119"/>
        <v>4.2863558676470594</v>
      </c>
      <c r="F419" s="369">
        <f t="shared" si="119"/>
        <v>4.3482382500000005</v>
      </c>
      <c r="G419" s="369">
        <f t="shared" si="119"/>
        <v>4.3829277058823539</v>
      </c>
      <c r="H419" s="369">
        <f t="shared" si="119"/>
        <v>4.4514755441176472</v>
      </c>
      <c r="I419" s="369">
        <f t="shared" si="119"/>
        <v>4.561661397058824</v>
      </c>
      <c r="J419" s="369">
        <f t="shared" si="119"/>
        <v>4.7065175588235295</v>
      </c>
      <c r="K419" s="369">
        <f t="shared" si="119"/>
        <v>4.7662085147058821</v>
      </c>
      <c r="L419" s="369">
        <f t="shared" si="119"/>
        <v>4.8257417352941179</v>
      </c>
      <c r="M419" s="369">
        <f t="shared" si="119"/>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20">B258*0.516</f>
        <v>4.7593872117647056</v>
      </c>
      <c r="C420" s="377">
        <f t="shared" si="120"/>
        <v>4.7989037058823536</v>
      </c>
      <c r="D420" s="377">
        <f t="shared" si="120"/>
        <v>5.0184662588235298</v>
      </c>
      <c r="E420" s="377">
        <f t="shared" si="120"/>
        <v>5.0800503529411767</v>
      </c>
      <c r="F420" s="377">
        <f t="shared" si="120"/>
        <v>5.141860070588236</v>
      </c>
      <c r="G420" s="377">
        <f t="shared" si="120"/>
        <v>5.2056695411764702</v>
      </c>
      <c r="H420" s="377">
        <f t="shared" si="120"/>
        <v>5.3190666117647059</v>
      </c>
      <c r="I420" s="377">
        <f t="shared" si="120"/>
        <v>5.5185936941176479</v>
      </c>
      <c r="J420" s="377">
        <f t="shared" si="120"/>
        <v>5.7601029411764708</v>
      </c>
      <c r="K420" s="377">
        <f t="shared" si="120"/>
        <v>5.8479362588235304</v>
      </c>
      <c r="L420" s="377">
        <f t="shared" si="120"/>
        <v>5.9254940941176475</v>
      </c>
      <c r="M420" s="377">
        <f t="shared" si="120"/>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21">B262*0.507</f>
        <v>6.5620115294117651</v>
      </c>
      <c r="C424" s="366">
        <f t="shared" si="121"/>
        <v>6.5824008823529416</v>
      </c>
      <c r="D424" s="366">
        <f t="shared" si="121"/>
        <v>6.3442500588235289</v>
      </c>
      <c r="E424" s="366">
        <f t="shared" si="121"/>
        <v>6.3080641764705883</v>
      </c>
      <c r="F424" s="366">
        <f t="shared" si="121"/>
        <v>6.2025236764705882</v>
      </c>
      <c r="G424" s="366">
        <f t="shared" si="121"/>
        <v>6.3292935588235295</v>
      </c>
      <c r="H424" s="366">
        <f t="shared" si="121"/>
        <v>6.3474411764705883</v>
      </c>
      <c r="I424" s="366">
        <f t="shared" si="121"/>
        <v>6.4731722058823538</v>
      </c>
      <c r="J424" s="366">
        <f t="shared" si="121"/>
        <v>6.5462696764705885</v>
      </c>
      <c r="K424" s="366">
        <f t="shared" si="121"/>
        <v>6.4039517941176465</v>
      </c>
      <c r="L424" s="366">
        <f t="shared" si="121"/>
        <v>6.3177617941176472</v>
      </c>
      <c r="M424" s="366">
        <f t="shared" si="121"/>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22">B263*0.539</f>
        <v>7.6711346627450983</v>
      </c>
      <c r="C425" s="372">
        <f t="shared" si="122"/>
        <v>7.5416045078431377</v>
      </c>
      <c r="D425" s="372">
        <f t="shared" si="122"/>
        <v>7.1775168774509801</v>
      </c>
      <c r="E425" s="372">
        <f t="shared" si="122"/>
        <v>7.1742141813725491</v>
      </c>
      <c r="F425" s="372">
        <f t="shared" si="122"/>
        <v>6.9068152245098045</v>
      </c>
      <c r="G425" s="372">
        <f t="shared" si="122"/>
        <v>7.0501569901960792</v>
      </c>
      <c r="H425" s="372">
        <f t="shared" si="122"/>
        <v>7.1358981509803918</v>
      </c>
      <c r="I425" s="372">
        <f t="shared" si="122"/>
        <v>7.3953648245098051</v>
      </c>
      <c r="J425" s="372">
        <f t="shared" si="122"/>
        <v>7.4949905196078435</v>
      </c>
      <c r="K425" s="372">
        <f t="shared" si="122"/>
        <v>7.3695726176470586</v>
      </c>
      <c r="L425" s="372">
        <f t="shared" si="122"/>
        <v>7.2594369509803922</v>
      </c>
      <c r="M425" s="372">
        <f t="shared" si="122"/>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23">B264*0.535</f>
        <v>7.6330610980392164</v>
      </c>
      <c r="C426" s="369">
        <f t="shared" si="123"/>
        <v>7.4960990000000001</v>
      </c>
      <c r="D426" s="369">
        <f t="shared" si="123"/>
        <v>7.1115719460784321</v>
      </c>
      <c r="E426" s="369">
        <f t="shared" si="123"/>
        <v>7.1190063480392158</v>
      </c>
      <c r="F426" s="369">
        <f t="shared" si="123"/>
        <v>6.8322626078431377</v>
      </c>
      <c r="G426" s="369">
        <f t="shared" si="123"/>
        <v>6.9983612254901963</v>
      </c>
      <c r="H426" s="369">
        <f t="shared" si="123"/>
        <v>7.0658797990196094</v>
      </c>
      <c r="I426" s="369">
        <f t="shared" si="123"/>
        <v>7.3357379950980395</v>
      </c>
      <c r="J426" s="369">
        <f t="shared" si="123"/>
        <v>7.4476143627450986</v>
      </c>
      <c r="K426" s="369">
        <f t="shared" si="123"/>
        <v>7.3263356323529418</v>
      </c>
      <c r="L426" s="369">
        <f t="shared" si="123"/>
        <v>7.2307085784313729</v>
      </c>
      <c r="M426" s="369">
        <f t="shared" si="123"/>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4">B265*0.54</f>
        <v>6.6547376470588242</v>
      </c>
      <c r="C427" s="369">
        <f t="shared" si="124"/>
        <v>0</v>
      </c>
      <c r="D427" s="369">
        <f t="shared" si="124"/>
        <v>6.3739164705882363</v>
      </c>
      <c r="E427" s="369">
        <f t="shared" si="124"/>
        <v>5.568490588235294</v>
      </c>
      <c r="F427" s="369">
        <f t="shared" si="124"/>
        <v>0</v>
      </c>
      <c r="G427" s="369">
        <f t="shared" si="124"/>
        <v>0</v>
      </c>
      <c r="H427" s="369">
        <f t="shared" si="124"/>
        <v>0</v>
      </c>
      <c r="I427" s="369">
        <f t="shared" si="124"/>
        <v>0</v>
      </c>
      <c r="J427" s="369">
        <f t="shared" si="124"/>
        <v>0</v>
      </c>
      <c r="K427" s="369">
        <f t="shared" si="124"/>
        <v>6.5927170588235295</v>
      </c>
      <c r="L427" s="369">
        <f t="shared" si="124"/>
        <v>0</v>
      </c>
      <c r="M427" s="369">
        <f t="shared" si="124"/>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5">B266*0.465</f>
        <v>5.1291524117647063</v>
      </c>
      <c r="C428" s="369">
        <f t="shared" si="125"/>
        <v>5.2422919264705889</v>
      </c>
      <c r="D428" s="369">
        <f t="shared" si="125"/>
        <v>5.2305556911764715</v>
      </c>
      <c r="E428" s="369">
        <f t="shared" si="125"/>
        <v>5.1842138823529416</v>
      </c>
      <c r="F428" s="369">
        <f t="shared" si="125"/>
        <v>5.1899461470588237</v>
      </c>
      <c r="G428" s="369">
        <f t="shared" si="125"/>
        <v>5.323771323529412</v>
      </c>
      <c r="H428" s="369">
        <f t="shared" si="125"/>
        <v>5.3045125735294123</v>
      </c>
      <c r="I428" s="369">
        <f t="shared" si="125"/>
        <v>5.3603180441176477</v>
      </c>
      <c r="J428" s="369">
        <f t="shared" si="125"/>
        <v>5.3846316176470594</v>
      </c>
      <c r="K428" s="369">
        <f t="shared" si="125"/>
        <v>5.2730799411764711</v>
      </c>
      <c r="L428" s="369">
        <f t="shared" si="125"/>
        <v>5.112533676470588</v>
      </c>
      <c r="M428" s="369">
        <f t="shared" si="125"/>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6">B267*0.516</f>
        <v>6.2606016941176472</v>
      </c>
      <c r="C429" s="377">
        <f t="shared" si="126"/>
        <v>6.3656208470588229</v>
      </c>
      <c r="D429" s="377">
        <f t="shared" si="126"/>
        <v>6.2509762705882359</v>
      </c>
      <c r="E429" s="377">
        <f t="shared" si="126"/>
        <v>6.2392504235294117</v>
      </c>
      <c r="F429" s="377">
        <f t="shared" si="126"/>
        <v>6.2878621764705889</v>
      </c>
      <c r="G429" s="377">
        <f t="shared" si="126"/>
        <v>6.3366707176470589</v>
      </c>
      <c r="H429" s="377">
        <f t="shared" si="126"/>
        <v>6.3718912588235295</v>
      </c>
      <c r="I429" s="377">
        <f t="shared" si="126"/>
        <v>6.464001305882352</v>
      </c>
      <c r="J429" s="377">
        <f t="shared" si="126"/>
        <v>6.5202569411764699</v>
      </c>
      <c r="K429" s="377">
        <f t="shared" si="126"/>
        <v>6.4611127176470591</v>
      </c>
      <c r="L429" s="377">
        <f t="shared" si="126"/>
        <v>6.4381775294117638</v>
      </c>
      <c r="M429" s="377">
        <f t="shared" si="126"/>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7">B271*0.507</f>
        <v>6.4666458235294115</v>
      </c>
      <c r="C433" s="366">
        <f t="shared" si="127"/>
        <v>6.4796240294117649</v>
      </c>
      <c r="D433" s="366">
        <f t="shared" si="127"/>
        <v>6.1812247058823537</v>
      </c>
      <c r="E433" s="366">
        <f t="shared" si="127"/>
        <v>6.2794137058823525</v>
      </c>
      <c r="F433" s="366">
        <f t="shared" si="127"/>
        <v>6.0117177058823525</v>
      </c>
      <c r="G433" s="366">
        <f t="shared" si="127"/>
        <v>5.9960205882352939</v>
      </c>
      <c r="H433" s="366">
        <f t="shared" si="127"/>
        <v>5.9068233823529415</v>
      </c>
      <c r="I433" s="366">
        <f t="shared" si="127"/>
        <v>5.9094279705882347</v>
      </c>
      <c r="J433" s="366">
        <f t="shared" si="127"/>
        <v>5.9798363529411773</v>
      </c>
      <c r="K433" s="366">
        <f t="shared" si="127"/>
        <v>5.9031252647058823</v>
      </c>
      <c r="L433" s="366">
        <f t="shared" si="127"/>
        <v>5.862475794117648</v>
      </c>
      <c r="M433" s="366">
        <f t="shared" si="127"/>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8">B272*0.539</f>
        <v>7.3596576598039221</v>
      </c>
      <c r="C434" s="372">
        <f t="shared" si="128"/>
        <v>7.2714725039215695</v>
      </c>
      <c r="D434" s="372">
        <f t="shared" si="128"/>
        <v>6.8854306637254901</v>
      </c>
      <c r="E434" s="372">
        <f t="shared" si="128"/>
        <v>6.9361780421568637</v>
      </c>
      <c r="F434" s="372">
        <f t="shared" si="128"/>
        <v>6.6510042392156858</v>
      </c>
      <c r="G434" s="372">
        <f t="shared" si="128"/>
        <v>6.6268765911764707</v>
      </c>
      <c r="H434" s="372">
        <f t="shared" si="128"/>
        <v>6.52254468627451</v>
      </c>
      <c r="I434" s="372">
        <f t="shared" si="128"/>
        <v>6.6218448676470594</v>
      </c>
      <c r="J434" s="372">
        <f t="shared" si="128"/>
        <v>6.718727475490196</v>
      </c>
      <c r="K434" s="372">
        <f t="shared" si="128"/>
        <v>6.7322495058823542</v>
      </c>
      <c r="L434" s="372">
        <f t="shared" si="128"/>
        <v>6.7342353509803932</v>
      </c>
      <c r="M434" s="372">
        <f t="shared" si="128"/>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9">B273*0.535</f>
        <v>7.3192620931372545</v>
      </c>
      <c r="C435" s="369">
        <f t="shared" si="129"/>
        <v>7.1667057941176475</v>
      </c>
      <c r="D435" s="369">
        <f t="shared" si="129"/>
        <v>6.8081634803921567</v>
      </c>
      <c r="E435" s="369">
        <f t="shared" si="129"/>
        <v>6.8384612647058827</v>
      </c>
      <c r="F435" s="369">
        <f t="shared" si="129"/>
        <v>6.5327376127450982</v>
      </c>
      <c r="G435" s="369">
        <f t="shared" si="129"/>
        <v>6.5096654754901957</v>
      </c>
      <c r="H435" s="369">
        <f t="shared" si="129"/>
        <v>6.4126012647058834</v>
      </c>
      <c r="I435" s="369">
        <f t="shared" si="129"/>
        <v>6.519843588235295</v>
      </c>
      <c r="J435" s="369">
        <f t="shared" si="129"/>
        <v>6.6427949803921571</v>
      </c>
      <c r="K435" s="369">
        <f t="shared" si="129"/>
        <v>6.6700380196078441</v>
      </c>
      <c r="L435" s="369">
        <f t="shared" si="129"/>
        <v>6.6574392941176477</v>
      </c>
      <c r="M435" s="369">
        <f t="shared" si="129"/>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30">B274*0.465</f>
        <v>5.1975994999999999</v>
      </c>
      <c r="C437" s="369">
        <f t="shared" si="130"/>
        <v>5.2810615294117644</v>
      </c>
      <c r="D437" s="369">
        <f t="shared" si="130"/>
        <v>5.1480920441176474</v>
      </c>
      <c r="E437" s="369">
        <f t="shared" si="130"/>
        <v>5.2818980735294119</v>
      </c>
      <c r="F437" s="369">
        <f t="shared" si="130"/>
        <v>5.0193987352941178</v>
      </c>
      <c r="G437" s="369">
        <f t="shared" si="130"/>
        <v>4.9728782205882354</v>
      </c>
      <c r="H437" s="369">
        <f t="shared" si="130"/>
        <v>4.9320316176470582</v>
      </c>
      <c r="I437" s="369">
        <f t="shared" si="130"/>
        <v>4.8614906617647069</v>
      </c>
      <c r="J437" s="369">
        <f t="shared" si="130"/>
        <v>4.894601852941177</v>
      </c>
      <c r="K437" s="369">
        <f t="shared" si="130"/>
        <v>4.6872278088235291</v>
      </c>
      <c r="L437" s="369">
        <f t="shared" si="130"/>
        <v>4.5528441764705878</v>
      </c>
      <c r="M437" s="369">
        <f t="shared" si="130"/>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31">B275*0.516</f>
        <v>6.522990223529411</v>
      </c>
      <c r="C438" s="377">
        <f t="shared" si="131"/>
        <v>6.5899366705882354</v>
      </c>
      <c r="D438" s="377">
        <f t="shared" si="131"/>
        <v>6.4147789529411767</v>
      </c>
      <c r="E438" s="377">
        <f t="shared" si="131"/>
        <v>6.4667705058823532</v>
      </c>
      <c r="F438" s="377">
        <f t="shared" si="131"/>
        <v>6.2544016000000004</v>
      </c>
      <c r="G438" s="377">
        <f t="shared" si="131"/>
        <v>6.2586990705882348</v>
      </c>
      <c r="H438" s="377">
        <f t="shared" si="131"/>
        <v>6.2095470352941167</v>
      </c>
      <c r="I438" s="377">
        <f t="shared" si="131"/>
        <v>6.2138313529411766</v>
      </c>
      <c r="J438" s="377">
        <f t="shared" si="131"/>
        <v>6.259592458823529</v>
      </c>
      <c r="K438" s="377">
        <f t="shared" si="131"/>
        <v>6.2746252588235292</v>
      </c>
      <c r="L438" s="377">
        <f t="shared" si="131"/>
        <v>6.2517098000000004</v>
      </c>
      <c r="M438" s="377">
        <f t="shared" si="131"/>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32">B279*0.507</f>
        <v>5.965232764705882</v>
      </c>
      <c r="C441" s="395">
        <f t="shared" si="132"/>
        <v>5.9576824411764706</v>
      </c>
      <c r="D441" s="395">
        <f t="shared" si="132"/>
        <v>5.8484637058823532</v>
      </c>
      <c r="E441" s="395">
        <f t="shared" si="132"/>
        <v>5.9247075588235294</v>
      </c>
      <c r="F441" s="395">
        <f t="shared" si="132"/>
        <v>5.884289717647059</v>
      </c>
      <c r="G441" s="395">
        <f t="shared" si="132"/>
        <v>5.8366535882352935</v>
      </c>
      <c r="H441" s="395">
        <f t="shared" si="132"/>
        <v>5.7361830882352942</v>
      </c>
      <c r="I441" s="395">
        <f t="shared" si="132"/>
        <v>5.7371374411764711</v>
      </c>
      <c r="J441" s="395">
        <f t="shared" si="132"/>
        <v>5.7260778823529419</v>
      </c>
      <c r="K441" s="395">
        <f t="shared" si="132"/>
        <v>5.4541419705882355</v>
      </c>
      <c r="L441" s="395">
        <f t="shared" si="132"/>
        <v>5.5137343529411762</v>
      </c>
      <c r="M441" s="396">
        <f t="shared" si="132"/>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33">E280*0.539</f>
        <v>6.3946960000000006</v>
      </c>
      <c r="F442" s="369">
        <f t="shared" si="133"/>
        <v>6.3185849725490204</v>
      </c>
      <c r="G442" s="369">
        <f t="shared" si="133"/>
        <v>6.3731523813725488</v>
      </c>
      <c r="H442" s="369">
        <f t="shared" si="133"/>
        <v>6.4347283754901969</v>
      </c>
      <c r="I442" s="369">
        <f t="shared" si="133"/>
        <v>6.2597515372549024</v>
      </c>
      <c r="J442" s="369">
        <f t="shared" si="133"/>
        <v>6.4490694745098045</v>
      </c>
      <c r="K442" s="369">
        <f t="shared" si="133"/>
        <v>6.1859449990196085</v>
      </c>
      <c r="L442" s="369">
        <f t="shared" si="133"/>
        <v>6.4772993352941182</v>
      </c>
      <c r="M442" s="370">
        <f t="shared" si="133"/>
        <v>7.0357181313725485</v>
      </c>
      <c r="N442" s="351"/>
      <c r="O442" s="397" t="s">
        <v>243</v>
      </c>
      <c r="P442" s="372" t="s">
        <v>244</v>
      </c>
      <c r="Q442" s="372">
        <f t="shared" ref="Q442:S443" si="134">Q280*0.539</f>
        <v>6.3498686382352938</v>
      </c>
      <c r="R442" s="372">
        <f t="shared" si="134"/>
        <v>6.3984621303921569</v>
      </c>
      <c r="S442" s="373">
        <f t="shared" si="134"/>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33"/>
        <v>6.6009316676470586</v>
      </c>
      <c r="F443" s="369">
        <f t="shared" si="133"/>
        <v>6.5268455892156867</v>
      </c>
      <c r="G443" s="369">
        <f t="shared" si="133"/>
        <v>6.5248592156862752</v>
      </c>
      <c r="H443" s="369">
        <f t="shared" si="133"/>
        <v>6.4823167911764719</v>
      </c>
      <c r="I443" s="369">
        <f t="shared" si="133"/>
        <v>6.5650707294117652</v>
      </c>
      <c r="J443" s="369">
        <f t="shared" si="133"/>
        <v>6.6005596519607845</v>
      </c>
      <c r="K443" s="369">
        <f t="shared" si="133"/>
        <v>6.4460896500000011</v>
      </c>
      <c r="L443" s="369">
        <f t="shared" si="133"/>
        <v>6.5378950892156871</v>
      </c>
      <c r="M443" s="370">
        <f t="shared" si="133"/>
        <v>7.0501749568627456</v>
      </c>
      <c r="N443" s="351"/>
      <c r="O443" s="368" t="s">
        <v>239</v>
      </c>
      <c r="P443" s="369">
        <f>P281*0.539</f>
        <v>6.7099808794117655</v>
      </c>
      <c r="Q443" s="369">
        <f t="shared" si="134"/>
        <v>6.5537448598039232</v>
      </c>
      <c r="R443" s="369">
        <f t="shared" si="134"/>
        <v>6.5460995147058831</v>
      </c>
      <c r="S443" s="370">
        <f t="shared" si="134"/>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5">B282*0.535</f>
        <v>6.7835188627450984</v>
      </c>
      <c r="C444" s="369">
        <f t="shared" si="135"/>
        <v>6.6651574558823539</v>
      </c>
      <c r="D444" s="369">
        <f t="shared" si="135"/>
        <v>6.4492130980392153</v>
      </c>
      <c r="E444" s="369">
        <f t="shared" si="135"/>
        <v>6.500109955882353</v>
      </c>
      <c r="F444" s="369">
        <f t="shared" si="135"/>
        <v>6.4532019950980386</v>
      </c>
      <c r="G444" s="369">
        <f t="shared" si="135"/>
        <v>6.4587130196078437</v>
      </c>
      <c r="H444" s="369">
        <f t="shared" si="135"/>
        <v>6.3852218529411759</v>
      </c>
      <c r="I444" s="369">
        <f t="shared" si="135"/>
        <v>6.4914125343137252</v>
      </c>
      <c r="J444" s="369">
        <f t="shared" si="135"/>
        <v>6.5098616421568645</v>
      </c>
      <c r="K444" s="369">
        <f t="shared" si="135"/>
        <v>6.3534161029411775</v>
      </c>
      <c r="L444" s="369">
        <f t="shared" si="135"/>
        <v>6.4783050343137258</v>
      </c>
      <c r="M444" s="370">
        <f t="shared" si="135"/>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6">B283*0.54</f>
        <v>0</v>
      </c>
      <c r="C445" s="369">
        <f t="shared" si="136"/>
        <v>5.7172801764705889</v>
      </c>
      <c r="D445" s="369">
        <f t="shared" si="136"/>
        <v>6.7403075294117647</v>
      </c>
      <c r="E445" s="369">
        <f t="shared" si="136"/>
        <v>5.7492582352941177</v>
      </c>
      <c r="F445" s="369">
        <f t="shared" si="136"/>
        <v>0</v>
      </c>
      <c r="G445" s="369">
        <f t="shared" si="136"/>
        <v>0</v>
      </c>
      <c r="H445" s="369">
        <f t="shared" si="136"/>
        <v>0</v>
      </c>
      <c r="I445" s="369">
        <f t="shared" si="136"/>
        <v>6.9177335294117652</v>
      </c>
      <c r="J445" s="369">
        <f t="shared" si="136"/>
        <v>7.129080000000001</v>
      </c>
      <c r="K445" s="369">
        <f t="shared" si="136"/>
        <v>0</v>
      </c>
      <c r="L445" s="369">
        <f t="shared" si="136"/>
        <v>0</v>
      </c>
      <c r="M445" s="370">
        <f t="shared" si="136"/>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7">B284*0.465</f>
        <v>4.5414904264705882</v>
      </c>
      <c r="C446" s="369">
        <f t="shared" si="137"/>
        <v>4.6277433676470592</v>
      </c>
      <c r="D446" s="369">
        <f t="shared" si="137"/>
        <v>4.5926103382352945</v>
      </c>
      <c r="E446" s="369">
        <f t="shared" si="137"/>
        <v>4.7492168676470596</v>
      </c>
      <c r="F446" s="369">
        <f t="shared" si="137"/>
        <v>4.7476103382352939</v>
      </c>
      <c r="G446" s="369">
        <f t="shared" si="137"/>
        <v>4.7204283529411768</v>
      </c>
      <c r="H446" s="369">
        <f t="shared" si="137"/>
        <v>4.6023849117647062</v>
      </c>
      <c r="I446" s="369">
        <f t="shared" si="137"/>
        <v>4.5338138235294112</v>
      </c>
      <c r="J446" s="369">
        <f t="shared" si="137"/>
        <v>4.5146198088235296</v>
      </c>
      <c r="K446" s="369">
        <f t="shared" si="137"/>
        <v>4.2117151617647064</v>
      </c>
      <c r="L446" s="369">
        <f t="shared" si="137"/>
        <v>4.1475292058823534</v>
      </c>
      <c r="M446" s="370">
        <f t="shared" si="137"/>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8">B285*0.516</f>
        <v>6.3277393647058817</v>
      </c>
      <c r="C447" s="377">
        <f t="shared" si="138"/>
        <v>6.3782259176470584</v>
      </c>
      <c r="D447" s="377">
        <f t="shared" si="138"/>
        <v>6.3116088000000001</v>
      </c>
      <c r="E447" s="377">
        <f t="shared" si="138"/>
        <v>6.3316316235294119</v>
      </c>
      <c r="F447" s="377">
        <f t="shared" si="138"/>
        <v>6.2818866941176479</v>
      </c>
      <c r="G447" s="377">
        <f t="shared" si="138"/>
        <v>6.2495704235294118</v>
      </c>
      <c r="H447" s="377">
        <f t="shared" si="138"/>
        <v>6.144729341176471</v>
      </c>
      <c r="I447" s="377">
        <f t="shared" si="138"/>
        <v>6.1475111882352955</v>
      </c>
      <c r="J447" s="377">
        <f t="shared" si="138"/>
        <v>6.1473275529411762</v>
      </c>
      <c r="K447" s="377">
        <f t="shared" si="138"/>
        <v>6.0394916470588242</v>
      </c>
      <c r="L447" s="377">
        <f t="shared" si="138"/>
        <v>6.0709474117647062</v>
      </c>
      <c r="M447" s="378">
        <f t="shared" si="138"/>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9">B289*0.507</f>
        <v>5.848791764705882</v>
      </c>
      <c r="C451" s="412">
        <f t="shared" si="139"/>
        <v>6.1309273235294119</v>
      </c>
      <c r="D451" s="413">
        <f t="shared" si="139"/>
        <v>6.1089523529411762</v>
      </c>
      <c r="E451" s="412">
        <f t="shared" si="139"/>
        <v>6.0019753529411766</v>
      </c>
      <c r="F451" s="412">
        <f t="shared" si="139"/>
        <v>6.0736015294117651</v>
      </c>
      <c r="G451" s="412">
        <f t="shared" si="139"/>
        <v>6.209944764705881</v>
      </c>
      <c r="H451" s="412">
        <f t="shared" si="139"/>
        <v>5.7993542941176468</v>
      </c>
      <c r="I451" s="412">
        <f t="shared" si="139"/>
        <v>5.8016904705882357</v>
      </c>
      <c r="J451" s="412">
        <f t="shared" si="139"/>
        <v>5.7801230882352943</v>
      </c>
      <c r="K451" s="412">
        <f t="shared" si="139"/>
        <v>5.8904552352941186</v>
      </c>
      <c r="L451" s="412">
        <f t="shared" si="139"/>
        <v>5.9891412941176476</v>
      </c>
      <c r="M451" s="414">
        <f t="shared" si="139"/>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40">B290*0.539</f>
        <v>6.6767689676470594</v>
      </c>
      <c r="C452" s="416">
        <f t="shared" si="140"/>
        <v>7.0741926911764708</v>
      </c>
      <c r="D452" s="417">
        <f t="shared" si="140"/>
        <v>6.787930848039216</v>
      </c>
      <c r="E452" s="416">
        <f t="shared" si="140"/>
        <v>6.5606815784313728</v>
      </c>
      <c r="F452" s="416">
        <f t="shared" si="140"/>
        <v>6.6757739313725493</v>
      </c>
      <c r="G452" s="416">
        <f t="shared" si="140"/>
        <v>6.7629651078431383</v>
      </c>
      <c r="H452" s="416">
        <f t="shared" si="140"/>
        <v>6.5382285294117644</v>
      </c>
      <c r="I452" s="416">
        <f t="shared" si="140"/>
        <v>6.5415840686274516</v>
      </c>
      <c r="J452" s="416">
        <f t="shared" si="140"/>
        <v>6.5722436568627458</v>
      </c>
      <c r="K452" s="416">
        <f t="shared" si="140"/>
        <v>6.6930377843137254</v>
      </c>
      <c r="L452" s="416">
        <f t="shared" si="140"/>
        <v>6.7232376372549023</v>
      </c>
      <c r="M452" s="416">
        <f t="shared" si="140"/>
        <v>6.7261598627450985</v>
      </c>
      <c r="N452" s="351"/>
      <c r="O452" s="397" t="s">
        <v>243</v>
      </c>
      <c r="P452" s="372">
        <f t="shared" ref="P452:S453" si="141">P290*0.539</f>
        <v>6.8303226696078427</v>
      </c>
      <c r="Q452" s="372">
        <f t="shared" si="141"/>
        <v>6.9287288994000003</v>
      </c>
      <c r="R452" s="372">
        <f t="shared" si="141"/>
        <v>6.8196470496000003</v>
      </c>
      <c r="S452" s="372">
        <f t="shared" si="141"/>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40"/>
        <v>6.8802187450980394</v>
      </c>
      <c r="C453" s="407">
        <f t="shared" si="140"/>
        <v>7.0391735441176477</v>
      </c>
      <c r="D453" s="418">
        <f t="shared" si="140"/>
        <v>6.9162556509803927</v>
      </c>
      <c r="E453" s="407">
        <f t="shared" si="140"/>
        <v>6.7547744215686283</v>
      </c>
      <c r="F453" s="407">
        <f t="shared" si="140"/>
        <v>6.8433078137254899</v>
      </c>
      <c r="G453" s="407">
        <f t="shared" si="140"/>
        <v>6.9557263039215691</v>
      </c>
      <c r="H453" s="407">
        <f t="shared" si="140"/>
        <v>6.6709229313725489</v>
      </c>
      <c r="I453" s="407">
        <f t="shared" si="140"/>
        <v>6.7822475686274517</v>
      </c>
      <c r="J453" s="407">
        <f t="shared" si="140"/>
        <v>6.8062277843137267</v>
      </c>
      <c r="K453" s="407">
        <f t="shared" si="140"/>
        <v>6.9640332450980402</v>
      </c>
      <c r="L453" s="407">
        <f t="shared" si="140"/>
        <v>7.1130667450980392</v>
      </c>
      <c r="M453" s="407">
        <f t="shared" si="140"/>
        <v>7.1393667745098037</v>
      </c>
      <c r="N453" s="351"/>
      <c r="O453" s="368" t="s">
        <v>239</v>
      </c>
      <c r="P453" s="369">
        <f t="shared" si="141"/>
        <v>6.9457289107843136</v>
      </c>
      <c r="Q453" s="369">
        <f t="shared" si="141"/>
        <v>7.1303552165999999</v>
      </c>
      <c r="R453" s="369">
        <f t="shared" si="141"/>
        <v>7.0237858613999995</v>
      </c>
      <c r="S453" s="369">
        <f t="shared" si="141"/>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42">B292*0.535</f>
        <v>6.7828752892156867</v>
      </c>
      <c r="C454" s="407">
        <f t="shared" si="142"/>
        <v>6.9735130980392164</v>
      </c>
      <c r="D454" s="418">
        <f t="shared" si="142"/>
        <v>6.8236333725490201</v>
      </c>
      <c r="E454" s="407">
        <f t="shared" si="142"/>
        <v>6.6640491666666675</v>
      </c>
      <c r="F454" s="407">
        <f t="shared" si="142"/>
        <v>6.7435648529411765</v>
      </c>
      <c r="G454" s="407">
        <f t="shared" si="142"/>
        <v>6.8799531372549021</v>
      </c>
      <c r="H454" s="407">
        <f t="shared" si="142"/>
        <v>6.560222450980393</v>
      </c>
      <c r="I454" s="407">
        <f t="shared" si="142"/>
        <v>6.7047353921568629</v>
      </c>
      <c r="J454" s="407">
        <f t="shared" si="142"/>
        <v>6.7429564215686275</v>
      </c>
      <c r="K454" s="407">
        <f t="shared" si="142"/>
        <v>6.8730873039215696</v>
      </c>
      <c r="L454" s="407">
        <f t="shared" si="142"/>
        <v>6.9917733823529415</v>
      </c>
      <c r="M454" s="407">
        <f t="shared" si="142"/>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43">B293*0.465</f>
        <v>4.413131735294118</v>
      </c>
      <c r="C456" s="407">
        <f t="shared" si="143"/>
        <v>4.7413027500000009</v>
      </c>
      <c r="D456" s="418">
        <f t="shared" si="143"/>
        <v>4.8700042647058819</v>
      </c>
      <c r="E456" s="407">
        <f t="shared" si="143"/>
        <v>4.8365379411764708</v>
      </c>
      <c r="F456" s="407">
        <f t="shared" si="143"/>
        <v>4.8296951470588239</v>
      </c>
      <c r="G456" s="407">
        <f t="shared" si="143"/>
        <v>4.9144300000000003</v>
      </c>
      <c r="H456" s="407">
        <f t="shared" si="143"/>
        <v>4.6048722058823532</v>
      </c>
      <c r="I456" s="407">
        <f t="shared" si="143"/>
        <v>4.4468387647058822</v>
      </c>
      <c r="J456" s="407">
        <f t="shared" si="143"/>
        <v>4.4034232647058822</v>
      </c>
      <c r="K456" s="407">
        <f t="shared" si="143"/>
        <v>4.51538569117647</v>
      </c>
      <c r="L456" s="407">
        <f t="shared" si="143"/>
        <v>4.5566024705882358</v>
      </c>
      <c r="M456" s="407">
        <f t="shared" si="143"/>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4">B294*0.516</f>
        <v>6.2967313058823535</v>
      </c>
      <c r="C457" s="419">
        <f t="shared" si="144"/>
        <v>6.4350648352941189</v>
      </c>
      <c r="D457" s="420">
        <f t="shared" si="144"/>
        <v>6.3706680352941181</v>
      </c>
      <c r="E457" s="419">
        <f t="shared" si="144"/>
        <v>6.2968795294117639</v>
      </c>
      <c r="F457" s="419">
        <f t="shared" si="144"/>
        <v>6.2700323529411763</v>
      </c>
      <c r="G457" s="419">
        <f t="shared" si="144"/>
        <v>6.3949094117647061</v>
      </c>
      <c r="H457" s="419">
        <f t="shared" si="144"/>
        <v>6.1337729411764705</v>
      </c>
      <c r="I457" s="419">
        <f t="shared" si="144"/>
        <v>6.1266045882352937</v>
      </c>
      <c r="J457" s="419">
        <f t="shared" si="144"/>
        <v>6.1032024705882355</v>
      </c>
      <c r="K457" s="419">
        <f t="shared" si="144"/>
        <v>6.2105152941176467</v>
      </c>
      <c r="L457" s="419">
        <f t="shared" si="144"/>
        <v>6.2702650588235294</v>
      </c>
      <c r="M457" s="419">
        <f t="shared" si="144"/>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5">B298*0.507</f>
        <v>6.0956361470588236</v>
      </c>
      <c r="C461" s="412">
        <f t="shared" si="145"/>
        <v>6.0006531764705882</v>
      </c>
      <c r="D461" s="413">
        <f t="shared" si="145"/>
        <v>6.0301088823529403</v>
      </c>
      <c r="E461" s="412">
        <f t="shared" si="145"/>
        <v>5.943899</v>
      </c>
      <c r="F461" s="412">
        <f t="shared" si="145"/>
        <v>6.0871563235294115</v>
      </c>
      <c r="G461" s="412">
        <f t="shared" si="145"/>
        <v>6.1690268823529406</v>
      </c>
      <c r="H461" s="412">
        <f t="shared" si="145"/>
        <v>5.9334458529411771</v>
      </c>
      <c r="I461" s="412">
        <f t="shared" si="145"/>
        <v>6.017907579411764</v>
      </c>
      <c r="J461" s="412">
        <f t="shared" si="145"/>
        <v>6.0621438264705887</v>
      </c>
      <c r="K461" s="412">
        <f t="shared" si="145"/>
        <v>5.9548636205882355</v>
      </c>
      <c r="L461" s="412">
        <f t="shared" si="145"/>
        <v>6.1433811323529417</v>
      </c>
      <c r="M461" s="414">
        <f t="shared" si="145"/>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6">B299*0.539</f>
        <v>6.8206243686274517</v>
      </c>
      <c r="C462" s="416">
        <f t="shared" si="146"/>
        <v>6.5757630098039215</v>
      </c>
      <c r="D462" s="417">
        <f t="shared" si="146"/>
        <v>6.6891273921568626</v>
      </c>
      <c r="E462" s="416">
        <f t="shared" si="146"/>
        <v>6.5355440980392165</v>
      </c>
      <c r="F462" s="416">
        <f t="shared" si="146"/>
        <v>6.8415745588235302</v>
      </c>
      <c r="G462" s="416">
        <f t="shared" si="146"/>
        <v>6.8440317647058837</v>
      </c>
      <c r="H462" s="416">
        <f t="shared" si="146"/>
        <v>7.0067040784313726</v>
      </c>
      <c r="I462" s="416">
        <f t="shared" si="146"/>
        <v>7.1009910313725495</v>
      </c>
      <c r="J462" s="416">
        <f t="shared" si="146"/>
        <v>7.2362562519607856</v>
      </c>
      <c r="K462" s="416">
        <f t="shared" si="146"/>
        <v>6.7560627372549025</v>
      </c>
      <c r="L462" s="416">
        <f t="shared" si="146"/>
        <v>7.2984621362745097</v>
      </c>
      <c r="M462" s="416">
        <f t="shared" si="146"/>
        <v>7.0729673571436962</v>
      </c>
      <c r="N462" s="351"/>
      <c r="O462" s="397" t="s">
        <v>243</v>
      </c>
      <c r="P462" s="372">
        <f t="shared" ref="P462:S463" si="147">P299*0.539</f>
        <v>6.703299921568628</v>
      </c>
      <c r="Q462" s="372">
        <f t="shared" si="147"/>
        <v>6.7880550294117654</v>
      </c>
      <c r="R462" s="372">
        <f t="shared" si="147"/>
        <v>7.0961022436199066</v>
      </c>
      <c r="S462" s="372">
        <f t="shared" si="147"/>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6"/>
        <v>7.1357216549019613</v>
      </c>
      <c r="C463" s="407">
        <f t="shared" si="146"/>
        <v>6.9390965686274519</v>
      </c>
      <c r="D463" s="418">
        <f t="shared" si="146"/>
        <v>6.9291620588235299</v>
      </c>
      <c r="E463" s="407">
        <f t="shared" si="146"/>
        <v>6.8283215000000004</v>
      </c>
      <c r="F463" s="407">
        <f t="shared" si="146"/>
        <v>6.9467165490196088</v>
      </c>
      <c r="G463" s="407">
        <f t="shared" si="146"/>
        <v>7.0190535196078425</v>
      </c>
      <c r="H463" s="407">
        <f t="shared" si="146"/>
        <v>6.9007007450980398</v>
      </c>
      <c r="I463" s="407">
        <f t="shared" si="146"/>
        <v>7.0841705323529407</v>
      </c>
      <c r="J463" s="407">
        <f t="shared" si="146"/>
        <v>7.097192138235294</v>
      </c>
      <c r="K463" s="407">
        <f t="shared" si="146"/>
        <v>6.9970929686274514</v>
      </c>
      <c r="L463" s="407">
        <f t="shared" si="146"/>
        <v>7.183639283333334</v>
      </c>
      <c r="M463" s="407">
        <f t="shared" si="146"/>
        <v>7.3310325806691816</v>
      </c>
      <c r="N463" s="351"/>
      <c r="O463" s="368" t="s">
        <v>239</v>
      </c>
      <c r="P463" s="369">
        <f t="shared" si="147"/>
        <v>6.995268823529412</v>
      </c>
      <c r="Q463" s="369">
        <f t="shared" si="147"/>
        <v>6.9424521078431383</v>
      </c>
      <c r="R463" s="369">
        <f t="shared" si="147"/>
        <v>7.030156096262723</v>
      </c>
      <c r="S463" s="369">
        <f t="shared" si="147"/>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8">B301*0.535</f>
        <v>7.0653164754901967</v>
      </c>
      <c r="C464" s="407">
        <f t="shared" si="148"/>
        <v>6.8124697058823536</v>
      </c>
      <c r="D464" s="418">
        <f t="shared" si="148"/>
        <v>6.8257712745098056</v>
      </c>
      <c r="E464" s="407">
        <f t="shared" si="148"/>
        <v>6.7373494117647068</v>
      </c>
      <c r="F464" s="407">
        <f t="shared" si="148"/>
        <v>6.9062363235294129</v>
      </c>
      <c r="G464" s="407">
        <f t="shared" si="148"/>
        <v>6.9757233823529416</v>
      </c>
      <c r="H464" s="407">
        <f t="shared" si="148"/>
        <v>6.8664207843137257</v>
      </c>
      <c r="I464" s="407">
        <f t="shared" si="148"/>
        <v>7.0779267401960784</v>
      </c>
      <c r="J464" s="407">
        <f t="shared" si="148"/>
        <v>7.0828230392156861</v>
      </c>
      <c r="K464" s="407">
        <f t="shared" si="148"/>
        <v>7.0211359656862751</v>
      </c>
      <c r="L464" s="407">
        <f t="shared" si="148"/>
        <v>7.1883517892156865</v>
      </c>
      <c r="M464" s="407">
        <f t="shared" si="148"/>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9">B302*0.54</f>
        <v>0</v>
      </c>
      <c r="C465" s="407">
        <f t="shared" si="149"/>
        <v>0</v>
      </c>
      <c r="D465" s="418">
        <f t="shared" si="149"/>
        <v>6.5985882352941188</v>
      </c>
      <c r="E465" s="407">
        <f t="shared" si="149"/>
        <v>6.2081841176470585</v>
      </c>
      <c r="F465" s="407">
        <f t="shared" si="149"/>
        <v>0</v>
      </c>
      <c r="G465" s="407">
        <f t="shared" si="149"/>
        <v>5.4227647058823534</v>
      </c>
      <c r="H465" s="407">
        <f t="shared" si="149"/>
        <v>5.8945500000000006</v>
      </c>
      <c r="I465" s="407">
        <f t="shared" si="149"/>
        <v>6.443829</v>
      </c>
      <c r="J465" s="407">
        <f t="shared" si="149"/>
        <v>5.7598305882352951</v>
      </c>
      <c r="K465" s="407">
        <f t="shared" si="149"/>
        <v>4.1558823529411768</v>
      </c>
      <c r="L465" s="407">
        <f t="shared" si="149"/>
        <v>0</v>
      </c>
      <c r="M465" s="407">
        <f t="shared" si="149"/>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50">B303*0.465</f>
        <v>4.5821574117647055</v>
      </c>
      <c r="C466" s="407">
        <f t="shared" si="150"/>
        <v>4.6392138235294116</v>
      </c>
      <c r="D466" s="418">
        <f t="shared" si="150"/>
        <v>4.6718230882352945</v>
      </c>
      <c r="E466" s="407">
        <f t="shared" si="150"/>
        <v>4.6376501470588236</v>
      </c>
      <c r="F466" s="407">
        <f t="shared" si="150"/>
        <v>4.651723235294118</v>
      </c>
      <c r="G466" s="407">
        <f t="shared" si="150"/>
        <v>4.7864045588235289</v>
      </c>
      <c r="H466" s="407">
        <f t="shared" si="150"/>
        <v>4.5551509411764703</v>
      </c>
      <c r="I466" s="407">
        <f t="shared" si="150"/>
        <v>4.4960134264705882</v>
      </c>
      <c r="J466" s="407">
        <f t="shared" si="150"/>
        <v>4.5590204705882353</v>
      </c>
      <c r="K466" s="407">
        <f t="shared" si="150"/>
        <v>4.5080719705882366</v>
      </c>
      <c r="L466" s="407">
        <f t="shared" si="150"/>
        <v>4.6098645735294115</v>
      </c>
      <c r="M466" s="407">
        <f t="shared" si="150"/>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51">B304*0.516</f>
        <v>6.2910345647058818</v>
      </c>
      <c r="C467" s="419">
        <f t="shared" si="151"/>
        <v>6.2487549411764709</v>
      </c>
      <c r="D467" s="420">
        <f t="shared" si="151"/>
        <v>6.242067176470588</v>
      </c>
      <c r="E467" s="419">
        <f t="shared" si="151"/>
        <v>6.1866680000000001</v>
      </c>
      <c r="F467" s="419">
        <f t="shared" si="151"/>
        <v>6.2521089411764708</v>
      </c>
      <c r="G467" s="419">
        <f t="shared" si="151"/>
        <v>6.3373298823529423</v>
      </c>
      <c r="H467" s="419">
        <f t="shared" si="151"/>
        <v>6.2028359999999996</v>
      </c>
      <c r="I467" s="419">
        <f t="shared" si="151"/>
        <v>6.2791412705882346</v>
      </c>
      <c r="J467" s="419">
        <f t="shared" si="151"/>
        <v>6.2947209294117643</v>
      </c>
      <c r="K467" s="419">
        <f t="shared" si="151"/>
        <v>6.2529011529411767</v>
      </c>
      <c r="L467" s="419">
        <f t="shared" si="151"/>
        <v>6.3565867999999996</v>
      </c>
      <c r="M467" s="419">
        <f t="shared" si="151"/>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52">B308*0.507</f>
        <v>6.3757343467059062</v>
      </c>
      <c r="C471" s="412">
        <f t="shared" si="152"/>
        <v>6.3392273468395119</v>
      </c>
      <c r="D471" s="413">
        <f t="shared" si="152"/>
        <v>6.2723321784795028</v>
      </c>
      <c r="E471" s="412">
        <f t="shared" si="152"/>
        <v>6.1314847971813577</v>
      </c>
      <c r="F471" s="412">
        <f t="shared" si="152"/>
        <v>6.3007473439470747</v>
      </c>
      <c r="G471" s="412">
        <f t="shared" si="152"/>
        <v>6.2963271885737031</v>
      </c>
      <c r="H471" s="412">
        <f t="shared" si="152"/>
        <v>6.2056090091467491</v>
      </c>
      <c r="I471" s="412">
        <f t="shared" si="152"/>
        <v>6.3769514932866009</v>
      </c>
      <c r="J471" s="412">
        <f t="shared" si="152"/>
        <v>6.4801798565347033</v>
      </c>
      <c r="K471" s="412">
        <f t="shared" si="152"/>
        <v>6.5777367493489489</v>
      </c>
      <c r="L471" s="412">
        <f t="shared" si="152"/>
        <v>6.6936790917504041</v>
      </c>
      <c r="M471" s="414">
        <f t="shared" si="152"/>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53">B309*0.539</f>
        <v>6.7957457316612278</v>
      </c>
      <c r="C472" s="416">
        <f t="shared" si="153"/>
        <v>6.8539480097445251</v>
      </c>
      <c r="D472" s="417">
        <f t="shared" si="153"/>
        <v>6.6704057547728155</v>
      </c>
      <c r="E472" s="416">
        <f t="shared" si="153"/>
        <v>6.4915063453984798</v>
      </c>
      <c r="F472" s="416">
        <f t="shared" si="153"/>
        <v>6.6550829379602572</v>
      </c>
      <c r="G472" s="416">
        <f t="shared" si="153"/>
        <v>6.5138897607760402</v>
      </c>
      <c r="H472" s="416">
        <f t="shared" si="153"/>
        <v>6.8701608631322753</v>
      </c>
      <c r="I472" s="416">
        <f t="shared" si="153"/>
        <v>7.0794587658490657</v>
      </c>
      <c r="J472" s="416">
        <f t="shared" si="153"/>
        <v>6.7656061783264132</v>
      </c>
      <c r="K472" s="416">
        <f t="shared" si="153"/>
        <v>7.0534951683483795</v>
      </c>
      <c r="L472" s="416">
        <f t="shared" si="153"/>
        <v>7.2588913372950152</v>
      </c>
      <c r="M472" s="416">
        <f t="shared" si="153"/>
        <v>7.3796305800162969</v>
      </c>
      <c r="N472" s="351"/>
      <c r="O472" s="397" t="s">
        <v>243</v>
      </c>
      <c r="P472" s="372">
        <f t="shared" ref="P472:S473" si="154">P309*0.539</f>
        <v>6.775939891230867</v>
      </c>
      <c r="Q472" s="372">
        <f t="shared" si="154"/>
        <v>6.5965527015325645</v>
      </c>
      <c r="R472" s="372">
        <f t="shared" si="154"/>
        <v>6.9233973184362698</v>
      </c>
      <c r="S472" s="372">
        <f t="shared" si="154"/>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53"/>
        <v>7.3201340834890942</v>
      </c>
      <c r="C473" s="407">
        <f t="shared" si="153"/>
        <v>7.2241010975875675</v>
      </c>
      <c r="D473" s="418">
        <f t="shared" si="153"/>
        <v>7.0821994797961763</v>
      </c>
      <c r="E473" s="407">
        <f t="shared" si="153"/>
        <v>6.9260655906473243</v>
      </c>
      <c r="F473" s="407">
        <f t="shared" si="153"/>
        <v>7.06439608177533</v>
      </c>
      <c r="G473" s="407">
        <f t="shared" si="153"/>
        <v>7.0164933193182186</v>
      </c>
      <c r="H473" s="407">
        <f t="shared" si="153"/>
        <v>7.0068248130795956</v>
      </c>
      <c r="I473" s="407">
        <f t="shared" si="153"/>
        <v>7.2679714181448078</v>
      </c>
      <c r="J473" s="407">
        <f t="shared" si="153"/>
        <v>7.370328437438884</v>
      </c>
      <c r="K473" s="407">
        <f t="shared" si="153"/>
        <v>7.5316019742958185</v>
      </c>
      <c r="L473" s="407">
        <f t="shared" si="153"/>
        <v>7.6792531572540241</v>
      </c>
      <c r="M473" s="407">
        <f t="shared" si="153"/>
        <v>7.6318801408568415</v>
      </c>
      <c r="N473" s="351"/>
      <c r="O473" s="368" t="s">
        <v>239</v>
      </c>
      <c r="P473" s="369">
        <f t="shared" si="154"/>
        <v>7.1945413578334279</v>
      </c>
      <c r="Q473" s="369">
        <f t="shared" si="154"/>
        <v>7.0476395716859148</v>
      </c>
      <c r="R473" s="369">
        <f t="shared" si="154"/>
        <v>7.215826808263694</v>
      </c>
      <c r="S473" s="369">
        <f t="shared" si="154"/>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5">B311*0.535</f>
        <v>7.2602228956775408</v>
      </c>
      <c r="C474" s="407">
        <f t="shared" si="155"/>
        <v>7.139612189575864</v>
      </c>
      <c r="D474" s="418">
        <f t="shared" si="155"/>
        <v>6.9836800457803427</v>
      </c>
      <c r="E474" s="407">
        <f t="shared" si="155"/>
        <v>6.8328853052791869</v>
      </c>
      <c r="F474" s="407">
        <f t="shared" si="155"/>
        <v>6.9441120536442504</v>
      </c>
      <c r="G474" s="407">
        <f t="shared" si="155"/>
        <v>6.8863884263083044</v>
      </c>
      <c r="H474" s="407">
        <f t="shared" si="155"/>
        <v>6.8863366734697022</v>
      </c>
      <c r="I474" s="407">
        <f t="shared" si="155"/>
        <v>7.1420598405818305</v>
      </c>
      <c r="J474" s="407">
        <f t="shared" si="155"/>
        <v>7.2451899701938007</v>
      </c>
      <c r="K474" s="407">
        <f t="shared" si="155"/>
        <v>7.4089761627556276</v>
      </c>
      <c r="L474" s="407">
        <f t="shared" si="155"/>
        <v>7.5315482938243044</v>
      </c>
      <c r="M474" s="407">
        <f t="shared" si="155"/>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6">B312*0.54</f>
        <v>7.8331764705882359</v>
      </c>
      <c r="C475" s="407">
        <f t="shared" si="156"/>
        <v>0</v>
      </c>
      <c r="D475" s="418">
        <f t="shared" si="156"/>
        <v>6.6578267973856198</v>
      </c>
      <c r="E475" s="407">
        <f t="shared" si="156"/>
        <v>0</v>
      </c>
      <c r="F475" s="407">
        <f t="shared" si="156"/>
        <v>6.999882352941178</v>
      </c>
      <c r="G475" s="407">
        <f t="shared" si="156"/>
        <v>7.4513414634146358</v>
      </c>
      <c r="H475" s="407">
        <f t="shared" si="156"/>
        <v>0</v>
      </c>
      <c r="I475" s="407">
        <f t="shared" si="156"/>
        <v>0</v>
      </c>
      <c r="J475" s="407">
        <f t="shared" si="156"/>
        <v>0</v>
      </c>
      <c r="K475" s="407">
        <f t="shared" si="156"/>
        <v>6.5486911764705882</v>
      </c>
      <c r="L475" s="407">
        <f t="shared" si="156"/>
        <v>0</v>
      </c>
      <c r="M475" s="407">
        <f t="shared" si="156"/>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7">B313*0.465</f>
        <v>4.8059290643822017</v>
      </c>
      <c r="C476" s="407">
        <f t="shared" si="157"/>
        <v>4.8750839484785944</v>
      </c>
      <c r="D476" s="418">
        <f t="shared" si="157"/>
        <v>4.9389772649635288</v>
      </c>
      <c r="E476" s="407">
        <f t="shared" si="157"/>
        <v>4.8843628631874791</v>
      </c>
      <c r="F476" s="407">
        <f t="shared" si="157"/>
        <v>5.0224709916228365</v>
      </c>
      <c r="G476" s="407">
        <f t="shared" si="157"/>
        <v>5.1095977225464519</v>
      </c>
      <c r="H476" s="407">
        <f t="shared" si="157"/>
        <v>4.990275926428664</v>
      </c>
      <c r="I476" s="407">
        <f t="shared" si="157"/>
        <v>5.0309127381216845</v>
      </c>
      <c r="J476" s="407">
        <f t="shared" si="157"/>
        <v>5.1982716925900414</v>
      </c>
      <c r="K476" s="407">
        <f t="shared" si="157"/>
        <v>5.3061627023498579</v>
      </c>
      <c r="L476" s="407">
        <f t="shared" si="157"/>
        <v>5.3768916561279125</v>
      </c>
      <c r="M476" s="407">
        <f t="shared" si="157"/>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8">B314*0.516</f>
        <v>6.5195491255421496</v>
      </c>
      <c r="C477" s="419">
        <f t="shared" si="158"/>
        <v>6.5268942578256235</v>
      </c>
      <c r="D477" s="420">
        <f t="shared" si="158"/>
        <v>6.4942316067159771</v>
      </c>
      <c r="E477" s="419">
        <f t="shared" si="158"/>
        <v>6.3250191512222891</v>
      </c>
      <c r="F477" s="419">
        <f t="shared" si="158"/>
        <v>6.495390157051192</v>
      </c>
      <c r="G477" s="419">
        <f t="shared" si="158"/>
        <v>6.5309354230328038</v>
      </c>
      <c r="H477" s="419">
        <f t="shared" si="158"/>
        <v>6.4558257601049505</v>
      </c>
      <c r="I477" s="419">
        <f t="shared" si="158"/>
        <v>6.5553685198349303</v>
      </c>
      <c r="J477" s="419">
        <f t="shared" si="158"/>
        <v>6.6053586678251586</v>
      </c>
      <c r="K477" s="419">
        <f t="shared" si="158"/>
        <v>6.7086718150743181</v>
      </c>
      <c r="L477" s="419">
        <f t="shared" si="158"/>
        <v>6.7802737076557351</v>
      </c>
      <c r="M477" s="419">
        <f t="shared" si="158"/>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9">C318*0.518</f>
        <v>6.8727735934073451</v>
      </c>
      <c r="D482" s="413">
        <f t="shared" si="159"/>
        <v>6.8463987427915418</v>
      </c>
      <c r="E482" s="412">
        <f t="shared" si="159"/>
        <v>6.863979760543887</v>
      </c>
      <c r="F482" s="412">
        <f t="shared" si="159"/>
        <v>6.8792493818730485</v>
      </c>
      <c r="G482" s="412">
        <f t="shared" si="159"/>
        <v>6.8491745558618478</v>
      </c>
      <c r="H482" s="412">
        <f t="shared" si="159"/>
        <v>6.6998408493917854</v>
      </c>
      <c r="I482" s="412">
        <f t="shared" si="159"/>
        <v>6.7583664385116364</v>
      </c>
      <c r="J482" s="412">
        <f t="shared" si="159"/>
        <v>6.7134042219353232</v>
      </c>
      <c r="K482" s="412">
        <f t="shared" si="159"/>
        <v>6.7467487348204545</v>
      </c>
      <c r="L482" s="412">
        <f t="shared" si="159"/>
        <v>6.646571081000137</v>
      </c>
      <c r="M482" s="414">
        <f t="shared" si="159"/>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60">C319*0.539</f>
        <v>7.1266026720967215</v>
      </c>
      <c r="D483" s="417">
        <f t="shared" si="160"/>
        <v>7.0925249307626146</v>
      </c>
      <c r="E483" s="416">
        <f t="shared" si="160"/>
        <v>7.3169613222711547</v>
      </c>
      <c r="F483" s="416">
        <f t="shared" si="160"/>
        <v>7.1750694836458573</v>
      </c>
      <c r="G483" s="416">
        <f t="shared" si="160"/>
        <v>7.0787165146129363</v>
      </c>
      <c r="H483" s="416">
        <f t="shared" si="160"/>
        <v>6.7786348614730922</v>
      </c>
      <c r="I483" s="416">
        <f t="shared" si="160"/>
        <v>7.2410640317626092</v>
      </c>
      <c r="J483" s="416">
        <f t="shared" si="160"/>
        <v>7.1003677772543101</v>
      </c>
      <c r="K483" s="416">
        <f t="shared" si="160"/>
        <v>7.2968264822968605</v>
      </c>
      <c r="L483" s="416">
        <f t="shared" si="160"/>
        <v>6.9340442072981556</v>
      </c>
      <c r="M483" s="416">
        <f t="shared" si="160"/>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6" si="161">C320*0.533</f>
        <v>7.4723608245158122</v>
      </c>
      <c r="D484" s="418">
        <f t="shared" si="161"/>
        <v>7.4113664477804253</v>
      </c>
      <c r="E484" s="407">
        <f t="shared" si="161"/>
        <v>7.4289848899835347</v>
      </c>
      <c r="F484" s="407">
        <f t="shared" si="161"/>
        <v>7.4180227241459775</v>
      </c>
      <c r="G484" s="407">
        <f t="shared" si="161"/>
        <v>7.3906700612614609</v>
      </c>
      <c r="H484" s="407">
        <f t="shared" si="161"/>
        <v>7.3205952103034919</v>
      </c>
      <c r="I484" s="407">
        <f t="shared" si="161"/>
        <v>7.4649776075804564</v>
      </c>
      <c r="J484" s="407">
        <f t="shared" si="161"/>
        <v>7.4082369647902047</v>
      </c>
      <c r="K484" s="407">
        <f t="shared" si="161"/>
        <v>7.462466155843912</v>
      </c>
      <c r="L484" s="407">
        <f t="shared" si="161"/>
        <v>7.3900829997120772</v>
      </c>
      <c r="M484" s="407">
        <f t="shared" si="161"/>
        <v>7.3631622936410421</v>
      </c>
      <c r="N484" s="351"/>
      <c r="O484" s="368" t="s">
        <v>239</v>
      </c>
      <c r="P484" s="369">
        <f>P320*0.533</f>
        <v>7.4638140987456225</v>
      </c>
      <c r="Q484" s="369">
        <f t="shared" ref="Q484:S485" si="162">Q320*0.533</f>
        <v>7.4119634653662834</v>
      </c>
      <c r="R484" s="369">
        <f t="shared" si="162"/>
        <v>7.4004940677809676</v>
      </c>
      <c r="S484" s="369">
        <f t="shared" si="162"/>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61"/>
        <v>7.4110290540404922</v>
      </c>
      <c r="D485" s="418">
        <f t="shared" si="161"/>
        <v>7.3556207581652826</v>
      </c>
      <c r="E485" s="407">
        <f t="shared" si="161"/>
        <v>7.3866609115305861</v>
      </c>
      <c r="F485" s="407">
        <f t="shared" si="161"/>
        <v>7.3673829590192046</v>
      </c>
      <c r="G485" s="407">
        <f t="shared" si="161"/>
        <v>7.3392854188679566</v>
      </c>
      <c r="H485" s="407">
        <f t="shared" si="161"/>
        <v>7.2708168673237914</v>
      </c>
      <c r="I485" s="407">
        <f t="shared" si="161"/>
        <v>7.4377867457012057</v>
      </c>
      <c r="J485" s="407">
        <f t="shared" si="161"/>
        <v>7.336660260801267</v>
      </c>
      <c r="K485" s="407">
        <f t="shared" si="161"/>
        <v>7.4003797265997777</v>
      </c>
      <c r="L485" s="407">
        <f t="shared" si="161"/>
        <v>7.3069648656792152</v>
      </c>
      <c r="M485" s="407">
        <f t="shared" si="161"/>
        <v>7.26340368813299</v>
      </c>
      <c r="N485" s="351"/>
      <c r="O485" s="368" t="s">
        <v>240</v>
      </c>
      <c r="P485" s="369">
        <f>P321*0.533</f>
        <v>7.3929595195970617</v>
      </c>
      <c r="Q485" s="369">
        <f t="shared" si="162"/>
        <v>7.3649664475373742</v>
      </c>
      <c r="R485" s="369">
        <f t="shared" si="162"/>
        <v>7.3536500742343254</v>
      </c>
      <c r="S485" s="369">
        <f t="shared" si="162"/>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63">C322*0.521</f>
        <v>5.9605311470588243</v>
      </c>
      <c r="D486" s="418">
        <f t="shared" si="163"/>
        <v>0</v>
      </c>
      <c r="E486" s="407">
        <f t="shared" si="163"/>
        <v>7.1058423823529413</v>
      </c>
      <c r="F486" s="407">
        <f t="shared" si="163"/>
        <v>0</v>
      </c>
      <c r="G486" s="407">
        <f t="shared" si="163"/>
        <v>0</v>
      </c>
      <c r="H486" s="407">
        <f t="shared" si="163"/>
        <v>5.2484620588235291</v>
      </c>
      <c r="I486" s="407">
        <f t="shared" si="163"/>
        <v>5.3161322240896345</v>
      </c>
      <c r="J486" s="407">
        <f t="shared" si="163"/>
        <v>0</v>
      </c>
      <c r="K486" s="407">
        <f t="shared" si="163"/>
        <v>0</v>
      </c>
      <c r="L486" s="407">
        <f t="shared" si="163"/>
        <v>6.0624990196078432</v>
      </c>
      <c r="M486" s="407">
        <f t="shared" si="161"/>
        <v>0</v>
      </c>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4">C323*0.487</f>
        <v>5.6570146927839842</v>
      </c>
      <c r="D487" s="418">
        <f t="shared" si="164"/>
        <v>5.7270930609124679</v>
      </c>
      <c r="E487" s="407">
        <f t="shared" si="164"/>
        <v>5.7360344011283004</v>
      </c>
      <c r="F487" s="407">
        <f t="shared" si="164"/>
        <v>5.7301981209404103</v>
      </c>
      <c r="G487" s="407">
        <f t="shared" si="164"/>
        <v>5.7248761237753572</v>
      </c>
      <c r="H487" s="407">
        <f t="shared" si="164"/>
        <v>5.5729577003327462</v>
      </c>
      <c r="I487" s="407">
        <f t="shared" si="164"/>
        <v>5.4655996271910441</v>
      </c>
      <c r="J487" s="407">
        <f t="shared" si="164"/>
        <v>5.5169179319816788</v>
      </c>
      <c r="K487" s="407">
        <f t="shared" si="164"/>
        <v>5.5344417104783492</v>
      </c>
      <c r="L487" s="407">
        <f t="shared" si="164"/>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6">C328*0.518</f>
        <v>6.4415692231332429</v>
      </c>
      <c r="D492" s="413">
        <f t="shared" si="166"/>
        <v>6.451390186188064</v>
      </c>
      <c r="E492" s="412">
        <f t="shared" si="166"/>
        <v>6.3159437529405134</v>
      </c>
      <c r="F492" s="412">
        <f t="shared" si="166"/>
        <v>6.2696934876512316</v>
      </c>
      <c r="G492" s="412">
        <f t="shared" si="166"/>
        <v>6.0886232691403466</v>
      </c>
      <c r="H492" s="412">
        <f t="shared" si="166"/>
        <v>5.7341366685113497</v>
      </c>
      <c r="I492" s="412">
        <f t="shared" si="166"/>
        <v>5.9924644788695645</v>
      </c>
      <c r="J492" s="412">
        <f t="shared" si="166"/>
        <v>5.9395157551697038</v>
      </c>
      <c r="K492" s="412">
        <f t="shared" si="166"/>
        <v>5.9913963226332685</v>
      </c>
      <c r="L492" s="412">
        <f t="shared" si="166"/>
        <v>6.1544168764437037</v>
      </c>
      <c r="M492" s="414">
        <f t="shared" si="166"/>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7">C329*0.539</f>
        <v>6.8860365729283552</v>
      </c>
      <c r="D493" s="417">
        <f t="shared" si="167"/>
        <v>6.5525732707412718</v>
      </c>
      <c r="E493" s="416">
        <f t="shared" si="167"/>
        <v>6.6038418696597052</v>
      </c>
      <c r="F493" s="416">
        <f t="shared" si="167"/>
        <v>6.5063513236067312</v>
      </c>
      <c r="G493" s="416">
        <f t="shared" si="167"/>
        <v>6.2278649878660346</v>
      </c>
      <c r="H493" s="416">
        <f t="shared" si="167"/>
        <v>5.889505759521672</v>
      </c>
      <c r="I493" s="416">
        <f t="shared" si="167"/>
        <v>6.3488751521189153</v>
      </c>
      <c r="J493" s="416">
        <f t="shared" si="167"/>
        <v>6.1123397558866355</v>
      </c>
      <c r="K493" s="416">
        <f t="shared" si="167"/>
        <v>6.373092968950707</v>
      </c>
      <c r="L493" s="416">
        <f t="shared" si="167"/>
        <v>6.5133510708061015</v>
      </c>
      <c r="M493" s="416">
        <f t="shared" si="167"/>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8">C330*0.533</f>
        <v>7.0142831886165053</v>
      </c>
      <c r="D494" s="418">
        <f t="shared" si="168"/>
        <v>6.9761645254627513</v>
      </c>
      <c r="E494" s="407">
        <f t="shared" si="168"/>
        <v>6.7680594349373644</v>
      </c>
      <c r="F494" s="407">
        <f t="shared" si="168"/>
        <v>6.6439478306707969</v>
      </c>
      <c r="G494" s="407">
        <f t="shared" si="168"/>
        <v>6.3901875901613963</v>
      </c>
      <c r="H494" s="407">
        <f t="shared" si="168"/>
        <v>6.0463649885985609</v>
      </c>
      <c r="I494" s="407">
        <f t="shared" si="168"/>
        <v>6.4476368221949363</v>
      </c>
      <c r="J494" s="407">
        <f t="shared" si="168"/>
        <v>6.337696832220546</v>
      </c>
      <c r="K494" s="407">
        <f t="shared" si="168"/>
        <v>6.4791826778165618</v>
      </c>
      <c r="L494" s="407">
        <f t="shared" si="168"/>
        <v>6.686241047746611</v>
      </c>
      <c r="M494" s="407">
        <f t="shared" si="168"/>
        <v>6.7519752308248027</v>
      </c>
      <c r="N494" s="351"/>
      <c r="O494" s="368" t="s">
        <v>239</v>
      </c>
      <c r="P494" s="369">
        <f>P330*0.533</f>
        <v>6.9841151387994387</v>
      </c>
      <c r="Q494" s="369">
        <f t="shared" ref="Q494:S495" si="169">Q330*0.533</f>
        <v>6.6022963610264425</v>
      </c>
      <c r="R494" s="369">
        <f t="shared" si="169"/>
        <v>6.272281473509965</v>
      </c>
      <c r="S494" s="369">
        <f t="shared" si="169"/>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8"/>
        <v>6.8932808752377088</v>
      </c>
      <c r="D495" s="418">
        <f t="shared" si="168"/>
        <v>6.8768717029384394</v>
      </c>
      <c r="E495" s="407">
        <f t="shared" si="168"/>
        <v>6.6556626595436708</v>
      </c>
      <c r="F495" s="407">
        <f t="shared" si="168"/>
        <v>6.4870110427835055</v>
      </c>
      <c r="G495" s="407">
        <f t="shared" si="168"/>
        <v>6.1721828851508702</v>
      </c>
      <c r="H495" s="407">
        <f t="shared" si="168"/>
        <v>5.8610469037100819</v>
      </c>
      <c r="I495" s="407">
        <f t="shared" si="168"/>
        <v>6.3341838431940198</v>
      </c>
      <c r="J495" s="407">
        <f t="shared" si="168"/>
        <v>6.1931971260488892</v>
      </c>
      <c r="K495" s="407">
        <f t="shared" si="168"/>
        <v>6.43303677836807</v>
      </c>
      <c r="L495" s="407">
        <f t="shared" si="168"/>
        <v>6.6444383328458319</v>
      </c>
      <c r="M495" s="407">
        <f t="shared" si="168"/>
        <v>6.7293390372215054</v>
      </c>
      <c r="N495" s="351"/>
      <c r="O495" s="368" t="s">
        <v>240</v>
      </c>
      <c r="P495" s="369">
        <f>P331*0.533</f>
        <v>6.8914794899571934</v>
      </c>
      <c r="Q495" s="369">
        <f t="shared" si="169"/>
        <v>6.4459247924675855</v>
      </c>
      <c r="R495" s="369">
        <f t="shared" si="169"/>
        <v>6.1103438349868204</v>
      </c>
      <c r="S495" s="369">
        <f t="shared" si="169"/>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70">C332*0.521</f>
        <v>0</v>
      </c>
      <c r="D496" s="418">
        <f t="shared" si="170"/>
        <v>0</v>
      </c>
      <c r="E496" s="407">
        <f t="shared" si="170"/>
        <v>0</v>
      </c>
      <c r="F496" s="407">
        <f t="shared" si="170"/>
        <v>0</v>
      </c>
      <c r="G496" s="407">
        <f t="shared" si="170"/>
        <v>6.0513941634727537</v>
      </c>
      <c r="H496" s="407">
        <f t="shared" si="170"/>
        <v>5.2164563137254891</v>
      </c>
      <c r="I496" s="407">
        <f t="shared" si="170"/>
        <v>5.8387754901960776</v>
      </c>
      <c r="J496" s="407">
        <f t="shared" si="170"/>
        <v>0</v>
      </c>
      <c r="K496" s="407">
        <f t="shared" si="170"/>
        <v>0</v>
      </c>
      <c r="L496" s="407">
        <f t="shared" si="170"/>
        <v>0</v>
      </c>
      <c r="M496" s="407">
        <f t="shared" si="170"/>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71">C333*0.487</f>
        <v>5.0925365501071767</v>
      </c>
      <c r="D497" s="418">
        <f t="shared" si="171"/>
        <v>5.2073495488219557</v>
      </c>
      <c r="E497" s="407">
        <f t="shared" si="171"/>
        <v>5.1628042060639343</v>
      </c>
      <c r="F497" s="407">
        <f t="shared" si="171"/>
        <v>5.1958844106913933</v>
      </c>
      <c r="G497" s="407">
        <f t="shared" si="171"/>
        <v>5.110064155412859</v>
      </c>
      <c r="H497" s="407">
        <f t="shared" si="171"/>
        <v>4.7642450717646536</v>
      </c>
      <c r="I497" s="407">
        <f t="shared" si="171"/>
        <v>4.8406149024506107</v>
      </c>
      <c r="J497" s="407">
        <f t="shared" si="171"/>
        <v>4.8062692228330928</v>
      </c>
      <c r="K497" s="407">
        <f t="shared" si="171"/>
        <v>4.8734514055274154</v>
      </c>
      <c r="L497" s="407">
        <f t="shared" si="171"/>
        <v>4.8957702769648215</v>
      </c>
      <c r="M497" s="407">
        <f t="shared" si="171"/>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72">C334*0.518</f>
        <v>6.7565276409610764</v>
      </c>
      <c r="D498" s="420">
        <f t="shared" si="172"/>
        <v>6.7956759302339016</v>
      </c>
      <c r="E498" s="419">
        <f t="shared" si="172"/>
        <v>6.7563120592570369</v>
      </c>
      <c r="F498" s="419">
        <f t="shared" si="172"/>
        <v>6.7245139450251425</v>
      </c>
      <c r="G498" s="419">
        <f t="shared" si="172"/>
        <v>6.6244309201825766</v>
      </c>
      <c r="H498" s="419">
        <f t="shared" si="172"/>
        <v>6.3346731763596997</v>
      </c>
      <c r="I498" s="419">
        <f t="shared" si="172"/>
        <v>6.4539655344005196</v>
      </c>
      <c r="J498" s="419">
        <f t="shared" si="172"/>
        <v>6.518974375587721</v>
      </c>
      <c r="K498" s="419">
        <f t="shared" si="172"/>
        <v>6.5333856413470821</v>
      </c>
      <c r="L498" s="419">
        <f t="shared" si="172"/>
        <v>6.6537407326659768</v>
      </c>
      <c r="M498" s="419">
        <f t="shared" si="172"/>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73">C338*0.518</f>
        <v>6.2954013661251524</v>
      </c>
      <c r="D502" s="413">
        <f t="shared" si="173"/>
        <v>6.1378683296860528</v>
      </c>
      <c r="E502" s="412">
        <f t="shared" si="173"/>
        <v>5.8925579083380661</v>
      </c>
      <c r="F502" s="412">
        <f t="shared" si="173"/>
        <v>5.8311906766516834</v>
      </c>
      <c r="G502" s="412">
        <f t="shared" si="173"/>
        <v>6.070249019607842</v>
      </c>
      <c r="H502" s="412">
        <f t="shared" si="173"/>
        <v>6.0107342036356197</v>
      </c>
      <c r="I502" s="412">
        <f t="shared" si="173"/>
        <v>6.2756428941842115</v>
      </c>
      <c r="J502" s="412">
        <f t="shared" si="173"/>
        <v>6.304480823412371</v>
      </c>
      <c r="K502" s="412">
        <f t="shared" si="173"/>
        <v>6.2606947090636398</v>
      </c>
      <c r="L502" s="412">
        <f t="shared" si="173"/>
        <v>6.2306681913068616</v>
      </c>
      <c r="M502" s="414">
        <f t="shared" si="173"/>
        <v>6.4597393382816728</v>
      </c>
      <c r="N502" s="351"/>
      <c r="O502" s="393" t="s">
        <v>238</v>
      </c>
      <c r="P502" s="366">
        <f>P338*0.518</f>
        <v>6.2283121354624624</v>
      </c>
      <c r="Q502" s="366">
        <f>Q338*0.518</f>
        <v>5.9749867217986026</v>
      </c>
      <c r="R502" s="366">
        <f>R338*0.518</f>
        <v>6.1924418263653065</v>
      </c>
      <c r="S502" s="366">
        <f>S338*0.518</f>
        <v>6.3204507261079153</v>
      </c>
      <c r="T502" s="351"/>
      <c r="U502" s="393" t="s">
        <v>238</v>
      </c>
      <c r="V502" s="366">
        <f>V338*0.518</f>
        <v>6.1083825809069321</v>
      </c>
      <c r="W502" s="366">
        <f>W338*0.518</f>
        <v>6.2506619710195404</v>
      </c>
      <c r="X502" s="351"/>
      <c r="Y502" s="393" t="s">
        <v>238</v>
      </c>
      <c r="Z502" s="366">
        <f>Z338*0.518</f>
        <v>6.1804803083585318</v>
      </c>
    </row>
    <row r="503" spans="1:30">
      <c r="A503" s="405" t="s">
        <v>243</v>
      </c>
      <c r="B503" s="415">
        <f>B339*0.539</f>
        <v>6.5453100382352938</v>
      </c>
      <c r="C503" s="416">
        <f t="shared" ref="C503:M503" si="174">C339*0.539</f>
        <v>6.4882299747320129</v>
      </c>
      <c r="D503" s="417">
        <f t="shared" si="174"/>
        <v>6.3142727622379775</v>
      </c>
      <c r="E503" s="416">
        <f t="shared" si="174"/>
        <v>6.0375220897565933</v>
      </c>
      <c r="F503" s="416">
        <f t="shared" si="174"/>
        <v>5.7397231564045557</v>
      </c>
      <c r="G503" s="416">
        <f t="shared" si="174"/>
        <v>6.2275637254901968</v>
      </c>
      <c r="H503" s="416">
        <f t="shared" si="174"/>
        <v>6.3847927003015919</v>
      </c>
      <c r="I503" s="416">
        <f t="shared" si="174"/>
        <v>6.6885350683704203</v>
      </c>
      <c r="J503" s="416">
        <f t="shared" si="174"/>
        <v>6.6359558706311992</v>
      </c>
      <c r="K503" s="416">
        <f t="shared" si="174"/>
        <v>6.6108097960985797</v>
      </c>
      <c r="L503" s="416">
        <f t="shared" si="174"/>
        <v>6.6578082608953597</v>
      </c>
      <c r="M503" s="416">
        <f t="shared" si="174"/>
        <v>6.9696562030357541</v>
      </c>
      <c r="N503" s="351"/>
      <c r="O503" s="397" t="s">
        <v>243</v>
      </c>
      <c r="P503" s="372">
        <f>P339*0.539</f>
        <v>6.4629412932026344</v>
      </c>
      <c r="Q503" s="372">
        <f>Q339*0.539</f>
        <v>6.0316290550611802</v>
      </c>
      <c r="R503" s="372">
        <f>R339*0.539</f>
        <v>6.5991403675747202</v>
      </c>
      <c r="S503" s="372">
        <f>S339*0.539</f>
        <v>6.7723985624638328</v>
      </c>
      <c r="T503" s="351"/>
      <c r="U503" s="397" t="s">
        <v>243</v>
      </c>
      <c r="V503" s="372">
        <f>V339*0.539</f>
        <v>6.2681784286644984</v>
      </c>
      <c r="W503" s="372">
        <f>W339*0.539</f>
        <v>6.675196372698105</v>
      </c>
      <c r="X503" s="351"/>
      <c r="Y503" s="394" t="s">
        <v>243</v>
      </c>
      <c r="Z503" s="372">
        <f>Z339*0.539</f>
        <v>6.5217434671317465</v>
      </c>
    </row>
    <row r="504" spans="1:30">
      <c r="A504" s="408" t="s">
        <v>239</v>
      </c>
      <c r="B504" s="406">
        <f>B340*0.533</f>
        <v>6.7688136431372543</v>
      </c>
      <c r="C504" s="407">
        <f t="shared" ref="C504:M506" si="175">C340*0.533</f>
        <v>6.7698539581119421</v>
      </c>
      <c r="D504" s="418">
        <f t="shared" si="175"/>
        <v>6.5630478929283029</v>
      </c>
      <c r="E504" s="407">
        <f t="shared" si="175"/>
        <v>6.3754717589237062</v>
      </c>
      <c r="F504" s="407">
        <f t="shared" si="175"/>
        <v>6.2932838896755419</v>
      </c>
      <c r="G504" s="407">
        <f t="shared" si="175"/>
        <v>6.5114833333333335</v>
      </c>
      <c r="H504" s="407">
        <f t="shared" si="175"/>
        <v>6.4679104615827985</v>
      </c>
      <c r="I504" s="407">
        <f t="shared" si="175"/>
        <v>6.8895656733176791</v>
      </c>
      <c r="J504" s="407">
        <f t="shared" si="175"/>
        <v>6.9027826615713463</v>
      </c>
      <c r="K504" s="407">
        <f t="shared" si="175"/>
        <v>6.9277491019341033</v>
      </c>
      <c r="L504" s="407">
        <f t="shared" si="175"/>
        <v>7.0481727667605778</v>
      </c>
      <c r="M504" s="407">
        <f t="shared" si="175"/>
        <v>7.2886283343372158</v>
      </c>
      <c r="N504" s="351"/>
      <c r="O504" s="368" t="s">
        <v>239</v>
      </c>
      <c r="P504" s="369">
        <f>P340*0.533</f>
        <v>6.7044633829794087</v>
      </c>
      <c r="Q504" s="369">
        <f t="shared" ref="Q504:S505" si="176">Q340*0.533</f>
        <v>6.4405032979771732</v>
      </c>
      <c r="R504" s="369">
        <f t="shared" si="176"/>
        <v>6.7522117849864305</v>
      </c>
      <c r="S504" s="369">
        <f t="shared" si="176"/>
        <v>7.0933499123019752</v>
      </c>
      <c r="T504" s="351"/>
      <c r="U504" s="368" t="s">
        <v>239</v>
      </c>
      <c r="V504" s="369">
        <f>V340*0.533</f>
        <v>6.5822095634179263</v>
      </c>
      <c r="W504" s="369">
        <f>W340*0.533</f>
        <v>6.9027757993643366</v>
      </c>
      <c r="X504" s="351"/>
      <c r="Y504" s="368" t="s">
        <v>239</v>
      </c>
      <c r="Z504" s="369">
        <f>Z340*0.533</f>
        <v>6.7372637051551463</v>
      </c>
    </row>
    <row r="505" spans="1:30">
      <c r="A505" s="408" t="s">
        <v>240</v>
      </c>
      <c r="B505" s="406">
        <f>B341*0.533</f>
        <v>6.6992890186274519</v>
      </c>
      <c r="C505" s="407">
        <f t="shared" si="175"/>
        <v>6.6953997773665952</v>
      </c>
      <c r="D505" s="418">
        <f t="shared" si="175"/>
        <v>6.4817038513146414</v>
      </c>
      <c r="E505" s="407">
        <f t="shared" si="175"/>
        <v>6.3195449985427148</v>
      </c>
      <c r="F505" s="407">
        <f t="shared" si="175"/>
        <v>6.230410883265697</v>
      </c>
      <c r="G505" s="407">
        <f t="shared" si="175"/>
        <v>6.4482549019607847</v>
      </c>
      <c r="H505" s="407">
        <f t="shared" si="175"/>
        <v>6.384806651060317</v>
      </c>
      <c r="I505" s="407">
        <f t="shared" si="175"/>
        <v>6.8743637289992323</v>
      </c>
      <c r="J505" s="407">
        <f t="shared" si="175"/>
        <v>6.8909694085942013</v>
      </c>
      <c r="K505" s="407">
        <f t="shared" si="175"/>
        <v>6.89016194934712</v>
      </c>
      <c r="L505" s="407">
        <f t="shared" si="175"/>
        <v>7.0075465016175515</v>
      </c>
      <c r="M505" s="407">
        <f t="shared" si="175"/>
        <v>7.2485743965049236</v>
      </c>
      <c r="N505" s="351"/>
      <c r="O505" s="368" t="s">
        <v>240</v>
      </c>
      <c r="P505" s="369">
        <f>P341*0.533</f>
        <v>6.6319715726358419</v>
      </c>
      <c r="Q505" s="369">
        <f t="shared" si="176"/>
        <v>6.3775084369103521</v>
      </c>
      <c r="R505" s="369">
        <f t="shared" si="176"/>
        <v>6.7188044097983459</v>
      </c>
      <c r="S505" s="369">
        <f t="shared" si="176"/>
        <v>7.0561050911787531</v>
      </c>
      <c r="T505" s="351"/>
      <c r="U505" s="368" t="s">
        <v>240</v>
      </c>
      <c r="V505" s="369">
        <f>V341*0.533</f>
        <v>6.5056151564541089</v>
      </c>
      <c r="W505" s="369">
        <f>W341*0.533</f>
        <v>6.8602528904341726</v>
      </c>
      <c r="X505" s="351"/>
      <c r="Y505" s="368" t="s">
        <v>240</v>
      </c>
      <c r="Z505" s="369">
        <f>Z341*0.533</f>
        <v>6.6767981561019081</v>
      </c>
    </row>
    <row r="506" spans="1:30">
      <c r="A506" s="408" t="s">
        <v>241</v>
      </c>
      <c r="B506" s="406">
        <f>B342*0.533</f>
        <v>0</v>
      </c>
      <c r="C506" s="407">
        <f t="shared" ref="C506:M506" si="177">C342*0.521</f>
        <v>0</v>
      </c>
      <c r="D506" s="418">
        <f t="shared" si="177"/>
        <v>0</v>
      </c>
      <c r="E506" s="407">
        <f t="shared" si="177"/>
        <v>0</v>
      </c>
      <c r="F506" s="407">
        <f t="shared" si="177"/>
        <v>6.1885024990388304</v>
      </c>
      <c r="G506" s="407">
        <f t="shared" si="177"/>
        <v>6.775553921568628</v>
      </c>
      <c r="H506" s="407">
        <f t="shared" si="177"/>
        <v>7.31651537254902</v>
      </c>
      <c r="I506" s="407">
        <f t="shared" si="177"/>
        <v>0</v>
      </c>
      <c r="J506" s="407">
        <f t="shared" si="177"/>
        <v>0</v>
      </c>
      <c r="K506" s="407">
        <f t="shared" si="177"/>
        <v>0</v>
      </c>
      <c r="L506" s="407">
        <f t="shared" si="175"/>
        <v>0</v>
      </c>
      <c r="M506" s="407">
        <f t="shared" si="177"/>
        <v>0</v>
      </c>
      <c r="N506" s="351"/>
      <c r="O506" s="368" t="s">
        <v>241</v>
      </c>
      <c r="P506" s="369">
        <f>P342*0.521</f>
        <v>0</v>
      </c>
      <c r="Q506" s="369">
        <f>Q342*0.521</f>
        <v>6.5088833374925725</v>
      </c>
      <c r="R506" s="369">
        <f>R342*0.521</f>
        <v>7.31651537254902</v>
      </c>
      <c r="S506" s="369">
        <f>S342*0.521</f>
        <v>0</v>
      </c>
      <c r="T506" s="351"/>
      <c r="U506" s="368" t="s">
        <v>241</v>
      </c>
      <c r="V506" s="369">
        <f>V342*0.521</f>
        <v>6.1988784313725489</v>
      </c>
      <c r="W506" s="369">
        <f>W342*0.521</f>
        <v>6.9542454327872427</v>
      </c>
      <c r="X506" s="351"/>
      <c r="Y506" s="368" t="s">
        <v>241</v>
      </c>
      <c r="Z506" s="369">
        <f>Z342*0.521</f>
        <v>6.7039869422018494</v>
      </c>
    </row>
    <row r="507" spans="1:30">
      <c r="A507" s="408" t="s">
        <v>97</v>
      </c>
      <c r="B507" s="406">
        <f>B343*0.521</f>
        <v>5.3031491813725493</v>
      </c>
      <c r="C507" s="407">
        <f t="shared" ref="C507:M507" si="178">C343*0.487</f>
        <v>5.039261617498874</v>
      </c>
      <c r="D507" s="418">
        <f t="shared" si="178"/>
        <v>5.0171774859792579</v>
      </c>
      <c r="E507" s="407">
        <f t="shared" si="178"/>
        <v>4.7622835686869145</v>
      </c>
      <c r="F507" s="407">
        <f t="shared" si="178"/>
        <v>4.6201669738669455</v>
      </c>
      <c r="G507" s="407">
        <f t="shared" si="178"/>
        <v>4.8547215686274496</v>
      </c>
      <c r="H507" s="407">
        <f t="shared" si="178"/>
        <v>4.8848063958358159</v>
      </c>
      <c r="I507" s="407">
        <f t="shared" si="178"/>
        <v>4.9286967334347986</v>
      </c>
      <c r="J507" s="407">
        <f t="shared" si="178"/>
        <v>5.0207274765195464</v>
      </c>
      <c r="K507" s="407">
        <f t="shared" si="178"/>
        <v>5.0136076135745435</v>
      </c>
      <c r="L507" s="407">
        <f>L343*0.521</f>
        <v>5.1247817859778637</v>
      </c>
      <c r="M507" s="407">
        <f t="shared" si="178"/>
        <v>4.9776049905036635</v>
      </c>
      <c r="N507" s="351"/>
      <c r="O507" s="368" t="s">
        <v>97</v>
      </c>
      <c r="P507" s="369">
        <f>P343*0.487</f>
        <v>5.0017573434365188</v>
      </c>
      <c r="Q507" s="369">
        <f>Q343*0.487</f>
        <v>4.7770475025826471</v>
      </c>
      <c r="R507" s="369">
        <f>R343*0.487</f>
        <v>4.9418599789000162</v>
      </c>
      <c r="S507" s="369">
        <f>S343*0.487</f>
        <v>4.930112603110806</v>
      </c>
      <c r="T507" s="351"/>
      <c r="U507" s="368" t="s">
        <v>97</v>
      </c>
      <c r="V507" s="369">
        <f>V343*0.487</f>
        <v>4.8967298893693174</v>
      </c>
      <c r="W507" s="369">
        <f>W343*0.487</f>
        <v>4.9360382887605576</v>
      </c>
      <c r="X507" s="351"/>
      <c r="Y507" s="368" t="s">
        <v>97</v>
      </c>
      <c r="Z507" s="369">
        <f>Z343*0.487</f>
        <v>4.9181428731554799</v>
      </c>
    </row>
    <row r="508" spans="1:30" ht="13.5" thickBot="1">
      <c r="A508" s="409" t="s">
        <v>242</v>
      </c>
      <c r="B508" s="406">
        <f>B344*0.487</f>
        <v>6.2967109029411761</v>
      </c>
      <c r="C508" s="419">
        <f t="shared" ref="C508:M508" si="179">C344*0.518</f>
        <v>6.7210085053370996</v>
      </c>
      <c r="D508" s="420">
        <f t="shared" si="179"/>
        <v>6.5351504180668485</v>
      </c>
      <c r="E508" s="419">
        <f t="shared" si="179"/>
        <v>6.2942275879727081</v>
      </c>
      <c r="F508" s="419">
        <f t="shared" si="179"/>
        <v>6.2182329455204988</v>
      </c>
      <c r="G508" s="419">
        <f t="shared" si="179"/>
        <v>6.3881588235294116</v>
      </c>
      <c r="H508" s="419">
        <f t="shared" si="179"/>
        <v>6.3829894754708487</v>
      </c>
      <c r="I508" s="419">
        <f t="shared" si="179"/>
        <v>6.5485740635526106</v>
      </c>
      <c r="J508" s="419">
        <f t="shared" si="179"/>
        <v>6.6271381808060266</v>
      </c>
      <c r="K508" s="419">
        <f t="shared" si="179"/>
        <v>6.6472393718890794</v>
      </c>
      <c r="L508" s="407">
        <f>L344*0.487</f>
        <v>6.233220103514058</v>
      </c>
      <c r="M508" s="419">
        <f t="shared" si="179"/>
        <v>6.7756122405368853</v>
      </c>
      <c r="N508" s="351"/>
      <c r="O508" s="376" t="s">
        <v>242</v>
      </c>
      <c r="P508" s="377">
        <f>P344*0.518</f>
        <v>6.6567107229159435</v>
      </c>
      <c r="Q508" s="377">
        <f>Q344*0.518</f>
        <v>6.3463054008892961</v>
      </c>
      <c r="R508" s="377">
        <f>R344*0.518</f>
        <v>6.5117223536918889</v>
      </c>
      <c r="S508" s="377">
        <f>S344*0.518</f>
        <v>6.6850519394726735</v>
      </c>
      <c r="T508" s="351"/>
      <c r="U508" s="376" t="s">
        <v>242</v>
      </c>
      <c r="V508" s="377">
        <f>V344*0.518</f>
        <v>6.5041485195263311</v>
      </c>
      <c r="W508" s="377">
        <f>W344*0.518</f>
        <v>6.5880169871399037</v>
      </c>
      <c r="X508" s="351"/>
      <c r="Y508" s="376" t="s">
        <v>242</v>
      </c>
      <c r="Z508" s="377">
        <f>Z344*0.518</f>
        <v>6.5474131334445227</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340</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M32" sqref="M32"/>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19" t="s">
        <v>424</v>
      </c>
      <c r="B4" s="1619"/>
      <c r="C4" s="1619"/>
      <c r="D4" s="1619"/>
      <c r="E4" s="1619"/>
      <c r="F4" s="1619"/>
      <c r="G4" s="1619"/>
      <c r="H4" s="1619"/>
      <c r="I4" s="1619"/>
      <c r="J4" s="1619"/>
      <c r="K4" s="1619"/>
      <c r="L4" s="1619"/>
      <c r="M4" s="1619"/>
      <c r="N4" s="1619"/>
    </row>
    <row r="6" spans="1:14" ht="16.5" thickBot="1">
      <c r="C6" s="1041"/>
      <c r="E6" s="1042"/>
      <c r="F6" s="1043"/>
    </row>
    <row r="7" spans="1:14" ht="15.75" thickBot="1">
      <c r="A7" s="1044" t="s">
        <v>354</v>
      </c>
      <c r="B7" s="1045" t="s">
        <v>355</v>
      </c>
      <c r="C7" s="1046" t="s">
        <v>356</v>
      </c>
      <c r="D7" s="1046" t="s">
        <v>357</v>
      </c>
      <c r="E7" s="1046" t="s">
        <v>358</v>
      </c>
      <c r="F7" s="1046" t="s">
        <v>359</v>
      </c>
      <c r="G7" s="1046" t="s">
        <v>360</v>
      </c>
      <c r="H7" s="1046" t="s">
        <v>361</v>
      </c>
      <c r="I7" s="1046" t="s">
        <v>362</v>
      </c>
      <c r="J7" s="1046" t="s">
        <v>363</v>
      </c>
      <c r="K7" s="1046" t="s">
        <v>364</v>
      </c>
      <c r="L7" s="1046" t="s">
        <v>365</v>
      </c>
      <c r="M7" s="1047" t="s">
        <v>366</v>
      </c>
    </row>
    <row r="8" spans="1:14" ht="15.75">
      <c r="A8" s="1048" t="s">
        <v>367</v>
      </c>
      <c r="B8" s="1049"/>
      <c r="C8" s="1049"/>
      <c r="D8" s="1049"/>
      <c r="E8" s="1049"/>
      <c r="F8" s="1049"/>
      <c r="G8" s="1049"/>
      <c r="H8" s="1049"/>
      <c r="I8" s="1049"/>
      <c r="J8" s="1049"/>
      <c r="K8" s="1049"/>
      <c r="L8" s="1049"/>
      <c r="M8" s="1050"/>
    </row>
    <row r="9" spans="1:14" ht="15.75">
      <c r="A9" s="1051" t="s">
        <v>368</v>
      </c>
      <c r="B9" s="1130">
        <v>10065.14920330695</v>
      </c>
      <c r="C9" s="1131">
        <v>10080.396827870052</v>
      </c>
      <c r="D9" s="1131">
        <v>10168.392423032492</v>
      </c>
      <c r="E9" s="1131">
        <v>10383.660897394942</v>
      </c>
      <c r="F9" s="1131">
        <v>10601.02602540495</v>
      </c>
      <c r="G9" s="1131">
        <v>10681.538024962125</v>
      </c>
      <c r="H9" s="1131">
        <v>10293.315596828763</v>
      </c>
      <c r="I9" s="1131">
        <v>10595.183348072431</v>
      </c>
      <c r="J9" s="1131">
        <v>10984.585741483217</v>
      </c>
      <c r="K9" s="1131">
        <v>10966.946248088372</v>
      </c>
      <c r="L9" s="1131">
        <v>11097.939953548594</v>
      </c>
      <c r="M9" s="1132">
        <v>11146.365363995808</v>
      </c>
    </row>
    <row r="10" spans="1:14" ht="15.75">
      <c r="A10" s="1051" t="s">
        <v>369</v>
      </c>
      <c r="B10" s="1133">
        <v>11132.805994345952</v>
      </c>
      <c r="C10" s="1134">
        <v>11233.336791819034</v>
      </c>
      <c r="D10" s="1134">
        <v>11549.323679081062</v>
      </c>
      <c r="E10" s="1134">
        <v>11779.076383839585</v>
      </c>
      <c r="F10" s="1134">
        <v>11597.36140191531</v>
      </c>
      <c r="G10" s="1134">
        <v>11706.808799822491</v>
      </c>
      <c r="H10" s="1134">
        <v>11199.573228816986</v>
      </c>
      <c r="I10" s="1134">
        <v>11073.620546924885</v>
      </c>
      <c r="J10" s="1134">
        <v>10919.998910676999</v>
      </c>
      <c r="K10" s="1134">
        <v>11083.771594849599</v>
      </c>
      <c r="L10" s="1134">
        <v>10697.446356089269</v>
      </c>
      <c r="M10" s="1135">
        <v>10922.845842494447</v>
      </c>
    </row>
    <row r="11" spans="1:14" ht="15.75">
      <c r="A11" s="1096" t="s">
        <v>370</v>
      </c>
      <c r="B11" s="1136">
        <v>10779.101139240223</v>
      </c>
      <c r="C11" s="1137">
        <v>10525.243839466166</v>
      </c>
      <c r="D11" s="1137">
        <v>10838.862022210526</v>
      </c>
      <c r="E11" s="1137">
        <v>10900.833594134192</v>
      </c>
      <c r="F11" s="1137">
        <v>10972.865021548203</v>
      </c>
      <c r="G11" s="1137">
        <v>10778.598012388826</v>
      </c>
      <c r="H11" s="1137">
        <v>10178.357608292003</v>
      </c>
      <c r="I11" s="1137">
        <v>10258.950000000001</v>
      </c>
      <c r="J11" s="1137">
        <v>10307.35</v>
      </c>
      <c r="K11" s="1137">
        <v>10339.77</v>
      </c>
      <c r="L11" s="1137">
        <v>10345.82</v>
      </c>
      <c r="M11" s="1138">
        <v>10371.826999999999</v>
      </c>
    </row>
    <row r="12" spans="1:14" ht="16.5" thickBot="1">
      <c r="A12" s="1052">
        <v>2020</v>
      </c>
      <c r="B12" s="1139">
        <v>10388.681</v>
      </c>
      <c r="C12" s="1140">
        <v>10670.97</v>
      </c>
      <c r="D12" s="1140">
        <v>10665.460999999999</v>
      </c>
      <c r="E12" s="1140">
        <v>9957.9719999999998</v>
      </c>
      <c r="F12" s="1140">
        <v>9862.2099999999991</v>
      </c>
      <c r="G12" s="1140">
        <v>10291.19</v>
      </c>
      <c r="H12" s="1140">
        <v>10302.44</v>
      </c>
      <c r="I12" s="1140">
        <v>10213</v>
      </c>
      <c r="J12" s="1141">
        <v>10437</v>
      </c>
      <c r="K12" s="1140">
        <v>10396.290000000001</v>
      </c>
      <c r="L12" s="1140">
        <v>10067</v>
      </c>
      <c r="M12" s="1142">
        <v>10319.477999999999</v>
      </c>
    </row>
    <row r="13" spans="1:14" ht="15.75">
      <c r="A13" s="1048" t="s">
        <v>371</v>
      </c>
      <c r="B13" s="1049"/>
      <c r="C13" s="1049"/>
      <c r="D13" s="1049"/>
      <c r="E13" s="1049"/>
      <c r="F13" s="1049"/>
      <c r="G13" s="1049"/>
      <c r="H13" s="1049"/>
      <c r="I13" s="1049"/>
      <c r="J13" s="1049"/>
      <c r="K13" s="1049"/>
      <c r="L13" s="1049"/>
      <c r="M13" s="1050"/>
    </row>
    <row r="14" spans="1:14" ht="15.75">
      <c r="A14" s="1051" t="s">
        <v>368</v>
      </c>
      <c r="B14" s="1130">
        <v>13077.710337994744</v>
      </c>
      <c r="C14" s="1131">
        <v>12903.073525758837</v>
      </c>
      <c r="D14" s="1131">
        <v>12698.931145933877</v>
      </c>
      <c r="E14" s="1131">
        <v>12657.588856436963</v>
      </c>
      <c r="F14" s="1131">
        <v>12717.112689021023</v>
      </c>
      <c r="G14" s="1131">
        <v>12734.575070390658</v>
      </c>
      <c r="H14" s="1131">
        <v>12584.73701594032</v>
      </c>
      <c r="I14" s="1131">
        <v>12999.206672696655</v>
      </c>
      <c r="J14" s="1131">
        <v>13326.129323653522</v>
      </c>
      <c r="K14" s="1131">
        <v>13558.078274143218</v>
      </c>
      <c r="L14" s="1131">
        <v>13767.296305638371</v>
      </c>
      <c r="M14" s="1132">
        <v>13967.765524559227</v>
      </c>
    </row>
    <row r="15" spans="1:14" ht="15.75">
      <c r="A15" s="1051" t="s">
        <v>369</v>
      </c>
      <c r="B15" s="1133">
        <v>13863.291293383541</v>
      </c>
      <c r="C15" s="1134">
        <v>13743.276622380532</v>
      </c>
      <c r="D15" s="1134">
        <v>13723.137993721932</v>
      </c>
      <c r="E15" s="1134">
        <v>13676.483392698095</v>
      </c>
      <c r="F15" s="1134">
        <v>13897.183799781353</v>
      </c>
      <c r="G15" s="1134">
        <v>13819.293352302531</v>
      </c>
      <c r="H15" s="1134">
        <v>13646.185847959312</v>
      </c>
      <c r="I15" s="1134">
        <v>13665.272297680553</v>
      </c>
      <c r="J15" s="1134">
        <v>13574.108658165709</v>
      </c>
      <c r="K15" s="1134">
        <v>13788.120289112323</v>
      </c>
      <c r="L15" s="1134">
        <v>13662.087019707555</v>
      </c>
      <c r="M15" s="1135">
        <v>13626.144742652335</v>
      </c>
    </row>
    <row r="16" spans="1:14" ht="15.75">
      <c r="A16" s="1096" t="s">
        <v>370</v>
      </c>
      <c r="B16" s="1136">
        <v>13645.090499529209</v>
      </c>
      <c r="C16" s="1137">
        <v>13282.733991297373</v>
      </c>
      <c r="D16" s="1137">
        <v>13143.170864206666</v>
      </c>
      <c r="E16" s="1137">
        <v>12928.022364758031</v>
      </c>
      <c r="F16" s="1137">
        <v>12944.684877391548</v>
      </c>
      <c r="G16" s="1137">
        <v>12448.358236205486</v>
      </c>
      <c r="H16" s="1137">
        <v>12124.260986050436</v>
      </c>
      <c r="I16" s="1137">
        <v>12505.99</v>
      </c>
      <c r="J16" s="1137">
        <v>12412.7</v>
      </c>
      <c r="K16" s="1137">
        <v>12447.57</v>
      </c>
      <c r="L16" s="1137">
        <v>12852.25</v>
      </c>
      <c r="M16" s="1138">
        <v>12965.558000000001</v>
      </c>
    </row>
    <row r="17" spans="1:14" ht="16.5" thickBot="1">
      <c r="A17" s="1052">
        <v>2020</v>
      </c>
      <c r="B17" s="1139">
        <v>12890.187</v>
      </c>
      <c r="C17" s="1140">
        <v>12798.79</v>
      </c>
      <c r="D17" s="1140">
        <v>12923.992</v>
      </c>
      <c r="E17" s="1140">
        <v>12783.698</v>
      </c>
      <c r="F17" s="1140">
        <v>12556.07</v>
      </c>
      <c r="G17" s="1140">
        <v>12505.63</v>
      </c>
      <c r="H17" s="1140">
        <v>12371</v>
      </c>
      <c r="I17" s="1140">
        <v>12752</v>
      </c>
      <c r="J17" s="1141">
        <v>13005</v>
      </c>
      <c r="K17" s="1140">
        <v>13157.57</v>
      </c>
      <c r="L17" s="1140">
        <v>13347.61</v>
      </c>
      <c r="M17" s="1142">
        <v>13744.629000000001</v>
      </c>
    </row>
    <row r="20" spans="1:14" ht="15.75">
      <c r="A20" s="1619" t="s">
        <v>425</v>
      </c>
      <c r="B20" s="1619"/>
      <c r="C20" s="1619"/>
      <c r="D20" s="1619"/>
      <c r="E20" s="1619"/>
      <c r="F20" s="1619"/>
      <c r="G20" s="1619"/>
      <c r="H20" s="1619"/>
      <c r="I20" s="1619"/>
      <c r="J20" s="1619"/>
      <c r="K20" s="1619"/>
      <c r="L20" s="1619"/>
      <c r="M20" s="1619"/>
      <c r="N20" s="1619"/>
    </row>
    <row r="21" spans="1:14" ht="13.5" thickBot="1"/>
    <row r="22" spans="1:14" ht="15.75" thickBot="1">
      <c r="A22" s="1044" t="s">
        <v>354</v>
      </c>
      <c r="B22" s="1045" t="s">
        <v>355</v>
      </c>
      <c r="C22" s="1046" t="s">
        <v>356</v>
      </c>
      <c r="D22" s="1046" t="s">
        <v>357</v>
      </c>
      <c r="E22" s="1046" t="s">
        <v>358</v>
      </c>
      <c r="F22" s="1046" t="s">
        <v>359</v>
      </c>
      <c r="G22" s="1046" t="s">
        <v>360</v>
      </c>
      <c r="H22" s="1046" t="s">
        <v>361</v>
      </c>
      <c r="I22" s="1046" t="s">
        <v>362</v>
      </c>
      <c r="J22" s="1046" t="s">
        <v>363</v>
      </c>
      <c r="K22" s="1046" t="s">
        <v>364</v>
      </c>
      <c r="L22" s="1046" t="s">
        <v>365</v>
      </c>
      <c r="M22" s="1047" t="s">
        <v>366</v>
      </c>
    </row>
    <row r="23" spans="1:14" ht="16.5" thickBot="1">
      <c r="A23" s="1054" t="s">
        <v>372</v>
      </c>
      <c r="B23" s="1055"/>
      <c r="C23" s="1055"/>
      <c r="D23" s="1055"/>
      <c r="E23" s="1055"/>
      <c r="F23" s="1055"/>
      <c r="G23" s="1055"/>
      <c r="H23" s="1055"/>
      <c r="I23" s="1055"/>
      <c r="J23" s="1055"/>
      <c r="K23" s="1055"/>
      <c r="L23" s="1055"/>
      <c r="M23" s="1056"/>
    </row>
    <row r="24" spans="1:14" ht="15.75">
      <c r="A24" s="1053" t="s">
        <v>368</v>
      </c>
      <c r="B24" s="1130">
        <v>27851.705456255884</v>
      </c>
      <c r="C24" s="1131">
        <v>27123.64730249999</v>
      </c>
      <c r="D24" s="1131">
        <v>26582.674622279141</v>
      </c>
      <c r="E24" s="1131">
        <v>27784.630848493467</v>
      </c>
      <c r="F24" s="1131">
        <v>29598.213320045077</v>
      </c>
      <c r="G24" s="1131">
        <v>28787.621133339711</v>
      </c>
      <c r="H24" s="1131">
        <v>29300.536472176766</v>
      </c>
      <c r="I24" s="1131">
        <v>30504.441266437731</v>
      </c>
      <c r="J24" s="1131">
        <v>30498.821648031102</v>
      </c>
      <c r="K24" s="1131">
        <v>28648.548081830173</v>
      </c>
      <c r="L24" s="1131">
        <v>27467.131642772347</v>
      </c>
      <c r="M24" s="1132">
        <v>27778.199839529283</v>
      </c>
    </row>
    <row r="25" spans="1:14" ht="15.75">
      <c r="A25" s="1051" t="s">
        <v>369</v>
      </c>
      <c r="B25" s="1133">
        <v>25833.94075375775</v>
      </c>
      <c r="C25" s="1134">
        <v>25340.374581887783</v>
      </c>
      <c r="D25" s="1134">
        <v>26641.953903275295</v>
      </c>
      <c r="E25" s="1134">
        <v>26658.495362448899</v>
      </c>
      <c r="F25" s="1134">
        <v>28853.883794903919</v>
      </c>
      <c r="G25" s="1134">
        <v>29543.034993483714</v>
      </c>
      <c r="H25" s="1134">
        <v>28801.681986809574</v>
      </c>
      <c r="I25" s="1134">
        <v>28392.787205244891</v>
      </c>
      <c r="J25" s="1134">
        <v>28466.022011387158</v>
      </c>
      <c r="K25" s="1134">
        <v>27616.704977122507</v>
      </c>
      <c r="L25" s="1134">
        <v>26839.808929233062</v>
      </c>
      <c r="M25" s="1135">
        <v>27141.214844955597</v>
      </c>
    </row>
    <row r="26" spans="1:14" ht="15.75">
      <c r="A26" s="1096" t="s">
        <v>370</v>
      </c>
      <c r="B26" s="1136">
        <v>25776.336953005964</v>
      </c>
      <c r="C26" s="1137">
        <v>23649.071175292673</v>
      </c>
      <c r="D26" s="1137">
        <v>24244.69587026758</v>
      </c>
      <c r="E26" s="1137">
        <v>25502.655897270379</v>
      </c>
      <c r="F26" s="1137">
        <v>25923.582065295945</v>
      </c>
      <c r="G26" s="1137">
        <v>27055.720758505297</v>
      </c>
      <c r="H26" s="1137">
        <v>29655.713761194031</v>
      </c>
      <c r="I26" s="1137">
        <v>30642.32</v>
      </c>
      <c r="J26" s="1137">
        <v>30399.279999999999</v>
      </c>
      <c r="K26" s="1137">
        <v>31237.96</v>
      </c>
      <c r="L26" s="1137">
        <v>24570.28</v>
      </c>
      <c r="M26" s="1138">
        <v>24086.651999999998</v>
      </c>
    </row>
    <row r="27" spans="1:14" ht="16.5" thickBot="1">
      <c r="A27" s="1052">
        <v>2020</v>
      </c>
      <c r="B27" s="1139">
        <v>24209.279999999999</v>
      </c>
      <c r="C27" s="1140">
        <v>23642.53</v>
      </c>
      <c r="D27" s="1140">
        <v>20911.437000000002</v>
      </c>
      <c r="E27" s="1140">
        <v>17388.701000000001</v>
      </c>
      <c r="F27" s="1140">
        <v>18760.21</v>
      </c>
      <c r="G27" s="1140">
        <v>26428.68</v>
      </c>
      <c r="H27" s="1140">
        <v>26919</v>
      </c>
      <c r="I27" s="1140">
        <v>30003</v>
      </c>
      <c r="J27" s="1141">
        <v>29393</v>
      </c>
      <c r="K27" s="1140">
        <v>24818.12</v>
      </c>
      <c r="L27" s="1140">
        <v>20329.59</v>
      </c>
      <c r="M27" s="1142">
        <v>25794</v>
      </c>
    </row>
    <row r="28" spans="1:14" ht="15.75">
      <c r="A28" s="1048" t="s">
        <v>375</v>
      </c>
      <c r="B28" s="1049"/>
      <c r="C28" s="1049"/>
      <c r="D28" s="1049"/>
      <c r="E28" s="1049"/>
      <c r="F28" s="1049"/>
      <c r="G28" s="1049"/>
      <c r="H28" s="1049"/>
      <c r="I28" s="1049"/>
      <c r="J28" s="1049"/>
      <c r="K28" s="1049"/>
      <c r="L28" s="1049"/>
      <c r="M28" s="1050"/>
    </row>
    <row r="29" spans="1:14" ht="15.75">
      <c r="A29" s="1051" t="s">
        <v>368</v>
      </c>
      <c r="B29" s="1130">
        <v>21663.966949699432</v>
      </c>
      <c r="C29" s="1131">
        <v>21525.397673001702</v>
      </c>
      <c r="D29" s="1131">
        <v>21115.733438107225</v>
      </c>
      <c r="E29" s="1131">
        <v>21302.128362253105</v>
      </c>
      <c r="F29" s="1131">
        <v>21200.291742224468</v>
      </c>
      <c r="G29" s="1131">
        <v>20822.118697379927</v>
      </c>
      <c r="H29" s="1131">
        <v>20206.889065246851</v>
      </c>
      <c r="I29" s="1131">
        <v>20948.119652057965</v>
      </c>
      <c r="J29" s="1131">
        <v>21116.098043152244</v>
      </c>
      <c r="K29" s="1131">
        <v>21873.281641223013</v>
      </c>
      <c r="L29" s="1131">
        <v>21354.087891290288</v>
      </c>
      <c r="M29" s="1132">
        <v>22297.314513329471</v>
      </c>
    </row>
    <row r="30" spans="1:14" ht="15.75">
      <c r="A30" s="1051" t="s">
        <v>369</v>
      </c>
      <c r="B30" s="1133">
        <v>21402.312901691836</v>
      </c>
      <c r="C30" s="1134">
        <v>21211.519078437537</v>
      </c>
      <c r="D30" s="1134">
        <v>21982.387355191033</v>
      </c>
      <c r="E30" s="1134">
        <v>21460.556994517105</v>
      </c>
      <c r="F30" s="1134">
        <v>22185.677427629282</v>
      </c>
      <c r="G30" s="1134">
        <v>21834.028071648627</v>
      </c>
      <c r="H30" s="1134">
        <v>21564.632920196203</v>
      </c>
      <c r="I30" s="1134">
        <v>21295.617981644409</v>
      </c>
      <c r="J30" s="1134">
        <v>20755.561440894948</v>
      </c>
      <c r="K30" s="1134">
        <v>20670.700563797891</v>
      </c>
      <c r="L30" s="1134">
        <v>21400.192230924309</v>
      </c>
      <c r="M30" s="1135">
        <v>22220.298261284093</v>
      </c>
    </row>
    <row r="31" spans="1:14" ht="15.75">
      <c r="A31" s="1096" t="s">
        <v>370</v>
      </c>
      <c r="B31" s="1136">
        <v>21710.465139517379</v>
      </c>
      <c r="C31" s="1137">
        <v>21462.727974698573</v>
      </c>
      <c r="D31" s="1137">
        <v>21517.060154219016</v>
      </c>
      <c r="E31" s="1137">
        <v>21946.164324302244</v>
      </c>
      <c r="F31" s="1137">
        <v>21378.921701744526</v>
      </c>
      <c r="G31" s="1137">
        <v>21331.314775808616</v>
      </c>
      <c r="H31" s="1137">
        <v>20629.234211361087</v>
      </c>
      <c r="I31" s="1137">
        <v>22365.58</v>
      </c>
      <c r="J31" s="1137">
        <v>22334.37</v>
      </c>
      <c r="K31" s="1137">
        <v>21397.7</v>
      </c>
      <c r="L31" s="1137">
        <v>21495.15</v>
      </c>
      <c r="M31" s="1138">
        <v>21850.143</v>
      </c>
    </row>
    <row r="32" spans="1:14" ht="16.5" thickBot="1">
      <c r="A32" s="1052">
        <v>2020</v>
      </c>
      <c r="B32" s="1139">
        <v>21970.524000000001</v>
      </c>
      <c r="C32" s="1140">
        <v>22113.47</v>
      </c>
      <c r="D32" s="1140">
        <v>22176.83</v>
      </c>
      <c r="E32" s="1140">
        <v>22601.621999999999</v>
      </c>
      <c r="F32" s="1140">
        <v>21531.78</v>
      </c>
      <c r="G32" s="1140">
        <v>22298.91</v>
      </c>
      <c r="H32" s="1140">
        <v>22148</v>
      </c>
      <c r="I32" s="1140">
        <v>21174</v>
      </c>
      <c r="J32" s="1141">
        <v>21958.95</v>
      </c>
      <c r="K32" s="1140">
        <v>22332.32</v>
      </c>
      <c r="L32" s="1140">
        <v>22496.45</v>
      </c>
      <c r="M32" s="1142">
        <v>24268.09</v>
      </c>
    </row>
    <row r="44" spans="19:19">
      <c r="S44" s="106" t="s">
        <v>373</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30" sqref="Y3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45" t="s">
        <v>350</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44" t="s">
        <v>86</v>
      </c>
      <c r="B1" s="1444"/>
      <c r="C1" s="1444"/>
      <c r="D1" s="1444"/>
      <c r="E1" s="1444"/>
      <c r="F1" s="1444"/>
      <c r="G1" s="1444"/>
      <c r="H1" s="1444"/>
      <c r="I1" s="1444"/>
      <c r="J1" s="1444"/>
      <c r="K1" s="130"/>
    </row>
    <row r="2" spans="1:11" ht="19.5" thickBot="1">
      <c r="A2" s="1458" t="s">
        <v>337</v>
      </c>
      <c r="B2" s="1459"/>
      <c r="C2" s="1459"/>
      <c r="D2" s="1459"/>
      <c r="E2" s="1459"/>
      <c r="F2" s="1459"/>
      <c r="G2" s="1459"/>
      <c r="H2" s="1459"/>
      <c r="I2" s="1459"/>
      <c r="J2" s="1460"/>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09" t="s">
        <v>84</v>
      </c>
      <c r="E4" s="771" t="s">
        <v>91</v>
      </c>
      <c r="F4" s="772" t="s">
        <v>77</v>
      </c>
      <c r="G4" s="773" t="s">
        <v>69</v>
      </c>
      <c r="H4" s="774" t="s">
        <v>92</v>
      </c>
      <c r="I4" s="133" t="s">
        <v>70</v>
      </c>
      <c r="J4" s="775" t="s">
        <v>91</v>
      </c>
    </row>
    <row r="5" spans="1:11" ht="14.25" thickBot="1">
      <c r="A5" s="134"/>
      <c r="B5" s="1208" t="s">
        <v>519</v>
      </c>
      <c r="C5" s="1209" t="s">
        <v>519</v>
      </c>
      <c r="D5" s="1209" t="s">
        <v>519</v>
      </c>
      <c r="E5" s="776" t="s">
        <v>70</v>
      </c>
      <c r="F5" s="876" t="s">
        <v>519</v>
      </c>
      <c r="G5" s="777" t="s">
        <v>93</v>
      </c>
      <c r="H5" s="778" t="s">
        <v>89</v>
      </c>
      <c r="I5" s="876" t="s">
        <v>519</v>
      </c>
      <c r="J5" s="779" t="s">
        <v>79</v>
      </c>
    </row>
    <row r="6" spans="1:11" ht="16.5" thickBot="1">
      <c r="A6" s="1057" t="s">
        <v>331</v>
      </c>
      <c r="B6" s="1058"/>
      <c r="C6" s="1058"/>
      <c r="D6" s="1058"/>
      <c r="E6" s="1058"/>
      <c r="F6" s="1058"/>
      <c r="G6" s="1058"/>
      <c r="H6" s="1058"/>
      <c r="I6" s="780"/>
      <c r="J6" s="781"/>
    </row>
    <row r="7" spans="1:11" ht="15.75" thickBot="1">
      <c r="A7" s="1217" t="s">
        <v>22</v>
      </c>
      <c r="B7" s="1210">
        <v>6.8602048119505152</v>
      </c>
      <c r="C7" s="782">
        <v>13243.638633109102</v>
      </c>
      <c r="D7" s="783">
        <v>13508.511405771284</v>
      </c>
      <c r="E7" s="784">
        <v>9.5650132189283463E-2</v>
      </c>
      <c r="F7" s="785">
        <v>325.14603598374924</v>
      </c>
      <c r="G7" s="784">
        <v>0.2836738440579642</v>
      </c>
      <c r="H7" s="784">
        <v>2.2551928783382786</v>
      </c>
      <c r="I7" s="784">
        <v>100</v>
      </c>
      <c r="J7" s="786" t="s">
        <v>23</v>
      </c>
    </row>
    <row r="8" spans="1:11" ht="15">
      <c r="A8" s="1218" t="s">
        <v>102</v>
      </c>
      <c r="B8" s="1211">
        <v>6.6333996075314916</v>
      </c>
      <c r="C8" s="787">
        <v>12306.863835865475</v>
      </c>
      <c r="D8" s="788">
        <v>12553.001112582784</v>
      </c>
      <c r="E8" s="789">
        <v>2.8296722685421738</v>
      </c>
      <c r="F8" s="790">
        <v>251.66666666666666</v>
      </c>
      <c r="G8" s="791">
        <v>6.9121161164704761</v>
      </c>
      <c r="H8" s="791">
        <v>-25</v>
      </c>
      <c r="I8" s="791">
        <v>0.2089378990133488</v>
      </c>
      <c r="J8" s="792">
        <v>-7.5928569829381176E-2</v>
      </c>
    </row>
    <row r="9" spans="1:11" ht="15">
      <c r="A9" s="1219" t="s">
        <v>103</v>
      </c>
      <c r="B9" s="1212">
        <v>7.5338410040766579</v>
      </c>
      <c r="C9" s="793">
        <v>14134.786123971215</v>
      </c>
      <c r="D9" s="794">
        <v>14417.481846450639</v>
      </c>
      <c r="E9" s="795">
        <v>-0.56481806909829857</v>
      </c>
      <c r="F9" s="796">
        <v>351.78376700177409</v>
      </c>
      <c r="G9" s="797">
        <v>-0.41437585583144487</v>
      </c>
      <c r="H9" s="797">
        <v>0.86489710706829703</v>
      </c>
      <c r="I9" s="797">
        <v>39.25710969239698</v>
      </c>
      <c r="J9" s="798">
        <v>-0.54110989217275574</v>
      </c>
    </row>
    <row r="10" spans="1:11" ht="15">
      <c r="A10" s="1219" t="s">
        <v>104</v>
      </c>
      <c r="B10" s="1212">
        <v>7.4818871413000556</v>
      </c>
      <c r="C10" s="793">
        <v>14037.311709756201</v>
      </c>
      <c r="D10" s="794">
        <v>14318.057943951326</v>
      </c>
      <c r="E10" s="795">
        <v>-0.32649717267758904</v>
      </c>
      <c r="F10" s="796">
        <v>387.79090909090905</v>
      </c>
      <c r="G10" s="797">
        <v>0.50994556094475607</v>
      </c>
      <c r="H10" s="797">
        <v>1.4507772020725389</v>
      </c>
      <c r="I10" s="797">
        <v>11.363900174114915</v>
      </c>
      <c r="J10" s="798">
        <v>-9.0105760603185203E-2</v>
      </c>
    </row>
    <row r="11" spans="1:11" ht="15">
      <c r="A11" s="1219" t="s">
        <v>105</v>
      </c>
      <c r="B11" s="1213" t="s">
        <v>99</v>
      </c>
      <c r="C11" s="793" t="s">
        <v>253</v>
      </c>
      <c r="D11" s="794" t="s">
        <v>253</v>
      </c>
      <c r="E11" s="795" t="s">
        <v>99</v>
      </c>
      <c r="F11" s="796" t="s">
        <v>253</v>
      </c>
      <c r="G11" s="797" t="s">
        <v>99</v>
      </c>
      <c r="H11" s="797" t="s">
        <v>99</v>
      </c>
      <c r="I11" s="797" t="s">
        <v>99</v>
      </c>
      <c r="J11" s="798" t="s">
        <v>99</v>
      </c>
    </row>
    <row r="12" spans="1:11" ht="15">
      <c r="A12" s="1219" t="s">
        <v>97</v>
      </c>
      <c r="B12" s="1212">
        <v>5.1500480696589088</v>
      </c>
      <c r="C12" s="793">
        <v>10575.047370962851</v>
      </c>
      <c r="D12" s="794">
        <v>10786.548318382109</v>
      </c>
      <c r="E12" s="795">
        <v>-2.5071058116547413</v>
      </c>
      <c r="F12" s="796">
        <v>284.56867415730335</v>
      </c>
      <c r="G12" s="797">
        <v>1.1724014454879241</v>
      </c>
      <c r="H12" s="797">
        <v>-8.8861588861588867</v>
      </c>
      <c r="I12" s="797">
        <v>25.827045850261172</v>
      </c>
      <c r="J12" s="798">
        <v>-3.1581173544866061</v>
      </c>
    </row>
    <row r="13" spans="1:11" ht="15.75" thickBot="1">
      <c r="A13" s="1220" t="s">
        <v>106</v>
      </c>
      <c r="B13" s="1214">
        <v>7.1445842346239186</v>
      </c>
      <c r="C13" s="799">
        <v>13792.633657575132</v>
      </c>
      <c r="D13" s="800">
        <v>14068.486330726635</v>
      </c>
      <c r="E13" s="801">
        <v>1.6664339492100044</v>
      </c>
      <c r="F13" s="802">
        <v>294.34192577733199</v>
      </c>
      <c r="G13" s="803">
        <v>0.14110543628991265</v>
      </c>
      <c r="H13" s="803">
        <v>21.511273613650214</v>
      </c>
      <c r="I13" s="803">
        <v>23.14567614625653</v>
      </c>
      <c r="J13" s="804">
        <v>3.6679313391348707</v>
      </c>
    </row>
    <row r="14" spans="1:11" ht="16.5" thickBot="1">
      <c r="A14" s="1057" t="s">
        <v>328</v>
      </c>
      <c r="B14" s="1058"/>
      <c r="C14" s="1058"/>
      <c r="D14" s="1058"/>
      <c r="E14" s="1058"/>
      <c r="F14" s="1058"/>
      <c r="G14" s="1058"/>
      <c r="H14" s="1058"/>
      <c r="I14" s="780"/>
      <c r="J14" s="781"/>
    </row>
    <row r="15" spans="1:11" ht="15.75" thickBot="1">
      <c r="A15" s="1217" t="s">
        <v>22</v>
      </c>
      <c r="B15" s="1215">
        <v>6.7610439728314695</v>
      </c>
      <c r="C15" s="805">
        <v>13052.208441759592</v>
      </c>
      <c r="D15" s="806">
        <v>13313.252610594784</v>
      </c>
      <c r="E15" s="784">
        <v>1.534623620405186</v>
      </c>
      <c r="F15" s="784">
        <v>322.03220449790797</v>
      </c>
      <c r="G15" s="784">
        <v>1.0490773826739801</v>
      </c>
      <c r="H15" s="784">
        <v>2.423998928619258</v>
      </c>
      <c r="I15" s="784">
        <v>100</v>
      </c>
      <c r="J15" s="786" t="s">
        <v>23</v>
      </c>
    </row>
    <row r="16" spans="1:11" ht="15">
      <c r="A16" s="1218" t="s">
        <v>102</v>
      </c>
      <c r="B16" s="1211">
        <v>6.6734936987954105</v>
      </c>
      <c r="C16" s="787">
        <v>12381.249905000761</v>
      </c>
      <c r="D16" s="788">
        <v>12628.874903100776</v>
      </c>
      <c r="E16" s="789">
        <v>-4.2204367253709778</v>
      </c>
      <c r="F16" s="790">
        <v>215</v>
      </c>
      <c r="G16" s="791">
        <v>-10.412519098106401</v>
      </c>
      <c r="H16" s="791">
        <v>33.333333333333329</v>
      </c>
      <c r="I16" s="807">
        <v>0.15690376569037656</v>
      </c>
      <c r="J16" s="792">
        <v>3.6373432223120644E-2</v>
      </c>
    </row>
    <row r="17" spans="1:10" ht="15">
      <c r="A17" s="1219" t="s">
        <v>103</v>
      </c>
      <c r="B17" s="1212">
        <v>7.4919315971740579</v>
      </c>
      <c r="C17" s="793">
        <v>14056.156842728064</v>
      </c>
      <c r="D17" s="794">
        <v>14337.279979582625</v>
      </c>
      <c r="E17" s="795">
        <v>0.54401552791404573</v>
      </c>
      <c r="F17" s="796">
        <v>350.80449651678282</v>
      </c>
      <c r="G17" s="797">
        <v>9.6671280743894736E-2</v>
      </c>
      <c r="H17" s="797">
        <v>13.433908045977011</v>
      </c>
      <c r="I17" s="797">
        <v>41.2918410041841</v>
      </c>
      <c r="J17" s="798">
        <v>4.0077911849796024</v>
      </c>
    </row>
    <row r="18" spans="1:10" ht="15">
      <c r="A18" s="1219" t="s">
        <v>104</v>
      </c>
      <c r="B18" s="1212">
        <v>7.5280310880954611</v>
      </c>
      <c r="C18" s="793">
        <v>14123.88571875321</v>
      </c>
      <c r="D18" s="794">
        <v>14406.363433128276</v>
      </c>
      <c r="E18" s="795">
        <v>1.2785298481799849</v>
      </c>
      <c r="F18" s="796">
        <v>379.02072538860102</v>
      </c>
      <c r="G18" s="797">
        <v>-0.8525484905385563</v>
      </c>
      <c r="H18" s="797">
        <v>11.132437619961612</v>
      </c>
      <c r="I18" s="797">
        <v>7.5706066945606691</v>
      </c>
      <c r="J18" s="798">
        <v>0.59323961273396453</v>
      </c>
    </row>
    <row r="19" spans="1:10" ht="15">
      <c r="A19" s="1219" t="s">
        <v>105</v>
      </c>
      <c r="B19" s="1213" t="s">
        <v>99</v>
      </c>
      <c r="C19" s="793" t="s">
        <v>99</v>
      </c>
      <c r="D19" s="794" t="s">
        <v>99</v>
      </c>
      <c r="E19" s="795" t="s">
        <v>99</v>
      </c>
      <c r="F19" s="796" t="s">
        <v>99</v>
      </c>
      <c r="G19" s="797" t="s">
        <v>99</v>
      </c>
      <c r="H19" s="797" t="s">
        <v>99</v>
      </c>
      <c r="I19" s="797" t="s">
        <v>99</v>
      </c>
      <c r="J19" s="798" t="s">
        <v>99</v>
      </c>
    </row>
    <row r="20" spans="1:10" ht="15">
      <c r="A20" s="1219" t="s">
        <v>97</v>
      </c>
      <c r="B20" s="1212">
        <v>5.2693955006911217</v>
      </c>
      <c r="C20" s="793">
        <v>10820.113964458156</v>
      </c>
      <c r="D20" s="794">
        <v>11036.516243747319</v>
      </c>
      <c r="E20" s="795">
        <v>1.9678948223926023</v>
      </c>
      <c r="F20" s="796">
        <v>290.67854686156494</v>
      </c>
      <c r="G20" s="797">
        <v>0.33671705446949679</v>
      </c>
      <c r="H20" s="797">
        <v>-2.26890756302521</v>
      </c>
      <c r="I20" s="797">
        <v>30.41317991631799</v>
      </c>
      <c r="J20" s="798">
        <v>-1.4603971561341353</v>
      </c>
    </row>
    <row r="21" spans="1:10" ht="15.75" thickBot="1">
      <c r="A21" s="1220" t="s">
        <v>106</v>
      </c>
      <c r="B21" s="1214">
        <v>6.946342758655299</v>
      </c>
      <c r="C21" s="799">
        <v>13409.928105512159</v>
      </c>
      <c r="D21" s="800">
        <v>13678.126667622402</v>
      </c>
      <c r="E21" s="801">
        <v>0.83558579425753421</v>
      </c>
      <c r="F21" s="802">
        <v>290.4706929434202</v>
      </c>
      <c r="G21" s="803">
        <v>0.4957614761689198</v>
      </c>
      <c r="H21" s="803">
        <v>-10.827664399092971</v>
      </c>
      <c r="I21" s="803">
        <v>20.567468619246863</v>
      </c>
      <c r="J21" s="804">
        <v>-3.0564767403352953</v>
      </c>
    </row>
    <row r="22" spans="1:10" ht="16.5" thickBot="1">
      <c r="A22" s="1057" t="s">
        <v>332</v>
      </c>
      <c r="B22" s="1058"/>
      <c r="C22" s="1058"/>
      <c r="D22" s="1058"/>
      <c r="E22" s="1058"/>
      <c r="F22" s="1058"/>
      <c r="G22" s="1058"/>
      <c r="H22" s="1058"/>
      <c r="I22" s="780"/>
      <c r="J22" s="781"/>
    </row>
    <row r="23" spans="1:10" ht="15.75" thickBot="1">
      <c r="A23" s="1217" t="s">
        <v>22</v>
      </c>
      <c r="B23" s="1215">
        <v>5.8215611540372203</v>
      </c>
      <c r="C23" s="805">
        <v>11238.5350464039</v>
      </c>
      <c r="D23" s="806">
        <v>11463.305747331979</v>
      </c>
      <c r="E23" s="784">
        <v>-0.82969413930288338</v>
      </c>
      <c r="F23" s="784">
        <v>316.85648232094292</v>
      </c>
      <c r="G23" s="784">
        <v>-1.6212204780573114</v>
      </c>
      <c r="H23" s="784">
        <v>-17.192192192192195</v>
      </c>
      <c r="I23" s="784">
        <v>100</v>
      </c>
      <c r="J23" s="786" t="s">
        <v>23</v>
      </c>
    </row>
    <row r="24" spans="1:10" ht="15">
      <c r="A24" s="1218" t="s">
        <v>102</v>
      </c>
      <c r="B24" s="1216" t="s">
        <v>99</v>
      </c>
      <c r="C24" s="787" t="s">
        <v>99</v>
      </c>
      <c r="D24" s="788" t="s">
        <v>99</v>
      </c>
      <c r="E24" s="789" t="s">
        <v>99</v>
      </c>
      <c r="F24" s="790" t="s">
        <v>99</v>
      </c>
      <c r="G24" s="791" t="s">
        <v>99</v>
      </c>
      <c r="H24" s="807" t="s">
        <v>99</v>
      </c>
      <c r="I24" s="807" t="s">
        <v>99</v>
      </c>
      <c r="J24" s="814" t="s">
        <v>99</v>
      </c>
    </row>
    <row r="25" spans="1:10" ht="15">
      <c r="A25" s="1219" t="s">
        <v>103</v>
      </c>
      <c r="B25" s="1213">
        <v>6.8812743561400023</v>
      </c>
      <c r="C25" s="793">
        <v>12910.458454296439</v>
      </c>
      <c r="D25" s="794">
        <v>13168.667623382367</v>
      </c>
      <c r="E25" s="795">
        <v>0.57929160200656193</v>
      </c>
      <c r="F25" s="796">
        <v>363.0847389558233</v>
      </c>
      <c r="G25" s="797">
        <v>1.376032990008526</v>
      </c>
      <c r="H25" s="797">
        <v>-30.833333333333336</v>
      </c>
      <c r="I25" s="1013">
        <v>22.574796010879421</v>
      </c>
      <c r="J25" s="1014">
        <v>-4.4522310161476071</v>
      </c>
    </row>
    <row r="26" spans="1:10" ht="15">
      <c r="A26" s="1219" t="s">
        <v>104</v>
      </c>
      <c r="B26" s="1212">
        <v>7.1601998580574282</v>
      </c>
      <c r="C26" s="793">
        <v>13433.770840633073</v>
      </c>
      <c r="D26" s="794">
        <v>13702.446257445734</v>
      </c>
      <c r="E26" s="795">
        <v>0.56007622402293544</v>
      </c>
      <c r="F26" s="796">
        <v>404.3</v>
      </c>
      <c r="G26" s="797">
        <v>6.2290915259324106E-2</v>
      </c>
      <c r="H26" s="797">
        <v>-44.943820224719097</v>
      </c>
      <c r="I26" s="797">
        <v>4.4424297370806896</v>
      </c>
      <c r="J26" s="798">
        <v>-2.2392519446009924</v>
      </c>
    </row>
    <row r="27" spans="1:10" ht="15">
      <c r="A27" s="1219" t="s">
        <v>105</v>
      </c>
      <c r="B27" s="1213" t="s">
        <v>99</v>
      </c>
      <c r="C27" s="793" t="s">
        <v>99</v>
      </c>
      <c r="D27" s="794" t="s">
        <v>99</v>
      </c>
      <c r="E27" s="795" t="s">
        <v>99</v>
      </c>
      <c r="F27" s="796" t="s">
        <v>99</v>
      </c>
      <c r="G27" s="797" t="s">
        <v>99</v>
      </c>
      <c r="H27" s="797" t="s">
        <v>99</v>
      </c>
      <c r="I27" s="797" t="s">
        <v>99</v>
      </c>
      <c r="J27" s="798" t="s">
        <v>99</v>
      </c>
    </row>
    <row r="28" spans="1:10" ht="15">
      <c r="A28" s="1219" t="s">
        <v>97</v>
      </c>
      <c r="B28" s="1213">
        <v>4.9201119708606535</v>
      </c>
      <c r="C28" s="793">
        <v>10102.899324149186</v>
      </c>
      <c r="D28" s="794">
        <v>10304.95731063217</v>
      </c>
      <c r="E28" s="795">
        <v>1.5431602540310074</v>
      </c>
      <c r="F28" s="796">
        <v>296.32957317073169</v>
      </c>
      <c r="G28" s="797">
        <v>-1.1261466603749204</v>
      </c>
      <c r="H28" s="797">
        <v>-6.8181818181818175</v>
      </c>
      <c r="I28" s="797">
        <v>59.47416137805984</v>
      </c>
      <c r="J28" s="798">
        <v>6.6213085252069916</v>
      </c>
    </row>
    <row r="29" spans="1:10" ht="15.75" thickBot="1">
      <c r="A29" s="1220" t="s">
        <v>106</v>
      </c>
      <c r="B29" s="1214">
        <v>6.1231821706336733</v>
      </c>
      <c r="C29" s="799">
        <v>11820.815001223307</v>
      </c>
      <c r="D29" s="800">
        <v>12057.231301247773</v>
      </c>
      <c r="E29" s="801">
        <v>0.13010061459981154</v>
      </c>
      <c r="F29" s="802">
        <v>301.2194630872483</v>
      </c>
      <c r="G29" s="803">
        <v>1.5041310646364874</v>
      </c>
      <c r="H29" s="803">
        <v>-16.759776536312849</v>
      </c>
      <c r="I29" s="803">
        <v>13.508612873980056</v>
      </c>
      <c r="J29" s="804">
        <v>7.0174435541616731E-2</v>
      </c>
    </row>
    <row r="30" spans="1:10" ht="15">
      <c r="A30" s="877" t="s">
        <v>421</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446" t="s">
        <v>60</v>
      </c>
      <c r="C33" s="1447"/>
      <c r="D33" s="1447"/>
      <c r="E33" s="1447"/>
      <c r="F33" s="1447"/>
      <c r="G33" s="1447"/>
      <c r="H33" s="1448"/>
    </row>
    <row r="34" spans="1:8" ht="15.75">
      <c r="A34" s="624" t="s">
        <v>63</v>
      </c>
      <c r="B34" s="1452" t="s">
        <v>64</v>
      </c>
      <c r="C34" s="1453"/>
      <c r="D34" s="1453"/>
      <c r="E34" s="1453"/>
      <c r="F34" s="1453"/>
      <c r="G34" s="1453"/>
      <c r="H34" s="1454"/>
    </row>
    <row r="35" spans="1:8" ht="15.75">
      <c r="A35" s="621" t="s">
        <v>65</v>
      </c>
      <c r="B35" s="1449" t="s">
        <v>66</v>
      </c>
      <c r="C35" s="1450"/>
      <c r="D35" s="1450"/>
      <c r="E35" s="1450"/>
      <c r="F35" s="1450"/>
      <c r="G35" s="1450"/>
      <c r="H35" s="1451"/>
    </row>
    <row r="36" spans="1:8" ht="16.5" thickBot="1">
      <c r="A36" s="622" t="s">
        <v>67</v>
      </c>
      <c r="B36" s="1455" t="s">
        <v>62</v>
      </c>
      <c r="C36" s="1456"/>
      <c r="D36" s="1456"/>
      <c r="E36" s="1456"/>
      <c r="F36" s="1456"/>
      <c r="G36" s="1456"/>
      <c r="H36" s="1457"/>
    </row>
    <row r="37" spans="1:8">
      <c r="A37" s="1445"/>
      <c r="B37" s="1445"/>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19" sqref="R19"/>
    </sheetView>
  </sheetViews>
  <sheetFormatPr defaultRowHeight="12.75"/>
  <cols>
    <col min="1" max="1" width="20.140625" style="106" customWidth="1"/>
    <col min="2" max="2" width="10" style="106" customWidth="1"/>
    <col min="3" max="3" width="9.5703125" style="106" customWidth="1"/>
    <col min="4" max="4" width="10.7109375" style="106" customWidth="1"/>
    <col min="5" max="6" width="10.140625" style="106" customWidth="1"/>
    <col min="7" max="7" width="9.42578125" style="106" customWidth="1"/>
    <col min="8" max="8" width="10.140625" style="106" customWidth="1"/>
    <col min="9" max="9" width="10.42578125" style="106" customWidth="1"/>
    <col min="10" max="10" width="9.140625" style="106"/>
    <col min="11" max="11" width="11.140625"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426</v>
      </c>
      <c r="B1" s="726"/>
      <c r="C1" s="727"/>
      <c r="D1" s="727"/>
      <c r="E1" s="821" t="s">
        <v>523</v>
      </c>
      <c r="G1" s="728"/>
      <c r="H1" s="727"/>
      <c r="I1" s="727"/>
      <c r="J1" s="727"/>
      <c r="K1" s="727"/>
    </row>
    <row r="2" spans="1:12" ht="15" customHeight="1" thickBot="1">
      <c r="A2" s="729" t="s">
        <v>335</v>
      </c>
      <c r="B2" s="729"/>
      <c r="C2" s="727"/>
      <c r="D2" s="727"/>
      <c r="E2" s="727"/>
      <c r="F2" s="728"/>
      <c r="G2" s="727"/>
      <c r="H2" s="727"/>
      <c r="I2" s="727"/>
      <c r="J2" s="727"/>
      <c r="K2" s="727"/>
    </row>
    <row r="3" spans="1:12" ht="21" thickBot="1">
      <c r="A3" s="962" t="s">
        <v>8</v>
      </c>
      <c r="B3" s="953"/>
      <c r="C3" s="953"/>
      <c r="D3" s="953"/>
      <c r="E3" s="953"/>
      <c r="F3" s="953"/>
      <c r="G3" s="953"/>
      <c r="H3" s="953"/>
      <c r="I3" s="953"/>
      <c r="J3" s="953"/>
      <c r="K3" s="953"/>
      <c r="L3" s="963"/>
    </row>
    <row r="4" spans="1:12">
      <c r="A4" s="27"/>
      <c r="B4" s="28"/>
      <c r="C4" s="3" t="s">
        <v>9</v>
      </c>
      <c r="D4" s="3"/>
      <c r="E4" s="3"/>
      <c r="F4" s="3"/>
      <c r="G4" s="954"/>
      <c r="H4" s="1463" t="s">
        <v>10</v>
      </c>
      <c r="I4" s="1464"/>
      <c r="J4" s="984" t="s">
        <v>11</v>
      </c>
      <c r="K4" s="955" t="s">
        <v>12</v>
      </c>
      <c r="L4" s="956"/>
    </row>
    <row r="5" spans="1:12" ht="15.75">
      <c r="A5" s="29" t="s">
        <v>13</v>
      </c>
      <c r="B5" s="30" t="s">
        <v>14</v>
      </c>
      <c r="C5" s="957" t="s">
        <v>40</v>
      </c>
      <c r="D5" s="957"/>
      <c r="E5" s="958" t="s">
        <v>41</v>
      </c>
      <c r="F5" s="959"/>
      <c r="G5" s="985"/>
      <c r="H5" s="1461" t="s">
        <v>15</v>
      </c>
      <c r="I5" s="1462"/>
      <c r="J5" s="986" t="s">
        <v>16</v>
      </c>
      <c r="K5" s="960" t="s">
        <v>17</v>
      </c>
      <c r="L5" s="961"/>
    </row>
    <row r="6" spans="1:12" ht="38.25" customHeight="1" thickBot="1">
      <c r="A6" s="31" t="s">
        <v>18</v>
      </c>
      <c r="B6" s="32" t="s">
        <v>19</v>
      </c>
      <c r="C6" s="876" t="s">
        <v>519</v>
      </c>
      <c r="D6" s="876" t="s">
        <v>514</v>
      </c>
      <c r="E6" s="951" t="s">
        <v>519</v>
      </c>
      <c r="F6" s="1234" t="s">
        <v>514</v>
      </c>
      <c r="G6" s="983" t="s">
        <v>20</v>
      </c>
      <c r="H6" s="66" t="s">
        <v>519</v>
      </c>
      <c r="I6" s="889" t="s">
        <v>20</v>
      </c>
      <c r="J6" s="987" t="s">
        <v>20</v>
      </c>
      <c r="K6" s="952" t="s">
        <v>519</v>
      </c>
      <c r="L6" s="988" t="s">
        <v>21</v>
      </c>
    </row>
    <row r="7" spans="1:12" ht="15" thickBot="1">
      <c r="A7" s="33" t="s">
        <v>22</v>
      </c>
      <c r="B7" s="34" t="s">
        <v>23</v>
      </c>
      <c r="C7" s="67">
        <v>13034.216551024158</v>
      </c>
      <c r="D7" s="67">
        <v>12922.664834036861</v>
      </c>
      <c r="E7" s="68">
        <v>13294.900882044642</v>
      </c>
      <c r="F7" s="1235">
        <v>13181.118130717599</v>
      </c>
      <c r="G7" s="989">
        <v>0.86322533641421584</v>
      </c>
      <c r="H7" s="69">
        <v>323.27250633494589</v>
      </c>
      <c r="I7" s="69">
        <v>0.49676138832760325</v>
      </c>
      <c r="J7" s="70">
        <v>0.84209303676171676</v>
      </c>
      <c r="K7" s="69">
        <v>100</v>
      </c>
      <c r="L7" s="990" t="s">
        <v>23</v>
      </c>
    </row>
    <row r="8" spans="1:12" ht="15" thickBot="1">
      <c r="A8" s="35"/>
      <c r="B8" s="36"/>
      <c r="C8" s="71"/>
      <c r="D8" s="71"/>
      <c r="E8" s="71"/>
      <c r="F8" s="71"/>
      <c r="G8" s="991"/>
      <c r="H8" s="70"/>
      <c r="I8" s="70"/>
      <c r="J8" s="70"/>
      <c r="K8" s="70"/>
      <c r="L8" s="992"/>
    </row>
    <row r="9" spans="1:12" ht="15">
      <c r="A9" s="37" t="s">
        <v>107</v>
      </c>
      <c r="B9" s="38" t="s">
        <v>23</v>
      </c>
      <c r="C9" s="72">
        <v>12333.85634152395</v>
      </c>
      <c r="D9" s="72">
        <v>12233.32579649017</v>
      </c>
      <c r="E9" s="73">
        <v>12580.53346835443</v>
      </c>
      <c r="F9" s="73">
        <v>12477.992312419972</v>
      </c>
      <c r="G9" s="993">
        <v>0.821776078771848</v>
      </c>
      <c r="H9" s="74">
        <v>237.02666666666667</v>
      </c>
      <c r="I9" s="74">
        <v>0.16108998245681191</v>
      </c>
      <c r="J9" s="74">
        <v>-9.0909090909090917</v>
      </c>
      <c r="K9" s="74">
        <v>0.17277125086385625</v>
      </c>
      <c r="L9" s="994">
        <v>-1.8877509226741335E-2</v>
      </c>
    </row>
    <row r="10" spans="1:12" ht="15">
      <c r="A10" s="46" t="s">
        <v>108</v>
      </c>
      <c r="B10" s="75" t="s">
        <v>23</v>
      </c>
      <c r="C10" s="76">
        <v>14051.952062422497</v>
      </c>
      <c r="D10" s="76">
        <v>14037.244325719612</v>
      </c>
      <c r="E10" s="77">
        <v>14332.991103670947</v>
      </c>
      <c r="F10" s="77">
        <v>14317.989212234004</v>
      </c>
      <c r="G10" s="995">
        <v>0.10477652423515312</v>
      </c>
      <c r="H10" s="78">
        <v>351.74451318309031</v>
      </c>
      <c r="I10" s="78">
        <v>-0.16631481740275858</v>
      </c>
      <c r="J10" s="78">
        <v>4.4943820224719104</v>
      </c>
      <c r="K10" s="78">
        <v>39.098134070490673</v>
      </c>
      <c r="L10" s="996">
        <v>1.3665584853811978</v>
      </c>
    </row>
    <row r="11" spans="1:12" ht="15">
      <c r="A11" s="39" t="s">
        <v>109</v>
      </c>
      <c r="B11" s="40" t="s">
        <v>23</v>
      </c>
      <c r="C11" s="79">
        <v>14048.690604293999</v>
      </c>
      <c r="D11" s="79">
        <v>13995.257008219729</v>
      </c>
      <c r="E11" s="80">
        <v>14329.664416379879</v>
      </c>
      <c r="F11" s="80">
        <v>14275.162148384125</v>
      </c>
      <c r="G11" s="997">
        <v>0.38179789083463433</v>
      </c>
      <c r="H11" s="81">
        <v>385.15413814561293</v>
      </c>
      <c r="I11" s="81">
        <v>-0.12519916267319761</v>
      </c>
      <c r="J11" s="81">
        <v>2.0317460317460316</v>
      </c>
      <c r="K11" s="81">
        <v>9.2547800046072339</v>
      </c>
      <c r="L11" s="998">
        <v>0.10790736391962064</v>
      </c>
    </row>
    <row r="12" spans="1:12" ht="15">
      <c r="A12" s="39" t="s">
        <v>110</v>
      </c>
      <c r="B12" s="40" t="s">
        <v>23</v>
      </c>
      <c r="C12" s="79" t="s">
        <v>253</v>
      </c>
      <c r="D12" s="79" t="s">
        <v>253</v>
      </c>
      <c r="E12" s="80" t="s">
        <v>253</v>
      </c>
      <c r="F12" s="80" t="s">
        <v>253</v>
      </c>
      <c r="G12" s="1381" t="s">
        <v>99</v>
      </c>
      <c r="H12" s="81" t="s">
        <v>253</v>
      </c>
      <c r="I12" s="81" t="s">
        <v>99</v>
      </c>
      <c r="J12" s="81" t="s">
        <v>99</v>
      </c>
      <c r="K12" s="81" t="s">
        <v>99</v>
      </c>
      <c r="L12" s="998" t="s">
        <v>99</v>
      </c>
    </row>
    <row r="13" spans="1:12" ht="15">
      <c r="A13" s="39" t="s">
        <v>97</v>
      </c>
      <c r="B13" s="40" t="s">
        <v>23</v>
      </c>
      <c r="C13" s="79">
        <v>10624.193988194267</v>
      </c>
      <c r="D13" s="79">
        <v>10625.305623236463</v>
      </c>
      <c r="E13" s="80">
        <v>10836.677867958153</v>
      </c>
      <c r="F13" s="80">
        <v>10837.811735701192</v>
      </c>
      <c r="G13" s="997">
        <v>-1.0462146517127019E-2</v>
      </c>
      <c r="H13" s="81">
        <v>288.7787017476474</v>
      </c>
      <c r="I13" s="81">
        <v>0.54020379051530998</v>
      </c>
      <c r="J13" s="81">
        <v>-5.7727108215707563</v>
      </c>
      <c r="K13" s="81">
        <v>29.987330108269983</v>
      </c>
      <c r="L13" s="998">
        <v>-2.1051258996282662</v>
      </c>
    </row>
    <row r="14" spans="1:12" ht="15.75" thickBot="1">
      <c r="A14" s="41" t="s">
        <v>111</v>
      </c>
      <c r="B14" s="42" t="s">
        <v>23</v>
      </c>
      <c r="C14" s="82">
        <v>13547.800319408792</v>
      </c>
      <c r="D14" s="82">
        <v>13348.041319358177</v>
      </c>
      <c r="E14" s="83">
        <v>13818.756325796969</v>
      </c>
      <c r="F14" s="83">
        <v>13615.00214574534</v>
      </c>
      <c r="G14" s="999">
        <v>1.4965416668355138</v>
      </c>
      <c r="H14" s="84">
        <v>293.0657242864836</v>
      </c>
      <c r="I14" s="84">
        <v>0.45335766141739947</v>
      </c>
      <c r="J14" s="84">
        <v>3.7720033528918693</v>
      </c>
      <c r="K14" s="84">
        <v>21.389080856945405</v>
      </c>
      <c r="L14" s="1000">
        <v>0.60390169439241248</v>
      </c>
    </row>
    <row r="15" spans="1:12" ht="15" thickBot="1">
      <c r="A15" s="35"/>
      <c r="B15" s="43"/>
      <c r="C15" s="71"/>
      <c r="D15" s="71"/>
      <c r="E15" s="71"/>
      <c r="F15" s="71"/>
      <c r="G15" s="991"/>
      <c r="H15" s="70"/>
      <c r="I15" s="70"/>
      <c r="J15" s="70"/>
      <c r="K15" s="70"/>
      <c r="L15" s="992"/>
    </row>
    <row r="16" spans="1:12" ht="14.25">
      <c r="A16" s="44" t="s">
        <v>112</v>
      </c>
      <c r="B16" s="45" t="s">
        <v>25</v>
      </c>
      <c r="C16" s="85" t="s">
        <v>253</v>
      </c>
      <c r="D16" s="85" t="s">
        <v>253</v>
      </c>
      <c r="E16" s="86" t="s">
        <v>253</v>
      </c>
      <c r="F16" s="86" t="s">
        <v>253</v>
      </c>
      <c r="G16" s="1001" t="s">
        <v>99</v>
      </c>
      <c r="H16" s="87" t="s">
        <v>253</v>
      </c>
      <c r="I16" s="87" t="s">
        <v>99</v>
      </c>
      <c r="J16" s="88" t="s">
        <v>99</v>
      </c>
      <c r="K16" s="88">
        <v>5.7590416954618751E-3</v>
      </c>
      <c r="L16" s="1002" t="s">
        <v>99</v>
      </c>
    </row>
    <row r="17" spans="1:12" ht="15">
      <c r="A17" s="46" t="s">
        <v>112</v>
      </c>
      <c r="B17" s="47" t="s">
        <v>26</v>
      </c>
      <c r="C17" s="79" t="s">
        <v>253</v>
      </c>
      <c r="D17" s="79" t="s">
        <v>253</v>
      </c>
      <c r="E17" s="80" t="s">
        <v>253</v>
      </c>
      <c r="F17" s="80" t="s">
        <v>253</v>
      </c>
      <c r="G17" s="997" t="s">
        <v>99</v>
      </c>
      <c r="H17" s="81" t="s">
        <v>253</v>
      </c>
      <c r="I17" s="81" t="s">
        <v>99</v>
      </c>
      <c r="J17" s="89" t="s">
        <v>99</v>
      </c>
      <c r="K17" s="89">
        <v>5.7590416954618751E-3</v>
      </c>
      <c r="L17" s="1003" t="s">
        <v>99</v>
      </c>
    </row>
    <row r="18" spans="1:12" ht="15">
      <c r="A18" s="46" t="s">
        <v>112</v>
      </c>
      <c r="B18" s="47" t="s">
        <v>27</v>
      </c>
      <c r="C18" s="79" t="s">
        <v>99</v>
      </c>
      <c r="D18" s="79" t="s">
        <v>99</v>
      </c>
      <c r="E18" s="80" t="s">
        <v>99</v>
      </c>
      <c r="F18" s="80" t="s">
        <v>99</v>
      </c>
      <c r="G18" s="997" t="s">
        <v>99</v>
      </c>
      <c r="H18" s="81" t="s">
        <v>99</v>
      </c>
      <c r="I18" s="81" t="s">
        <v>99</v>
      </c>
      <c r="J18" s="89" t="s">
        <v>99</v>
      </c>
      <c r="K18" s="89" t="s">
        <v>99</v>
      </c>
      <c r="L18" s="1003" t="s">
        <v>99</v>
      </c>
    </row>
    <row r="19" spans="1:12" ht="14.25">
      <c r="A19" s="44" t="s">
        <v>112</v>
      </c>
      <c r="B19" s="48" t="s">
        <v>28</v>
      </c>
      <c r="C19" s="90">
        <v>13688.677535014003</v>
      </c>
      <c r="D19" s="90" t="s">
        <v>253</v>
      </c>
      <c r="E19" s="91">
        <v>13962.451085714283</v>
      </c>
      <c r="F19" s="91" t="s">
        <v>253</v>
      </c>
      <c r="G19" s="1004" t="s">
        <v>99</v>
      </c>
      <c r="H19" s="92">
        <v>233.33333333333334</v>
      </c>
      <c r="I19" s="92" t="s">
        <v>99</v>
      </c>
      <c r="J19" s="93" t="s">
        <v>99</v>
      </c>
      <c r="K19" s="93">
        <v>3.455425017277125E-2</v>
      </c>
      <c r="L19" s="1005">
        <v>2.8746711988207687E-2</v>
      </c>
    </row>
    <row r="20" spans="1:12" ht="15">
      <c r="A20" s="46" t="s">
        <v>112</v>
      </c>
      <c r="B20" s="47" t="s">
        <v>29</v>
      </c>
      <c r="C20" s="79">
        <v>13921.756862745096</v>
      </c>
      <c r="D20" s="79" t="s">
        <v>99</v>
      </c>
      <c r="E20" s="80">
        <v>14200.191999999999</v>
      </c>
      <c r="F20" s="80" t="s">
        <v>99</v>
      </c>
      <c r="G20" s="997" t="s">
        <v>99</v>
      </c>
      <c r="H20" s="81">
        <v>262</v>
      </c>
      <c r="I20" s="81" t="s">
        <v>99</v>
      </c>
      <c r="J20" s="89" t="s">
        <v>99</v>
      </c>
      <c r="K20" s="89">
        <v>2.8795208477309379E-2</v>
      </c>
      <c r="L20" s="1003">
        <v>2.8795208477309379E-2</v>
      </c>
    </row>
    <row r="21" spans="1:12" ht="15">
      <c r="A21" s="46" t="s">
        <v>112</v>
      </c>
      <c r="B21" s="47" t="s">
        <v>30</v>
      </c>
      <c r="C21" s="79" t="s">
        <v>253</v>
      </c>
      <c r="D21" s="79" t="s">
        <v>253</v>
      </c>
      <c r="E21" s="80" t="s">
        <v>253</v>
      </c>
      <c r="F21" s="80" t="s">
        <v>253</v>
      </c>
      <c r="G21" s="997" t="s">
        <v>99</v>
      </c>
      <c r="H21" s="81" t="s">
        <v>253</v>
      </c>
      <c r="I21" s="81" t="s">
        <v>99</v>
      </c>
      <c r="J21" s="89" t="s">
        <v>99</v>
      </c>
      <c r="K21" s="89">
        <v>5.7590416954618751E-3</v>
      </c>
      <c r="L21" s="1003" t="s">
        <v>99</v>
      </c>
    </row>
    <row r="22" spans="1:12" ht="14.25">
      <c r="A22" s="44" t="s">
        <v>112</v>
      </c>
      <c r="B22" s="48" t="s">
        <v>31</v>
      </c>
      <c r="C22" s="90">
        <v>11913.370659796763</v>
      </c>
      <c r="D22" s="90">
        <v>12092.569081812035</v>
      </c>
      <c r="E22" s="91">
        <v>12151.638072992699</v>
      </c>
      <c r="F22" s="91">
        <v>12334.420463448276</v>
      </c>
      <c r="G22" s="1004">
        <v>-1.4818887599724122</v>
      </c>
      <c r="H22" s="92">
        <v>238.29565217391306</v>
      </c>
      <c r="I22" s="92">
        <v>1.9017728248424652</v>
      </c>
      <c r="J22" s="93">
        <v>-25.806451612903224</v>
      </c>
      <c r="K22" s="93">
        <v>0.13245795899562313</v>
      </c>
      <c r="L22" s="1005">
        <v>-4.757572472584734E-2</v>
      </c>
    </row>
    <row r="23" spans="1:12" ht="15">
      <c r="A23" s="46" t="s">
        <v>112</v>
      </c>
      <c r="B23" s="47" t="s">
        <v>32</v>
      </c>
      <c r="C23" s="79">
        <v>11754.164705882353</v>
      </c>
      <c r="D23" s="79">
        <v>11705.427450980393</v>
      </c>
      <c r="E23" s="80">
        <v>11989.248</v>
      </c>
      <c r="F23" s="80">
        <v>11939.536</v>
      </c>
      <c r="G23" s="997">
        <v>0.41636458904265239</v>
      </c>
      <c r="H23" s="81">
        <v>240.6</v>
      </c>
      <c r="I23" s="81">
        <v>3.3061399742378659</v>
      </c>
      <c r="J23" s="89">
        <v>-25</v>
      </c>
      <c r="K23" s="89">
        <v>0.10366275051831375</v>
      </c>
      <c r="L23" s="1003">
        <v>-3.5718165911211769E-2</v>
      </c>
    </row>
    <row r="24" spans="1:12" ht="15.75" thickBot="1">
      <c r="A24" s="49" t="s">
        <v>112</v>
      </c>
      <c r="B24" s="50" t="s">
        <v>33</v>
      </c>
      <c r="C24" s="94" t="s">
        <v>253</v>
      </c>
      <c r="D24" s="94">
        <v>13396.256862745098</v>
      </c>
      <c r="E24" s="95" t="s">
        <v>253</v>
      </c>
      <c r="F24" s="95">
        <v>13664.182000000001</v>
      </c>
      <c r="G24" s="1006" t="s">
        <v>99</v>
      </c>
      <c r="H24" s="89" t="s">
        <v>253</v>
      </c>
      <c r="I24" s="89" t="s">
        <v>99</v>
      </c>
      <c r="J24" s="89" t="s">
        <v>99</v>
      </c>
      <c r="K24" s="89">
        <v>2.8795208477309379E-2</v>
      </c>
      <c r="L24" s="1003" t="s">
        <v>99</v>
      </c>
    </row>
    <row r="25" spans="1:12" ht="15" thickBot="1">
      <c r="A25" s="35"/>
      <c r="B25" s="43"/>
      <c r="C25" s="71"/>
      <c r="D25" s="71"/>
      <c r="E25" s="71"/>
      <c r="F25" s="71"/>
      <c r="G25" s="991"/>
      <c r="H25" s="70"/>
      <c r="I25" s="70"/>
      <c r="J25" s="70"/>
      <c r="K25" s="70"/>
      <c r="L25" s="992"/>
    </row>
    <row r="26" spans="1:12" ht="14.25">
      <c r="A26" s="44" t="s">
        <v>113</v>
      </c>
      <c r="B26" s="45" t="s">
        <v>25</v>
      </c>
      <c r="C26" s="85">
        <v>14545.420239205288</v>
      </c>
      <c r="D26" s="85">
        <v>14491.897071514692</v>
      </c>
      <c r="E26" s="86">
        <v>14836.328643989395</v>
      </c>
      <c r="F26" s="86">
        <v>14781.735012944986</v>
      </c>
      <c r="G26" s="1001">
        <v>0.36933168533056915</v>
      </c>
      <c r="H26" s="87">
        <v>415.17213114754099</v>
      </c>
      <c r="I26" s="87">
        <v>0.54724890613307631</v>
      </c>
      <c r="J26" s="88">
        <v>-4.8997772828507795</v>
      </c>
      <c r="K26" s="88">
        <v>2.4591108039622207</v>
      </c>
      <c r="L26" s="1002">
        <v>-0.14847384090681937</v>
      </c>
    </row>
    <row r="27" spans="1:12" ht="15">
      <c r="A27" s="46" t="s">
        <v>113</v>
      </c>
      <c r="B27" s="47" t="s">
        <v>26</v>
      </c>
      <c r="C27" s="79">
        <v>14497.629411764707</v>
      </c>
      <c r="D27" s="79">
        <v>14486.325490196077</v>
      </c>
      <c r="E27" s="80">
        <v>14787.582</v>
      </c>
      <c r="F27" s="80">
        <v>14776.052</v>
      </c>
      <c r="G27" s="997">
        <v>7.8031669081840366E-2</v>
      </c>
      <c r="H27" s="81">
        <v>408.8</v>
      </c>
      <c r="I27" s="81">
        <v>2.0979020979021068</v>
      </c>
      <c r="J27" s="89">
        <v>0</v>
      </c>
      <c r="K27" s="89">
        <v>1.5319050909928589</v>
      </c>
      <c r="L27" s="1003">
        <v>-1.290006610104899E-2</v>
      </c>
    </row>
    <row r="28" spans="1:12" ht="15">
      <c r="A28" s="46" t="s">
        <v>113</v>
      </c>
      <c r="B28" s="47" t="s">
        <v>27</v>
      </c>
      <c r="C28" s="79">
        <v>14621.23431372549</v>
      </c>
      <c r="D28" s="79">
        <v>14499.417647058825</v>
      </c>
      <c r="E28" s="80">
        <v>14913.659</v>
      </c>
      <c r="F28" s="80">
        <v>14789.406000000001</v>
      </c>
      <c r="G28" s="997">
        <v>0.84014868480856364</v>
      </c>
      <c r="H28" s="81">
        <v>425.7</v>
      </c>
      <c r="I28" s="81">
        <v>-1.2526096033403</v>
      </c>
      <c r="J28" s="89">
        <v>-12.021857923497267</v>
      </c>
      <c r="K28" s="89">
        <v>0.92720571296936194</v>
      </c>
      <c r="L28" s="1003">
        <v>-0.13557377480577004</v>
      </c>
    </row>
    <row r="29" spans="1:12" ht="14.25">
      <c r="A29" s="44" t="s">
        <v>113</v>
      </c>
      <c r="B29" s="48" t="s">
        <v>28</v>
      </c>
      <c r="C29" s="90">
        <v>14308.649428455194</v>
      </c>
      <c r="D29" s="90">
        <v>14350.779381444765</v>
      </c>
      <c r="E29" s="91">
        <v>14594.822417024297</v>
      </c>
      <c r="F29" s="91">
        <v>14637.79496907366</v>
      </c>
      <c r="G29" s="1004">
        <v>-0.2935725779747172</v>
      </c>
      <c r="H29" s="92">
        <v>378.90823653643082</v>
      </c>
      <c r="I29" s="92">
        <v>0.19562127271240329</v>
      </c>
      <c r="J29" s="93">
        <v>3.8946791003839825</v>
      </c>
      <c r="K29" s="93">
        <v>10.907624971204791</v>
      </c>
      <c r="L29" s="1005">
        <v>0.32048286074541643</v>
      </c>
    </row>
    <row r="30" spans="1:12" ht="15">
      <c r="A30" s="46" t="s">
        <v>113</v>
      </c>
      <c r="B30" s="47" t="s">
        <v>29</v>
      </c>
      <c r="C30" s="79">
        <v>14192.323529411764</v>
      </c>
      <c r="D30" s="79">
        <v>14351.012745098038</v>
      </c>
      <c r="E30" s="80">
        <v>14476.17</v>
      </c>
      <c r="F30" s="80">
        <v>14638.032999999999</v>
      </c>
      <c r="G30" s="997">
        <v>-1.105770153681163</v>
      </c>
      <c r="H30" s="81">
        <v>367.1</v>
      </c>
      <c r="I30" s="81">
        <v>-5.4451402123601583E-2</v>
      </c>
      <c r="J30" s="89">
        <v>-2.1276595744680851</v>
      </c>
      <c r="K30" s="89">
        <v>5.5632342778161714</v>
      </c>
      <c r="L30" s="1003">
        <v>-0.16880591034806525</v>
      </c>
    </row>
    <row r="31" spans="1:12" ht="15">
      <c r="A31" s="46" t="s">
        <v>113</v>
      </c>
      <c r="B31" s="47" t="s">
        <v>30</v>
      </c>
      <c r="C31" s="79">
        <v>14422.277450980391</v>
      </c>
      <c r="D31" s="79">
        <v>14350.520588235295</v>
      </c>
      <c r="E31" s="80">
        <v>14710.723</v>
      </c>
      <c r="F31" s="80">
        <v>14637.531000000001</v>
      </c>
      <c r="G31" s="997">
        <v>0.50002968396787062</v>
      </c>
      <c r="H31" s="81">
        <v>391.2</v>
      </c>
      <c r="I31" s="81">
        <v>5.1150895140662053E-2</v>
      </c>
      <c r="J31" s="89">
        <v>11.004784688995215</v>
      </c>
      <c r="K31" s="89">
        <v>5.3443906933886201</v>
      </c>
      <c r="L31" s="1003">
        <v>0.48928877109348079</v>
      </c>
    </row>
    <row r="32" spans="1:12" ht="14.25">
      <c r="A32" s="44" t="s">
        <v>113</v>
      </c>
      <c r="B32" s="48" t="s">
        <v>31</v>
      </c>
      <c r="C32" s="90">
        <v>13869.965800389507</v>
      </c>
      <c r="D32" s="90">
        <v>13824.808465167223</v>
      </c>
      <c r="E32" s="91">
        <v>14147.365116397297</v>
      </c>
      <c r="F32" s="91">
        <v>14101.304634470569</v>
      </c>
      <c r="G32" s="1004">
        <v>0.32663986149291196</v>
      </c>
      <c r="H32" s="92">
        <v>334.16803939122644</v>
      </c>
      <c r="I32" s="92">
        <v>-0.17198943952949605</v>
      </c>
      <c r="J32" s="93">
        <v>5.7514792899408285</v>
      </c>
      <c r="K32" s="93">
        <v>25.731398295323661</v>
      </c>
      <c r="L32" s="1005">
        <v>1.1945494655426074</v>
      </c>
    </row>
    <row r="33" spans="1:12" ht="15">
      <c r="A33" s="46" t="s">
        <v>113</v>
      </c>
      <c r="B33" s="47" t="s">
        <v>32</v>
      </c>
      <c r="C33" s="79">
        <v>13784.775490196078</v>
      </c>
      <c r="D33" s="79">
        <v>13767.690196078431</v>
      </c>
      <c r="E33" s="80">
        <v>14060.471</v>
      </c>
      <c r="F33" s="80">
        <v>14043.044</v>
      </c>
      <c r="G33" s="997">
        <v>0.12409702625726787</v>
      </c>
      <c r="H33" s="81">
        <v>320.89999999999998</v>
      </c>
      <c r="I33" s="81">
        <v>-0.12449424214131158</v>
      </c>
      <c r="J33" s="89">
        <v>4.180064308681672</v>
      </c>
      <c r="K33" s="89">
        <v>14.927436074637178</v>
      </c>
      <c r="L33" s="1003">
        <v>0.47828107144303189</v>
      </c>
    </row>
    <row r="34" spans="1:12" ht="15.75" thickBot="1">
      <c r="A34" s="49" t="s">
        <v>113</v>
      </c>
      <c r="B34" s="50" t="s">
        <v>33</v>
      </c>
      <c r="C34" s="94">
        <v>13977.132352941175</v>
      </c>
      <c r="D34" s="94">
        <v>13899.07745098039</v>
      </c>
      <c r="E34" s="95">
        <v>14256.674999999999</v>
      </c>
      <c r="F34" s="95">
        <v>14177.058999999999</v>
      </c>
      <c r="G34" s="1006">
        <v>0.56158332980063064</v>
      </c>
      <c r="H34" s="89">
        <v>352.5</v>
      </c>
      <c r="I34" s="89">
        <v>-0.42372881355932202</v>
      </c>
      <c r="J34" s="89">
        <v>8.0023028209556699</v>
      </c>
      <c r="K34" s="89">
        <v>10.803962220686477</v>
      </c>
      <c r="L34" s="1003">
        <v>0.71626839409956666</v>
      </c>
    </row>
    <row r="35" spans="1:12" ht="15.75" thickBot="1">
      <c r="A35" s="51"/>
      <c r="B35" s="52"/>
      <c r="C35" s="96"/>
      <c r="D35" s="96"/>
      <c r="E35" s="96"/>
      <c r="F35" s="96"/>
      <c r="G35" s="1007"/>
      <c r="H35" s="97"/>
      <c r="I35" s="97"/>
      <c r="J35" s="97"/>
      <c r="K35" s="97"/>
      <c r="L35" s="1008"/>
    </row>
    <row r="36" spans="1:12" ht="15">
      <c r="A36" s="46" t="s">
        <v>114</v>
      </c>
      <c r="B36" s="53" t="s">
        <v>30</v>
      </c>
      <c r="C36" s="98">
        <v>14234.499019607843</v>
      </c>
      <c r="D36" s="98">
        <v>14193.328431372549</v>
      </c>
      <c r="E36" s="99">
        <v>14519.189</v>
      </c>
      <c r="F36" s="99">
        <v>14477.195</v>
      </c>
      <c r="G36" s="1009">
        <v>0.29007000320159115</v>
      </c>
      <c r="H36" s="100">
        <v>408.3</v>
      </c>
      <c r="I36" s="100">
        <v>2.4497795198437713E-2</v>
      </c>
      <c r="J36" s="100">
        <v>1.1467889908256881</v>
      </c>
      <c r="K36" s="100">
        <v>2.5397373876986871</v>
      </c>
      <c r="L36" s="1010">
        <v>7.6507392289735243E-3</v>
      </c>
    </row>
    <row r="37" spans="1:12" ht="15.75" thickBot="1">
      <c r="A37" s="49" t="s">
        <v>114</v>
      </c>
      <c r="B37" s="50" t="s">
        <v>33</v>
      </c>
      <c r="C37" s="94">
        <v>13972.450980392156</v>
      </c>
      <c r="D37" s="94">
        <v>13913.171568627451</v>
      </c>
      <c r="E37" s="95">
        <v>14251.9</v>
      </c>
      <c r="F37" s="95">
        <v>14191.434999999999</v>
      </c>
      <c r="G37" s="1006">
        <v>0.42606684947646345</v>
      </c>
      <c r="H37" s="89">
        <v>376.4</v>
      </c>
      <c r="I37" s="89">
        <v>-0.15915119363395827</v>
      </c>
      <c r="J37" s="89">
        <v>2.3705004389815629</v>
      </c>
      <c r="K37" s="89">
        <v>6.7150426169085469</v>
      </c>
      <c r="L37" s="1003">
        <v>0.10025662469064756</v>
      </c>
    </row>
    <row r="38" spans="1:12" ht="15.75" thickBot="1">
      <c r="A38" s="51"/>
      <c r="B38" s="52"/>
      <c r="C38" s="96"/>
      <c r="D38" s="96"/>
      <c r="E38" s="96"/>
      <c r="F38" s="96"/>
      <c r="G38" s="1007"/>
      <c r="H38" s="97"/>
      <c r="I38" s="97"/>
      <c r="J38" s="97"/>
      <c r="K38" s="97"/>
      <c r="L38" s="1008"/>
    </row>
    <row r="39" spans="1:12" ht="14.25">
      <c r="A39" s="44" t="s">
        <v>115</v>
      </c>
      <c r="B39" s="45" t="s">
        <v>25</v>
      </c>
      <c r="C39" s="85" t="s">
        <v>253</v>
      </c>
      <c r="D39" s="85" t="s">
        <v>99</v>
      </c>
      <c r="E39" s="86" t="s">
        <v>253</v>
      </c>
      <c r="F39" s="86" t="s">
        <v>99</v>
      </c>
      <c r="G39" s="1001" t="s">
        <v>99</v>
      </c>
      <c r="H39" s="87" t="s">
        <v>253</v>
      </c>
      <c r="I39" s="87" t="s">
        <v>99</v>
      </c>
      <c r="J39" s="88" t="s">
        <v>99</v>
      </c>
      <c r="K39" s="88">
        <v>9.7903708822851876E-2</v>
      </c>
      <c r="L39" s="1002" t="s">
        <v>99</v>
      </c>
    </row>
    <row r="40" spans="1:12" ht="15">
      <c r="A40" s="39" t="s">
        <v>115</v>
      </c>
      <c r="B40" s="47" t="s">
        <v>26</v>
      </c>
      <c r="C40" s="79" t="s">
        <v>99</v>
      </c>
      <c r="D40" s="79" t="s">
        <v>99</v>
      </c>
      <c r="E40" s="80" t="s">
        <v>99</v>
      </c>
      <c r="F40" s="80" t="s">
        <v>99</v>
      </c>
      <c r="G40" s="997" t="s">
        <v>99</v>
      </c>
      <c r="H40" s="81" t="s">
        <v>99</v>
      </c>
      <c r="I40" s="81" t="s">
        <v>99</v>
      </c>
      <c r="J40" s="89" t="s">
        <v>99</v>
      </c>
      <c r="K40" s="89" t="s">
        <v>99</v>
      </c>
      <c r="L40" s="1003" t="s">
        <v>99</v>
      </c>
    </row>
    <row r="41" spans="1:12" ht="15">
      <c r="A41" s="39" t="s">
        <v>115</v>
      </c>
      <c r="B41" s="47" t="s">
        <v>27</v>
      </c>
      <c r="C41" s="79" t="s">
        <v>253</v>
      </c>
      <c r="D41" s="79" t="s">
        <v>99</v>
      </c>
      <c r="E41" s="80" t="s">
        <v>253</v>
      </c>
      <c r="F41" s="80" t="s">
        <v>99</v>
      </c>
      <c r="G41" s="997" t="s">
        <v>99</v>
      </c>
      <c r="H41" s="81" t="s">
        <v>253</v>
      </c>
      <c r="I41" s="81" t="s">
        <v>99</v>
      </c>
      <c r="J41" s="89" t="s">
        <v>99</v>
      </c>
      <c r="K41" s="89">
        <v>9.7903708822851876E-2</v>
      </c>
      <c r="L41" s="1003" t="s">
        <v>99</v>
      </c>
    </row>
    <row r="42" spans="1:12" ht="15">
      <c r="A42" s="39" t="s">
        <v>115</v>
      </c>
      <c r="B42" s="47" t="s">
        <v>34</v>
      </c>
      <c r="C42" s="79" t="s">
        <v>99</v>
      </c>
      <c r="D42" s="79" t="s">
        <v>99</v>
      </c>
      <c r="E42" s="80" t="s">
        <v>99</v>
      </c>
      <c r="F42" s="80" t="s">
        <v>99</v>
      </c>
      <c r="G42" s="997" t="s">
        <v>99</v>
      </c>
      <c r="H42" s="81" t="s">
        <v>99</v>
      </c>
      <c r="I42" s="81" t="s">
        <v>99</v>
      </c>
      <c r="J42" s="89" t="s">
        <v>99</v>
      </c>
      <c r="K42" s="89" t="s">
        <v>99</v>
      </c>
      <c r="L42" s="1003" t="s">
        <v>99</v>
      </c>
    </row>
    <row r="43" spans="1:12" ht="14.25">
      <c r="A43" s="54" t="s">
        <v>115</v>
      </c>
      <c r="B43" s="48" t="s">
        <v>28</v>
      </c>
      <c r="C43" s="90" t="s">
        <v>99</v>
      </c>
      <c r="D43" s="90" t="s">
        <v>99</v>
      </c>
      <c r="E43" s="91" t="s">
        <v>99</v>
      </c>
      <c r="F43" s="91" t="s">
        <v>99</v>
      </c>
      <c r="G43" s="1004" t="s">
        <v>99</v>
      </c>
      <c r="H43" s="92" t="s">
        <v>99</v>
      </c>
      <c r="I43" s="92" t="s">
        <v>99</v>
      </c>
      <c r="J43" s="93" t="s">
        <v>99</v>
      </c>
      <c r="K43" s="93" t="s">
        <v>99</v>
      </c>
      <c r="L43" s="1005" t="s">
        <v>99</v>
      </c>
    </row>
    <row r="44" spans="1:12" ht="15">
      <c r="A44" s="39" t="s">
        <v>115</v>
      </c>
      <c r="B44" s="47" t="s">
        <v>30</v>
      </c>
      <c r="C44" s="79" t="s">
        <v>99</v>
      </c>
      <c r="D44" s="79" t="s">
        <v>99</v>
      </c>
      <c r="E44" s="80" t="s">
        <v>99</v>
      </c>
      <c r="F44" s="80" t="s">
        <v>99</v>
      </c>
      <c r="G44" s="997" t="s">
        <v>99</v>
      </c>
      <c r="H44" s="81" t="s">
        <v>99</v>
      </c>
      <c r="I44" s="81" t="s">
        <v>99</v>
      </c>
      <c r="J44" s="89" t="s">
        <v>99</v>
      </c>
      <c r="K44" s="89" t="s">
        <v>99</v>
      </c>
      <c r="L44" s="1003" t="s">
        <v>99</v>
      </c>
    </row>
    <row r="45" spans="1:12" ht="15">
      <c r="A45" s="39" t="s">
        <v>115</v>
      </c>
      <c r="B45" s="47" t="s">
        <v>35</v>
      </c>
      <c r="C45" s="79" t="s">
        <v>99</v>
      </c>
      <c r="D45" s="79" t="s">
        <v>99</v>
      </c>
      <c r="E45" s="80" t="s">
        <v>99</v>
      </c>
      <c r="F45" s="80" t="s">
        <v>99</v>
      </c>
      <c r="G45" s="997" t="s">
        <v>99</v>
      </c>
      <c r="H45" s="81" t="s">
        <v>99</v>
      </c>
      <c r="I45" s="81" t="s">
        <v>99</v>
      </c>
      <c r="J45" s="89" t="s">
        <v>99</v>
      </c>
      <c r="K45" s="89" t="s">
        <v>99</v>
      </c>
      <c r="L45" s="1003" t="s">
        <v>99</v>
      </c>
    </row>
    <row r="46" spans="1:12" ht="14.25">
      <c r="A46" s="54" t="s">
        <v>115</v>
      </c>
      <c r="B46" s="48" t="s">
        <v>31</v>
      </c>
      <c r="C46" s="90" t="s">
        <v>99</v>
      </c>
      <c r="D46" s="90" t="s">
        <v>253</v>
      </c>
      <c r="E46" s="91" t="s">
        <v>99</v>
      </c>
      <c r="F46" s="91" t="s">
        <v>253</v>
      </c>
      <c r="G46" s="1004" t="s">
        <v>99</v>
      </c>
      <c r="H46" s="92" t="s">
        <v>99</v>
      </c>
      <c r="I46" s="92" t="s">
        <v>99</v>
      </c>
      <c r="J46" s="93" t="s">
        <v>99</v>
      </c>
      <c r="K46" s="93" t="s">
        <v>99</v>
      </c>
      <c r="L46" s="1005" t="s">
        <v>99</v>
      </c>
    </row>
    <row r="47" spans="1:12" ht="15">
      <c r="A47" s="39" t="s">
        <v>115</v>
      </c>
      <c r="B47" s="47" t="s">
        <v>33</v>
      </c>
      <c r="C47" s="79" t="s">
        <v>99</v>
      </c>
      <c r="D47" s="79" t="s">
        <v>253</v>
      </c>
      <c r="E47" s="80" t="s">
        <v>99</v>
      </c>
      <c r="F47" s="80" t="s">
        <v>253</v>
      </c>
      <c r="G47" s="997" t="s">
        <v>99</v>
      </c>
      <c r="H47" s="81" t="s">
        <v>99</v>
      </c>
      <c r="I47" s="81" t="s">
        <v>99</v>
      </c>
      <c r="J47" s="89" t="s">
        <v>99</v>
      </c>
      <c r="K47" s="89" t="s">
        <v>99</v>
      </c>
      <c r="L47" s="1003" t="s">
        <v>99</v>
      </c>
    </row>
    <row r="48" spans="1:12" ht="15.75" thickBot="1">
      <c r="A48" s="55" t="s">
        <v>115</v>
      </c>
      <c r="B48" s="47" t="s">
        <v>36</v>
      </c>
      <c r="C48" s="94" t="s">
        <v>99</v>
      </c>
      <c r="D48" s="94" t="s">
        <v>253</v>
      </c>
      <c r="E48" s="95" t="s">
        <v>99</v>
      </c>
      <c r="F48" s="95" t="s">
        <v>253</v>
      </c>
      <c r="G48" s="1006" t="s">
        <v>99</v>
      </c>
      <c r="H48" s="89" t="s">
        <v>99</v>
      </c>
      <c r="I48" s="89" t="s">
        <v>99</v>
      </c>
      <c r="J48" s="89" t="s">
        <v>99</v>
      </c>
      <c r="K48" s="89" t="s">
        <v>99</v>
      </c>
      <c r="L48" s="1003" t="s">
        <v>99</v>
      </c>
    </row>
    <row r="49" spans="1:12" ht="15.75" thickBot="1">
      <c r="A49" s="51"/>
      <c r="B49" s="52"/>
      <c r="C49" s="96"/>
      <c r="D49" s="96"/>
      <c r="E49" s="96"/>
      <c r="F49" s="96"/>
      <c r="G49" s="1007"/>
      <c r="H49" s="97"/>
      <c r="I49" s="97"/>
      <c r="J49" s="97"/>
      <c r="K49" s="97"/>
      <c r="L49" s="1008"/>
    </row>
    <row r="50" spans="1:12" ht="14.25">
      <c r="A50" s="44" t="s">
        <v>24</v>
      </c>
      <c r="B50" s="45" t="s">
        <v>28</v>
      </c>
      <c r="C50" s="85">
        <v>11474.440094434396</v>
      </c>
      <c r="D50" s="85">
        <v>11457.928645744012</v>
      </c>
      <c r="E50" s="86">
        <v>11703.928896323085</v>
      </c>
      <c r="F50" s="86">
        <v>11687.087218658893</v>
      </c>
      <c r="G50" s="1001">
        <v>0.14410500537125448</v>
      </c>
      <c r="H50" s="87">
        <v>355.23597430406852</v>
      </c>
      <c r="I50" s="87">
        <v>-0.84488644475792296</v>
      </c>
      <c r="J50" s="88">
        <v>3.7777777777777777</v>
      </c>
      <c r="K50" s="88">
        <v>2.6894724717806957</v>
      </c>
      <c r="L50" s="1002">
        <v>7.608028872709216E-2</v>
      </c>
    </row>
    <row r="51" spans="1:12" ht="15">
      <c r="A51" s="46" t="s">
        <v>24</v>
      </c>
      <c r="B51" s="47" t="s">
        <v>29</v>
      </c>
      <c r="C51" s="79">
        <v>11110.676470588234</v>
      </c>
      <c r="D51" s="79">
        <v>11429.197058823531</v>
      </c>
      <c r="E51" s="80">
        <v>11332.89</v>
      </c>
      <c r="F51" s="80">
        <v>11657.781000000001</v>
      </c>
      <c r="G51" s="997">
        <v>-2.7869025846342579</v>
      </c>
      <c r="H51" s="81">
        <v>331.2</v>
      </c>
      <c r="I51" s="81">
        <v>0.66869300911853757</v>
      </c>
      <c r="J51" s="89">
        <v>43.333333333333336</v>
      </c>
      <c r="K51" s="89">
        <v>0.49527758580972125</v>
      </c>
      <c r="L51" s="1003">
        <v>0.14682529473590744</v>
      </c>
    </row>
    <row r="52" spans="1:12" ht="15">
      <c r="A52" s="46" t="s">
        <v>24</v>
      </c>
      <c r="B52" s="47" t="s">
        <v>30</v>
      </c>
      <c r="C52" s="79">
        <v>11467.445098039216</v>
      </c>
      <c r="D52" s="79">
        <v>11476.690196078431</v>
      </c>
      <c r="E52" s="80">
        <v>11696.794</v>
      </c>
      <c r="F52" s="80">
        <v>11706.224</v>
      </c>
      <c r="G52" s="997">
        <v>-8.055543785938396E-2</v>
      </c>
      <c r="H52" s="81">
        <v>350.4</v>
      </c>
      <c r="I52" s="81">
        <v>-5.7045065601838404E-2</v>
      </c>
      <c r="J52" s="89">
        <v>10.497237569060774</v>
      </c>
      <c r="K52" s="89">
        <v>1.151808339092375</v>
      </c>
      <c r="L52" s="1003">
        <v>0.10064392768636998</v>
      </c>
    </row>
    <row r="53" spans="1:12" ht="15">
      <c r="A53" s="46" t="s">
        <v>24</v>
      </c>
      <c r="B53" s="47" t="s">
        <v>35</v>
      </c>
      <c r="C53" s="79">
        <v>11635.565686274509</v>
      </c>
      <c r="D53" s="79">
        <v>11449.940196078431</v>
      </c>
      <c r="E53" s="80">
        <v>11868.277</v>
      </c>
      <c r="F53" s="80">
        <v>11678.939</v>
      </c>
      <c r="G53" s="997">
        <v>1.6211917880554025</v>
      </c>
      <c r="H53" s="81">
        <v>372</v>
      </c>
      <c r="I53" s="81">
        <v>-0.34824537905170405</v>
      </c>
      <c r="J53" s="89">
        <v>-13.397129186602871</v>
      </c>
      <c r="K53" s="89">
        <v>1.0423865468785993</v>
      </c>
      <c r="L53" s="1003">
        <v>-0.17138893369518549</v>
      </c>
    </row>
    <row r="54" spans="1:12" ht="14.25">
      <c r="A54" s="44" t="s">
        <v>24</v>
      </c>
      <c r="B54" s="48" t="s">
        <v>31</v>
      </c>
      <c r="C54" s="90">
        <v>10976.219896072314</v>
      </c>
      <c r="D54" s="90">
        <v>11064.243494726616</v>
      </c>
      <c r="E54" s="91">
        <v>11195.744293993761</v>
      </c>
      <c r="F54" s="91">
        <v>11285.528364621148</v>
      </c>
      <c r="G54" s="1004">
        <v>-0.79556816239858308</v>
      </c>
      <c r="H54" s="92">
        <v>304.00786585365853</v>
      </c>
      <c r="I54" s="92">
        <v>-0.25810473595226757</v>
      </c>
      <c r="J54" s="93">
        <v>-3.9812646370023423</v>
      </c>
      <c r="K54" s="93">
        <v>18.889656761114949</v>
      </c>
      <c r="L54" s="1005">
        <v>-0.94889367735418162</v>
      </c>
    </row>
    <row r="55" spans="1:12" ht="15">
      <c r="A55" s="46" t="s">
        <v>24</v>
      </c>
      <c r="B55" s="47" t="s">
        <v>32</v>
      </c>
      <c r="C55" s="79">
        <v>10665.700980392156</v>
      </c>
      <c r="D55" s="79">
        <v>10735.743137254902</v>
      </c>
      <c r="E55" s="80">
        <v>10879.014999999999</v>
      </c>
      <c r="F55" s="80">
        <v>10950.458000000001</v>
      </c>
      <c r="G55" s="997">
        <v>-0.65242020014141067</v>
      </c>
      <c r="H55" s="81">
        <v>277.39999999999998</v>
      </c>
      <c r="I55" s="81">
        <v>0.47084389713870128</v>
      </c>
      <c r="J55" s="89">
        <v>2.4635036496350367</v>
      </c>
      <c r="K55" s="89">
        <v>6.4674038240036857</v>
      </c>
      <c r="L55" s="1003">
        <v>0.10234197372202036</v>
      </c>
    </row>
    <row r="56" spans="1:12" ht="15">
      <c r="A56" s="46" t="s">
        <v>24</v>
      </c>
      <c r="B56" s="47" t="s">
        <v>33</v>
      </c>
      <c r="C56" s="79">
        <v>11026.315686274511</v>
      </c>
      <c r="D56" s="79">
        <v>11145.660784313726</v>
      </c>
      <c r="E56" s="80">
        <v>11246.842000000001</v>
      </c>
      <c r="F56" s="80">
        <v>11368.574000000001</v>
      </c>
      <c r="G56" s="997">
        <v>-1.0707763348331987</v>
      </c>
      <c r="H56" s="81">
        <v>308.8</v>
      </c>
      <c r="I56" s="81">
        <v>6.4808813998700143E-2</v>
      </c>
      <c r="J56" s="89">
        <v>-4.9970255800118979</v>
      </c>
      <c r="K56" s="89">
        <v>9.1971895876526144</v>
      </c>
      <c r="L56" s="1003">
        <v>-0.56528210059873629</v>
      </c>
    </row>
    <row r="57" spans="1:12" ht="15">
      <c r="A57" s="46" t="s">
        <v>24</v>
      </c>
      <c r="B57" s="47" t="s">
        <v>36</v>
      </c>
      <c r="C57" s="79">
        <v>11350.325490196079</v>
      </c>
      <c r="D57" s="79">
        <v>11324.306862745098</v>
      </c>
      <c r="E57" s="80">
        <v>11577.332</v>
      </c>
      <c r="F57" s="80">
        <v>11550.793</v>
      </c>
      <c r="G57" s="997">
        <v>0.22975911697145529</v>
      </c>
      <c r="H57" s="81">
        <v>343.7</v>
      </c>
      <c r="I57" s="81">
        <v>-8.7209302325584701E-2</v>
      </c>
      <c r="J57" s="89">
        <v>-12.363067292644757</v>
      </c>
      <c r="K57" s="89">
        <v>3.2250633494586496</v>
      </c>
      <c r="L57" s="1003">
        <v>-0.48595355047746747</v>
      </c>
    </row>
    <row r="58" spans="1:12" ht="14.25">
      <c r="A58" s="44" t="s">
        <v>24</v>
      </c>
      <c r="B58" s="48" t="s">
        <v>37</v>
      </c>
      <c r="C58" s="90">
        <v>9179.7290596799976</v>
      </c>
      <c r="D58" s="90">
        <v>9088.9205402422886</v>
      </c>
      <c r="E58" s="91">
        <v>9363.3236408735975</v>
      </c>
      <c r="F58" s="91">
        <v>9270.698951047134</v>
      </c>
      <c r="G58" s="1004">
        <v>0.9991122602034388</v>
      </c>
      <c r="H58" s="92">
        <v>233.30801369863011</v>
      </c>
      <c r="I58" s="92">
        <v>0.64209245136846393</v>
      </c>
      <c r="J58" s="93">
        <v>-12.048192771084338</v>
      </c>
      <c r="K58" s="93">
        <v>8.4082008753743374</v>
      </c>
      <c r="L58" s="1005">
        <v>-1.2323125110011777</v>
      </c>
    </row>
    <row r="59" spans="1:12" ht="15">
      <c r="A59" s="46" t="s">
        <v>24</v>
      </c>
      <c r="B59" s="47" t="s">
        <v>101</v>
      </c>
      <c r="C59" s="101">
        <v>8705.9323529411758</v>
      </c>
      <c r="D59" s="101">
        <v>8554.807843137256</v>
      </c>
      <c r="E59" s="102">
        <v>8880.0509999999995</v>
      </c>
      <c r="F59" s="102">
        <v>8725.9040000000005</v>
      </c>
      <c r="G59" s="1011">
        <v>1.7665447614367409</v>
      </c>
      <c r="H59" s="103">
        <v>216.6</v>
      </c>
      <c r="I59" s="103">
        <v>0.4172461752433963</v>
      </c>
      <c r="J59" s="104">
        <v>-20.31413612565445</v>
      </c>
      <c r="K59" s="104">
        <v>4.3826307302464871</v>
      </c>
      <c r="L59" s="1012">
        <v>-1.1635682360117166</v>
      </c>
    </row>
    <row r="60" spans="1:12" ht="15">
      <c r="A60" s="46" t="s">
        <v>24</v>
      </c>
      <c r="B60" s="47" t="s">
        <v>38</v>
      </c>
      <c r="C60" s="79">
        <v>9537.7794117647063</v>
      </c>
      <c r="D60" s="79">
        <v>9467.6147058823535</v>
      </c>
      <c r="E60" s="80">
        <v>9728.5349999999999</v>
      </c>
      <c r="F60" s="80">
        <v>9656.9670000000006</v>
      </c>
      <c r="G60" s="997">
        <v>0.74110225291232013</v>
      </c>
      <c r="H60" s="81">
        <v>241.5</v>
      </c>
      <c r="I60" s="81">
        <v>-1.1056511056511011</v>
      </c>
      <c r="J60" s="89">
        <v>3.6964980544747084</v>
      </c>
      <c r="K60" s="89">
        <v>3.0695692236811798</v>
      </c>
      <c r="L60" s="1003">
        <v>8.4494596815508416E-2</v>
      </c>
    </row>
    <row r="61" spans="1:12" ht="15.75" thickBot="1">
      <c r="A61" s="46" t="s">
        <v>24</v>
      </c>
      <c r="B61" s="47" t="s">
        <v>39</v>
      </c>
      <c r="C61" s="79">
        <v>9860.0647058823524</v>
      </c>
      <c r="D61" s="79">
        <v>10261.145098039216</v>
      </c>
      <c r="E61" s="80">
        <v>10057.266</v>
      </c>
      <c r="F61" s="80">
        <v>10466.368</v>
      </c>
      <c r="G61" s="997">
        <v>-3.9087293701119701</v>
      </c>
      <c r="H61" s="81">
        <v>283.60000000000002</v>
      </c>
      <c r="I61" s="81">
        <v>1.6123253314224288</v>
      </c>
      <c r="J61" s="89">
        <v>-13.089005235602095</v>
      </c>
      <c r="K61" s="89">
        <v>0.95600092144667126</v>
      </c>
      <c r="L61" s="1003">
        <v>-0.15323887180496942</v>
      </c>
    </row>
    <row r="62" spans="1:12" ht="15.75" thickBot="1">
      <c r="A62" s="51"/>
      <c r="B62" s="52"/>
      <c r="C62" s="96"/>
      <c r="D62" s="96"/>
      <c r="E62" s="96"/>
      <c r="F62" s="96"/>
      <c r="G62" s="1007"/>
      <c r="H62" s="97"/>
      <c r="I62" s="97"/>
      <c r="J62" s="97"/>
      <c r="K62" s="97"/>
      <c r="L62" s="1008"/>
    </row>
    <row r="63" spans="1:12" ht="14.25">
      <c r="A63" s="44" t="s">
        <v>116</v>
      </c>
      <c r="B63" s="48" t="s">
        <v>25</v>
      </c>
      <c r="C63" s="90">
        <v>14370.061133764981</v>
      </c>
      <c r="D63" s="90">
        <v>14398.864256485085</v>
      </c>
      <c r="E63" s="91">
        <v>14657.462356440281</v>
      </c>
      <c r="F63" s="91">
        <v>14686.841541614787</v>
      </c>
      <c r="G63" s="1004">
        <v>-0.20003746272649012</v>
      </c>
      <c r="H63" s="92">
        <v>333.59921874999998</v>
      </c>
      <c r="I63" s="92">
        <v>-0.3086472225521435</v>
      </c>
      <c r="J63" s="93">
        <v>-17.948717948717949</v>
      </c>
      <c r="K63" s="93">
        <v>1.47431467403824</v>
      </c>
      <c r="L63" s="1005">
        <v>-0.33763723954559177</v>
      </c>
    </row>
    <row r="64" spans="1:12" ht="15">
      <c r="A64" s="46" t="s">
        <v>116</v>
      </c>
      <c r="B64" s="47" t="s">
        <v>26</v>
      </c>
      <c r="C64" s="79">
        <v>14148.287254901961</v>
      </c>
      <c r="D64" s="79">
        <v>14363.921568627451</v>
      </c>
      <c r="E64" s="80">
        <v>14431.253000000001</v>
      </c>
      <c r="F64" s="80">
        <v>14651.2</v>
      </c>
      <c r="G64" s="997">
        <v>-1.5012217429289076</v>
      </c>
      <c r="H64" s="81">
        <v>300</v>
      </c>
      <c r="I64" s="81">
        <v>-3.1320632870519822</v>
      </c>
      <c r="J64" s="89">
        <v>-25.373134328358208</v>
      </c>
      <c r="K64" s="89">
        <v>0.28795208477309375</v>
      </c>
      <c r="L64" s="1003">
        <v>-0.10115297359266501</v>
      </c>
    </row>
    <row r="65" spans="1:12" ht="15">
      <c r="A65" s="46" t="s">
        <v>116</v>
      </c>
      <c r="B65" s="47" t="s">
        <v>27</v>
      </c>
      <c r="C65" s="79">
        <v>14458.049019607843</v>
      </c>
      <c r="D65" s="79">
        <v>14416.608823529412</v>
      </c>
      <c r="E65" s="80">
        <v>14747.21</v>
      </c>
      <c r="F65" s="80">
        <v>14704.941000000001</v>
      </c>
      <c r="G65" s="997">
        <v>0.28744760009576653</v>
      </c>
      <c r="H65" s="81">
        <v>336.8</v>
      </c>
      <c r="I65" s="81">
        <v>0.41741204531903231</v>
      </c>
      <c r="J65" s="89">
        <v>-12.804878048780488</v>
      </c>
      <c r="K65" s="89">
        <v>0.82354296245104819</v>
      </c>
      <c r="L65" s="1003">
        <v>-0.12889329981737618</v>
      </c>
    </row>
    <row r="66" spans="1:12" ht="15">
      <c r="A66" s="46" t="s">
        <v>116</v>
      </c>
      <c r="B66" s="47" t="s">
        <v>34</v>
      </c>
      <c r="C66" s="79">
        <v>14329.103921568627</v>
      </c>
      <c r="D66" s="79">
        <v>14390.100980392157</v>
      </c>
      <c r="E66" s="80">
        <v>14615.686</v>
      </c>
      <c r="F66" s="80">
        <v>14677.903</v>
      </c>
      <c r="G66" s="997">
        <v>-0.42388207634292546</v>
      </c>
      <c r="H66" s="81">
        <v>353</v>
      </c>
      <c r="I66" s="81">
        <v>-0.19790783149561453</v>
      </c>
      <c r="J66" s="89">
        <v>-22.222222222222221</v>
      </c>
      <c r="K66" s="89">
        <v>0.36281962681409813</v>
      </c>
      <c r="L66" s="1003">
        <v>-0.10759096613555058</v>
      </c>
    </row>
    <row r="67" spans="1:12" ht="14.25">
      <c r="A67" s="44" t="s">
        <v>116</v>
      </c>
      <c r="B67" s="48" t="s">
        <v>28</v>
      </c>
      <c r="C67" s="90">
        <v>14030.08975920093</v>
      </c>
      <c r="D67" s="90">
        <v>13919.408388912389</v>
      </c>
      <c r="E67" s="91">
        <v>14310.691554384948</v>
      </c>
      <c r="F67" s="91">
        <v>14197.796556690637</v>
      </c>
      <c r="G67" s="1004">
        <v>0.79515858142868057</v>
      </c>
      <c r="H67" s="92">
        <v>310.67239944521498</v>
      </c>
      <c r="I67" s="92">
        <v>8.1303703806463873E-2</v>
      </c>
      <c r="J67" s="93">
        <v>18.780889621087315</v>
      </c>
      <c r="K67" s="93">
        <v>8.304538124856025</v>
      </c>
      <c r="L67" s="1005">
        <v>1.2541867687958588</v>
      </c>
    </row>
    <row r="68" spans="1:12" ht="15">
      <c r="A68" s="46" t="s">
        <v>116</v>
      </c>
      <c r="B68" s="47" t="s">
        <v>29</v>
      </c>
      <c r="C68" s="79">
        <v>14166.822549019607</v>
      </c>
      <c r="D68" s="79">
        <v>13928.592156862745</v>
      </c>
      <c r="E68" s="80">
        <v>14450.159</v>
      </c>
      <c r="F68" s="80">
        <v>14207.164000000001</v>
      </c>
      <c r="G68" s="997">
        <v>1.7103695009081261</v>
      </c>
      <c r="H68" s="81">
        <v>280.89999999999998</v>
      </c>
      <c r="I68" s="81">
        <v>-0.63671736823488201</v>
      </c>
      <c r="J68" s="89">
        <v>27.388535031847134</v>
      </c>
      <c r="K68" s="89">
        <v>1.151808339092375</v>
      </c>
      <c r="L68" s="1003">
        <v>0.24002484411589553</v>
      </c>
    </row>
    <row r="69" spans="1:12" ht="15">
      <c r="A69" s="46" t="s">
        <v>116</v>
      </c>
      <c r="B69" s="47" t="s">
        <v>30</v>
      </c>
      <c r="C69" s="79">
        <v>14130.123529411765</v>
      </c>
      <c r="D69" s="79">
        <v>13972.077450980392</v>
      </c>
      <c r="E69" s="80">
        <v>14412.726000000001</v>
      </c>
      <c r="F69" s="80">
        <v>14251.519</v>
      </c>
      <c r="G69" s="997">
        <v>1.1311566156562001</v>
      </c>
      <c r="H69" s="81">
        <v>306.89999999999998</v>
      </c>
      <c r="I69" s="81">
        <v>0.2941176470588161</v>
      </c>
      <c r="J69" s="89">
        <v>23.031203566121842</v>
      </c>
      <c r="K69" s="89">
        <v>4.7684865238424328</v>
      </c>
      <c r="L69" s="1003">
        <v>0.8600133256311544</v>
      </c>
    </row>
    <row r="70" spans="1:12" ht="15">
      <c r="A70" s="46" t="s">
        <v>116</v>
      </c>
      <c r="B70" s="47" t="s">
        <v>35</v>
      </c>
      <c r="C70" s="79">
        <v>13789.639215686275</v>
      </c>
      <c r="D70" s="79">
        <v>13830.447058823529</v>
      </c>
      <c r="E70" s="80">
        <v>14065.432000000001</v>
      </c>
      <c r="F70" s="80">
        <v>14107.056</v>
      </c>
      <c r="G70" s="997">
        <v>-0.29505801919266356</v>
      </c>
      <c r="H70" s="81">
        <v>332.6</v>
      </c>
      <c r="I70" s="81">
        <v>0.94081942336874735</v>
      </c>
      <c r="J70" s="89">
        <v>7.8125</v>
      </c>
      <c r="K70" s="89">
        <v>2.3842432619212164</v>
      </c>
      <c r="L70" s="1003">
        <v>0.15414859904880807</v>
      </c>
    </row>
    <row r="71" spans="1:12" ht="14.25">
      <c r="A71" s="44" t="s">
        <v>116</v>
      </c>
      <c r="B71" s="48" t="s">
        <v>31</v>
      </c>
      <c r="C71" s="90">
        <v>13032.043297183043</v>
      </c>
      <c r="D71" s="90">
        <v>12770.558898251502</v>
      </c>
      <c r="E71" s="91">
        <v>13292.684163126703</v>
      </c>
      <c r="F71" s="91">
        <v>13025.970076216532</v>
      </c>
      <c r="G71" s="1004">
        <v>2.0475564226663723</v>
      </c>
      <c r="H71" s="92">
        <v>275.32495039682539</v>
      </c>
      <c r="I71" s="92">
        <v>0.41725896318601396</v>
      </c>
      <c r="J71" s="93">
        <v>-1.8022406234778372</v>
      </c>
      <c r="K71" s="93">
        <v>11.61022805805114</v>
      </c>
      <c r="L71" s="1005">
        <v>-0.31264783485785586</v>
      </c>
    </row>
    <row r="72" spans="1:12" ht="15">
      <c r="A72" s="46" t="s">
        <v>116</v>
      </c>
      <c r="B72" s="47" t="s">
        <v>32</v>
      </c>
      <c r="C72" s="79">
        <v>12656.334313725489</v>
      </c>
      <c r="D72" s="79">
        <v>12325.830392156862</v>
      </c>
      <c r="E72" s="80">
        <v>12909.460999999999</v>
      </c>
      <c r="F72" s="80">
        <v>12572.347</v>
      </c>
      <c r="G72" s="997">
        <v>2.6813927423415818</v>
      </c>
      <c r="H72" s="81">
        <v>244.2</v>
      </c>
      <c r="I72" s="81">
        <v>-0.65093572009764966</v>
      </c>
      <c r="J72" s="89">
        <v>-10.040983606557377</v>
      </c>
      <c r="K72" s="89">
        <v>2.5282193043077634</v>
      </c>
      <c r="L72" s="1003">
        <v>-0.30585932975925534</v>
      </c>
    </row>
    <row r="73" spans="1:12" ht="15">
      <c r="A73" s="46" t="s">
        <v>116</v>
      </c>
      <c r="B73" s="47" t="s">
        <v>33</v>
      </c>
      <c r="C73" s="79">
        <v>13223.841176470587</v>
      </c>
      <c r="D73" s="79">
        <v>12942.331372549019</v>
      </c>
      <c r="E73" s="80">
        <v>13488.317999999999</v>
      </c>
      <c r="F73" s="80">
        <v>13201.178</v>
      </c>
      <c r="G73" s="997">
        <v>2.1751089183101646</v>
      </c>
      <c r="H73" s="81">
        <v>277.89999999999998</v>
      </c>
      <c r="I73" s="81">
        <v>0.25252525252524843</v>
      </c>
      <c r="J73" s="81">
        <v>3.916666666666667</v>
      </c>
      <c r="K73" s="81">
        <v>7.1815249942409576</v>
      </c>
      <c r="L73" s="998">
        <v>0.21247917276468176</v>
      </c>
    </row>
    <row r="74" spans="1:12" ht="15.75" thickBot="1">
      <c r="A74" s="56" t="s">
        <v>116</v>
      </c>
      <c r="B74" s="57" t="s">
        <v>36</v>
      </c>
      <c r="C74" s="82">
        <v>12773.513725490197</v>
      </c>
      <c r="D74" s="82">
        <v>12736.069607843136</v>
      </c>
      <c r="E74" s="83">
        <v>13028.984</v>
      </c>
      <c r="F74" s="83">
        <v>12990.790999999999</v>
      </c>
      <c r="G74" s="999">
        <v>0.29400057317526795</v>
      </c>
      <c r="H74" s="84">
        <v>307</v>
      </c>
      <c r="I74" s="84">
        <v>1.5883520847121149</v>
      </c>
      <c r="J74" s="84">
        <v>-9.5890410958904102</v>
      </c>
      <c r="K74" s="84">
        <v>1.9004837595024187</v>
      </c>
      <c r="L74" s="1000">
        <v>-0.21926767786328183</v>
      </c>
    </row>
    <row r="75" spans="1:12">
      <c r="A75" s="4"/>
      <c r="B75" s="4"/>
      <c r="C75" s="1090"/>
      <c r="D75" s="1090"/>
      <c r="E75" s="1090"/>
      <c r="F75" s="1090"/>
      <c r="G75" s="1091"/>
      <c r="H75" s="1091"/>
      <c r="I75" s="1091"/>
      <c r="J75" s="1091"/>
      <c r="K75" s="1091"/>
      <c r="L75" s="65"/>
    </row>
    <row r="76" spans="1:12" ht="13.5" thickBot="1">
      <c r="G76" s="65"/>
      <c r="H76" s="65"/>
      <c r="I76" s="65"/>
      <c r="J76" s="65"/>
      <c r="K76" s="65"/>
      <c r="L76" s="1092"/>
    </row>
    <row r="77" spans="1:12" ht="21" thickBot="1">
      <c r="A77" s="962" t="s">
        <v>333</v>
      </c>
      <c r="B77" s="953"/>
      <c r="C77" s="953"/>
      <c r="D77" s="953"/>
      <c r="E77" s="953"/>
      <c r="F77" s="953"/>
      <c r="G77" s="1065"/>
      <c r="H77" s="1065"/>
      <c r="I77" s="1065"/>
      <c r="J77" s="1065"/>
      <c r="K77" s="1065"/>
      <c r="L77" s="1066"/>
    </row>
    <row r="78" spans="1:12" ht="12.75" customHeight="1">
      <c r="A78" s="27"/>
      <c r="B78" s="28"/>
      <c r="C78" s="3" t="s">
        <v>9</v>
      </c>
      <c r="D78" s="3" t="s">
        <v>9</v>
      </c>
      <c r="E78" s="3"/>
      <c r="F78" s="3"/>
      <c r="G78" s="954"/>
      <c r="H78" s="1463" t="s">
        <v>10</v>
      </c>
      <c r="I78" s="1464"/>
      <c r="J78" s="984" t="s">
        <v>11</v>
      </c>
      <c r="K78" s="955" t="s">
        <v>12</v>
      </c>
      <c r="L78" s="956"/>
    </row>
    <row r="79" spans="1:12" ht="15.75" customHeight="1">
      <c r="A79" s="29" t="s">
        <v>13</v>
      </c>
      <c r="B79" s="30" t="s">
        <v>14</v>
      </c>
      <c r="C79" s="957" t="s">
        <v>40</v>
      </c>
      <c r="D79" s="957" t="s">
        <v>40</v>
      </c>
      <c r="E79" s="958" t="s">
        <v>41</v>
      </c>
      <c r="F79" s="959"/>
      <c r="G79" s="985"/>
      <c r="H79" s="1461" t="s">
        <v>15</v>
      </c>
      <c r="I79" s="1462"/>
      <c r="J79" s="986" t="s">
        <v>16</v>
      </c>
      <c r="K79" s="960" t="s">
        <v>17</v>
      </c>
      <c r="L79" s="961"/>
    </row>
    <row r="80" spans="1:12" ht="26.25" thickBot="1">
      <c r="A80" s="31" t="s">
        <v>18</v>
      </c>
      <c r="B80" s="32" t="s">
        <v>19</v>
      </c>
      <c r="C80" s="876" t="s">
        <v>519</v>
      </c>
      <c r="D80" s="876" t="s">
        <v>514</v>
      </c>
      <c r="E80" s="951" t="s">
        <v>519</v>
      </c>
      <c r="F80" s="1234" t="s">
        <v>514</v>
      </c>
      <c r="G80" s="983" t="s">
        <v>20</v>
      </c>
      <c r="H80" s="66" t="s">
        <v>519</v>
      </c>
      <c r="I80" s="889" t="s">
        <v>20</v>
      </c>
      <c r="J80" s="987" t="s">
        <v>20</v>
      </c>
      <c r="K80" s="952" t="s">
        <v>519</v>
      </c>
      <c r="L80" s="988" t="s">
        <v>21</v>
      </c>
    </row>
    <row r="81" spans="1:12" ht="15" thickBot="1">
      <c r="A81" s="33" t="s">
        <v>22</v>
      </c>
      <c r="B81" s="34" t="s">
        <v>23</v>
      </c>
      <c r="C81" s="67">
        <v>13243.638633109102</v>
      </c>
      <c r="D81" s="67">
        <v>13230.983180207291</v>
      </c>
      <c r="E81" s="68">
        <v>13508.511405771284</v>
      </c>
      <c r="F81" s="1235">
        <v>13495.602843811437</v>
      </c>
      <c r="G81" s="989">
        <v>9.5650132189283463E-2</v>
      </c>
      <c r="H81" s="69">
        <v>325.14603598374924</v>
      </c>
      <c r="I81" s="69">
        <v>0.2836738440579642</v>
      </c>
      <c r="J81" s="70">
        <v>2.2551928783382786</v>
      </c>
      <c r="K81" s="69">
        <v>100</v>
      </c>
      <c r="L81" s="990" t="s">
        <v>23</v>
      </c>
    </row>
    <row r="82" spans="1:12" ht="15" thickBot="1">
      <c r="A82" s="35"/>
      <c r="B82" s="36"/>
      <c r="C82" s="71"/>
      <c r="D82" s="71"/>
      <c r="E82" s="71"/>
      <c r="F82" s="71"/>
      <c r="G82" s="991"/>
      <c r="H82" s="70"/>
      <c r="I82" s="70"/>
      <c r="J82" s="70"/>
      <c r="K82" s="70"/>
      <c r="L82" s="992"/>
    </row>
    <row r="83" spans="1:12" ht="15">
      <c r="A83" s="37" t="s">
        <v>107</v>
      </c>
      <c r="B83" s="38" t="s">
        <v>23</v>
      </c>
      <c r="C83" s="72">
        <v>12306.863835865475</v>
      </c>
      <c r="D83" s="72">
        <v>11968.202916883565</v>
      </c>
      <c r="E83" s="73">
        <v>12553.001112582784</v>
      </c>
      <c r="F83" s="73">
        <v>12207.566975221236</v>
      </c>
      <c r="G83" s="993">
        <v>2.8296722685421738</v>
      </c>
      <c r="H83" s="74">
        <v>251.66666666666666</v>
      </c>
      <c r="I83" s="74">
        <v>6.9121161164704761</v>
      </c>
      <c r="J83" s="74">
        <v>-25</v>
      </c>
      <c r="K83" s="74">
        <v>0.2089378990133488</v>
      </c>
      <c r="L83" s="994">
        <v>-7.5928569829381176E-2</v>
      </c>
    </row>
    <row r="84" spans="1:12" ht="15">
      <c r="A84" s="46" t="s">
        <v>108</v>
      </c>
      <c r="B84" s="75" t="s">
        <v>23</v>
      </c>
      <c r="C84" s="76">
        <v>14134.786123971215</v>
      </c>
      <c r="D84" s="76">
        <v>14215.075438584292</v>
      </c>
      <c r="E84" s="77">
        <v>14417.481846450639</v>
      </c>
      <c r="F84" s="77">
        <v>14499.376947355979</v>
      </c>
      <c r="G84" s="995">
        <v>-0.56481806909829857</v>
      </c>
      <c r="H84" s="78">
        <v>351.78376700177409</v>
      </c>
      <c r="I84" s="78">
        <v>-0.41437585583144487</v>
      </c>
      <c r="J84" s="78">
        <v>0.86489710706829703</v>
      </c>
      <c r="K84" s="78">
        <v>39.25710969239698</v>
      </c>
      <c r="L84" s="996">
        <v>-0.54110989217275574</v>
      </c>
    </row>
    <row r="85" spans="1:12" ht="15">
      <c r="A85" s="39" t="s">
        <v>109</v>
      </c>
      <c r="B85" s="40" t="s">
        <v>23</v>
      </c>
      <c r="C85" s="79">
        <v>14037.311709756201</v>
      </c>
      <c r="D85" s="79">
        <v>14083.293264083328</v>
      </c>
      <c r="E85" s="80">
        <v>14318.057943951326</v>
      </c>
      <c r="F85" s="80">
        <v>14364.959129364994</v>
      </c>
      <c r="G85" s="997">
        <v>-0.32649717267758904</v>
      </c>
      <c r="H85" s="81">
        <v>387.79090909090905</v>
      </c>
      <c r="I85" s="81">
        <v>0.50994556094475607</v>
      </c>
      <c r="J85" s="81">
        <v>1.4507772020725389</v>
      </c>
      <c r="K85" s="81">
        <v>11.363900174114915</v>
      </c>
      <c r="L85" s="998">
        <v>-9.0105760603185203E-2</v>
      </c>
    </row>
    <row r="86" spans="1:12" ht="15">
      <c r="A86" s="39" t="s">
        <v>110</v>
      </c>
      <c r="B86" s="40" t="s">
        <v>23</v>
      </c>
      <c r="C86" s="79" t="s">
        <v>253</v>
      </c>
      <c r="D86" s="79" t="s">
        <v>99</v>
      </c>
      <c r="E86" s="80" t="s">
        <v>253</v>
      </c>
      <c r="F86" s="80" t="s">
        <v>99</v>
      </c>
      <c r="G86" s="997" t="s">
        <v>99</v>
      </c>
      <c r="H86" s="81" t="s">
        <v>253</v>
      </c>
      <c r="I86" s="81" t="s">
        <v>99</v>
      </c>
      <c r="J86" s="81" t="s">
        <v>99</v>
      </c>
      <c r="K86" s="81" t="s">
        <v>99</v>
      </c>
      <c r="L86" s="998" t="s">
        <v>99</v>
      </c>
    </row>
    <row r="87" spans="1:12" ht="15">
      <c r="A87" s="39" t="s">
        <v>97</v>
      </c>
      <c r="B87" s="40" t="s">
        <v>23</v>
      </c>
      <c r="C87" s="79">
        <v>10575.047370962851</v>
      </c>
      <c r="D87" s="79">
        <v>10846.992961900438</v>
      </c>
      <c r="E87" s="80">
        <v>10786.548318382109</v>
      </c>
      <c r="F87" s="80">
        <v>11063.932821138447</v>
      </c>
      <c r="G87" s="997">
        <v>-2.5071058116547413</v>
      </c>
      <c r="H87" s="81">
        <v>284.56867415730335</v>
      </c>
      <c r="I87" s="81">
        <v>1.1724014454879241</v>
      </c>
      <c r="J87" s="81">
        <v>-8.8861588861588867</v>
      </c>
      <c r="K87" s="81">
        <v>25.827045850261172</v>
      </c>
      <c r="L87" s="998">
        <v>-3.1581173544866061</v>
      </c>
    </row>
    <row r="88" spans="1:12" ht="15.75" thickBot="1">
      <c r="A88" s="41" t="s">
        <v>111</v>
      </c>
      <c r="B88" s="42" t="s">
        <v>23</v>
      </c>
      <c r="C88" s="82">
        <v>13792.633657575132</v>
      </c>
      <c r="D88" s="82">
        <v>13566.555963264715</v>
      </c>
      <c r="E88" s="83">
        <v>14068.486330726635</v>
      </c>
      <c r="F88" s="83">
        <v>13837.887082530009</v>
      </c>
      <c r="G88" s="999">
        <v>1.6664339492100044</v>
      </c>
      <c r="H88" s="84">
        <v>294.34192577733199</v>
      </c>
      <c r="I88" s="84">
        <v>0.14110543628991265</v>
      </c>
      <c r="J88" s="84">
        <v>21.511273613650214</v>
      </c>
      <c r="K88" s="84">
        <v>23.14567614625653</v>
      </c>
      <c r="L88" s="1000">
        <v>3.6679313391348707</v>
      </c>
    </row>
    <row r="89" spans="1:12" ht="15" thickBot="1">
      <c r="A89" s="35"/>
      <c r="B89" s="43"/>
      <c r="C89" s="71"/>
      <c r="D89" s="71"/>
      <c r="E89" s="71"/>
      <c r="F89" s="71"/>
      <c r="G89" s="991"/>
      <c r="H89" s="70"/>
      <c r="I89" s="70"/>
      <c r="J89" s="70"/>
      <c r="K89" s="70"/>
      <c r="L89" s="992"/>
    </row>
    <row r="90" spans="1:12" ht="14.25">
      <c r="A90" s="44" t="s">
        <v>112</v>
      </c>
      <c r="B90" s="45" t="s">
        <v>25</v>
      </c>
      <c r="C90" s="85" t="s">
        <v>99</v>
      </c>
      <c r="D90" s="85" t="s">
        <v>99</v>
      </c>
      <c r="E90" s="86" t="s">
        <v>99</v>
      </c>
      <c r="F90" s="86" t="s">
        <v>99</v>
      </c>
      <c r="G90" s="1001" t="s">
        <v>99</v>
      </c>
      <c r="H90" s="87" t="s">
        <v>99</v>
      </c>
      <c r="I90" s="87" t="s">
        <v>99</v>
      </c>
      <c r="J90" s="88" t="s">
        <v>99</v>
      </c>
      <c r="K90" s="88" t="s">
        <v>99</v>
      </c>
      <c r="L90" s="1002" t="s">
        <v>99</v>
      </c>
    </row>
    <row r="91" spans="1:12" ht="15">
      <c r="A91" s="46" t="s">
        <v>112</v>
      </c>
      <c r="B91" s="47" t="s">
        <v>26</v>
      </c>
      <c r="C91" s="79" t="s">
        <v>99</v>
      </c>
      <c r="D91" s="79" t="s">
        <v>99</v>
      </c>
      <c r="E91" s="80" t="s">
        <v>99</v>
      </c>
      <c r="F91" s="80" t="s">
        <v>99</v>
      </c>
      <c r="G91" s="997" t="s">
        <v>99</v>
      </c>
      <c r="H91" s="81" t="s">
        <v>99</v>
      </c>
      <c r="I91" s="81" t="s">
        <v>99</v>
      </c>
      <c r="J91" s="89" t="s">
        <v>99</v>
      </c>
      <c r="K91" s="89" t="s">
        <v>99</v>
      </c>
      <c r="L91" s="1003" t="s">
        <v>99</v>
      </c>
    </row>
    <row r="92" spans="1:12" ht="15">
      <c r="A92" s="46" t="s">
        <v>112</v>
      </c>
      <c r="B92" s="47" t="s">
        <v>27</v>
      </c>
      <c r="C92" s="79" t="s">
        <v>99</v>
      </c>
      <c r="D92" s="79" t="s">
        <v>99</v>
      </c>
      <c r="E92" s="80" t="s">
        <v>99</v>
      </c>
      <c r="F92" s="80" t="s">
        <v>99</v>
      </c>
      <c r="G92" s="997" t="s">
        <v>99</v>
      </c>
      <c r="H92" s="81" t="s">
        <v>99</v>
      </c>
      <c r="I92" s="81" t="s">
        <v>99</v>
      </c>
      <c r="J92" s="89" t="s">
        <v>99</v>
      </c>
      <c r="K92" s="89" t="s">
        <v>99</v>
      </c>
      <c r="L92" s="1003" t="s">
        <v>99</v>
      </c>
    </row>
    <row r="93" spans="1:12" ht="14.25">
      <c r="A93" s="44" t="s">
        <v>112</v>
      </c>
      <c r="B93" s="48" t="s">
        <v>28</v>
      </c>
      <c r="C93" s="90">
        <v>14653.640238704178</v>
      </c>
      <c r="D93" s="90" t="s">
        <v>253</v>
      </c>
      <c r="E93" s="91">
        <v>14946.713043478261</v>
      </c>
      <c r="F93" s="91" t="s">
        <v>253</v>
      </c>
      <c r="G93" s="1004" t="s">
        <v>99</v>
      </c>
      <c r="H93" s="92">
        <v>230</v>
      </c>
      <c r="I93" s="92" t="s">
        <v>99</v>
      </c>
      <c r="J93" s="93" t="s">
        <v>99</v>
      </c>
      <c r="K93" s="93">
        <v>3.4822983168891472E-2</v>
      </c>
      <c r="L93" s="1005" t="s">
        <v>99</v>
      </c>
    </row>
    <row r="94" spans="1:12" ht="15">
      <c r="A94" s="46" t="s">
        <v>112</v>
      </c>
      <c r="B94" s="47" t="s">
        <v>29</v>
      </c>
      <c r="C94" s="79" t="s">
        <v>253</v>
      </c>
      <c r="D94" s="79" t="s">
        <v>99</v>
      </c>
      <c r="E94" s="80" t="s">
        <v>253</v>
      </c>
      <c r="F94" s="80" t="s">
        <v>99</v>
      </c>
      <c r="G94" s="997" t="s">
        <v>99</v>
      </c>
      <c r="H94" s="81" t="s">
        <v>253</v>
      </c>
      <c r="I94" s="81" t="s">
        <v>99</v>
      </c>
      <c r="J94" s="89" t="s">
        <v>99</v>
      </c>
      <c r="K94" s="89">
        <v>2.3215322112594312E-2</v>
      </c>
      <c r="L94" s="1003" t="s">
        <v>99</v>
      </c>
    </row>
    <row r="95" spans="1:12" ht="15">
      <c r="A95" s="46" t="s">
        <v>112</v>
      </c>
      <c r="B95" s="47" t="s">
        <v>30</v>
      </c>
      <c r="C95" s="79" t="s">
        <v>253</v>
      </c>
      <c r="D95" s="79" t="s">
        <v>253</v>
      </c>
      <c r="E95" s="80" t="s">
        <v>253</v>
      </c>
      <c r="F95" s="80" t="s">
        <v>253</v>
      </c>
      <c r="G95" s="997" t="s">
        <v>99</v>
      </c>
      <c r="H95" s="81" t="s">
        <v>253</v>
      </c>
      <c r="I95" s="81" t="s">
        <v>99</v>
      </c>
      <c r="J95" s="89" t="s">
        <v>99</v>
      </c>
      <c r="K95" s="89">
        <v>1.1607661056297156E-2</v>
      </c>
      <c r="L95" s="1003" t="s">
        <v>99</v>
      </c>
    </row>
    <row r="96" spans="1:12" ht="14.25">
      <c r="A96" s="44" t="s">
        <v>112</v>
      </c>
      <c r="B96" s="48" t="s">
        <v>31</v>
      </c>
      <c r="C96" s="90">
        <v>11885.177450980391</v>
      </c>
      <c r="D96" s="90">
        <v>11851.53711797568</v>
      </c>
      <c r="E96" s="91">
        <v>12122.880999999999</v>
      </c>
      <c r="F96" s="91">
        <v>12088.567860335193</v>
      </c>
      <c r="G96" s="1004">
        <v>0.28384784749725095</v>
      </c>
      <c r="H96" s="92">
        <v>256</v>
      </c>
      <c r="I96" s="92">
        <v>9.6563925877642234</v>
      </c>
      <c r="J96" s="93">
        <v>-34.782608695652172</v>
      </c>
      <c r="K96" s="93">
        <v>0.17411491584445735</v>
      </c>
      <c r="L96" s="1005">
        <v>-9.8882116796492253E-2</v>
      </c>
    </row>
    <row r="97" spans="1:12" ht="15">
      <c r="A97" s="46" t="s">
        <v>112</v>
      </c>
      <c r="B97" s="47" t="s">
        <v>32</v>
      </c>
      <c r="C97" s="79">
        <v>11885.177450980391</v>
      </c>
      <c r="D97" s="79">
        <v>11369.229411764705</v>
      </c>
      <c r="E97" s="80">
        <v>12122.880999999999</v>
      </c>
      <c r="F97" s="80">
        <v>11596.614</v>
      </c>
      <c r="G97" s="997">
        <v>4.5381091411682739</v>
      </c>
      <c r="H97" s="81">
        <v>256</v>
      </c>
      <c r="I97" s="81">
        <v>11.062906724511931</v>
      </c>
      <c r="J97" s="89">
        <v>-21.052631578947366</v>
      </c>
      <c r="K97" s="89">
        <v>0.17411491584445735</v>
      </c>
      <c r="L97" s="1003">
        <v>-5.1404371989370534E-2</v>
      </c>
    </row>
    <row r="98" spans="1:12" ht="15.75" thickBot="1">
      <c r="A98" s="49" t="s">
        <v>112</v>
      </c>
      <c r="B98" s="50" t="s">
        <v>33</v>
      </c>
      <c r="C98" s="94" t="s">
        <v>99</v>
      </c>
      <c r="D98" s="94" t="s">
        <v>253</v>
      </c>
      <c r="E98" s="95" t="s">
        <v>99</v>
      </c>
      <c r="F98" s="95" t="s">
        <v>253</v>
      </c>
      <c r="G98" s="1006" t="s">
        <v>99</v>
      </c>
      <c r="H98" s="89" t="s">
        <v>99</v>
      </c>
      <c r="I98" s="89" t="s">
        <v>99</v>
      </c>
      <c r="J98" s="89" t="s">
        <v>99</v>
      </c>
      <c r="K98" s="89" t="s">
        <v>99</v>
      </c>
      <c r="L98" s="1003" t="s">
        <v>99</v>
      </c>
    </row>
    <row r="99" spans="1:12" ht="15" thickBot="1">
      <c r="A99" s="35"/>
      <c r="B99" s="43"/>
      <c r="C99" s="71"/>
      <c r="D99" s="71"/>
      <c r="E99" s="71"/>
      <c r="F99" s="71"/>
      <c r="G99" s="991"/>
      <c r="H99" s="70"/>
      <c r="I99" s="70"/>
      <c r="J99" s="70"/>
      <c r="K99" s="70"/>
      <c r="L99" s="992"/>
    </row>
    <row r="100" spans="1:12" ht="14.25">
      <c r="A100" s="44" t="s">
        <v>113</v>
      </c>
      <c r="B100" s="45" t="s">
        <v>25</v>
      </c>
      <c r="C100" s="85">
        <v>14448.262021922796</v>
      </c>
      <c r="D100" s="85">
        <v>14584.116211422182</v>
      </c>
      <c r="E100" s="86">
        <v>14737.227262361252</v>
      </c>
      <c r="F100" s="86">
        <v>14875.798535650627</v>
      </c>
      <c r="G100" s="1001">
        <v>-0.9315215782015468</v>
      </c>
      <c r="H100" s="87">
        <v>417.28</v>
      </c>
      <c r="I100" s="87">
        <v>2.011199645522789</v>
      </c>
      <c r="J100" s="88">
        <v>-50.520833333333336</v>
      </c>
      <c r="K100" s="88">
        <v>1.1027278003482297</v>
      </c>
      <c r="L100" s="1002">
        <v>-1.1762039503936101</v>
      </c>
    </row>
    <row r="101" spans="1:12" ht="15">
      <c r="A101" s="46" t="s">
        <v>113</v>
      </c>
      <c r="B101" s="47" t="s">
        <v>26</v>
      </c>
      <c r="C101" s="79">
        <v>14331.919607843138</v>
      </c>
      <c r="D101" s="79">
        <v>14554.667647058825</v>
      </c>
      <c r="E101" s="80">
        <v>14618.558000000001</v>
      </c>
      <c r="F101" s="80">
        <v>14845.761</v>
      </c>
      <c r="G101" s="997">
        <v>-1.5304233983020439</v>
      </c>
      <c r="H101" s="81">
        <v>418.6</v>
      </c>
      <c r="I101" s="81">
        <v>5.4142533366910088</v>
      </c>
      <c r="J101" s="89">
        <v>-46.728971962616825</v>
      </c>
      <c r="K101" s="89">
        <v>0.66163668020893784</v>
      </c>
      <c r="L101" s="1003">
        <v>-0.60839299338156672</v>
      </c>
    </row>
    <row r="102" spans="1:12" ht="15">
      <c r="A102" s="46" t="s">
        <v>113</v>
      </c>
      <c r="B102" s="47" t="s">
        <v>27</v>
      </c>
      <c r="C102" s="79">
        <v>14624.176470588234</v>
      </c>
      <c r="D102" s="79">
        <v>14618.825490196077</v>
      </c>
      <c r="E102" s="80">
        <v>14916.66</v>
      </c>
      <c r="F102" s="80">
        <v>14911.201999999999</v>
      </c>
      <c r="G102" s="997">
        <v>3.6603353639770547E-2</v>
      </c>
      <c r="H102" s="81">
        <v>415.3</v>
      </c>
      <c r="I102" s="81">
        <v>-2.0749823154916318</v>
      </c>
      <c r="J102" s="89">
        <v>-55.294117647058826</v>
      </c>
      <c r="K102" s="89">
        <v>0.44109112013929197</v>
      </c>
      <c r="L102" s="1003">
        <v>-0.56781095701204332</v>
      </c>
    </row>
    <row r="103" spans="1:12" ht="14.25">
      <c r="A103" s="44" t="s">
        <v>113</v>
      </c>
      <c r="B103" s="48" t="s">
        <v>28</v>
      </c>
      <c r="C103" s="90">
        <v>14421.722615919391</v>
      </c>
      <c r="D103" s="90">
        <v>14500.683365608833</v>
      </c>
      <c r="E103" s="91">
        <v>14710.157068237779</v>
      </c>
      <c r="F103" s="91">
        <v>14790.697032921009</v>
      </c>
      <c r="G103" s="1004">
        <v>-0.54453123138121917</v>
      </c>
      <c r="H103" s="92">
        <v>380.75624999999997</v>
      </c>
      <c r="I103" s="92">
        <v>0.90246523444599958</v>
      </c>
      <c r="J103" s="93">
        <v>-5.5848261327713384</v>
      </c>
      <c r="K103" s="93">
        <v>10.400464306442252</v>
      </c>
      <c r="L103" s="1005">
        <v>-0.8636306490473622</v>
      </c>
    </row>
    <row r="104" spans="1:12" ht="15">
      <c r="A104" s="46" t="s">
        <v>113</v>
      </c>
      <c r="B104" s="47" t="s">
        <v>29</v>
      </c>
      <c r="C104" s="79">
        <v>14459.151960784313</v>
      </c>
      <c r="D104" s="79">
        <v>14610.470588235294</v>
      </c>
      <c r="E104" s="80">
        <v>14748.334999999999</v>
      </c>
      <c r="F104" s="80">
        <v>14902.68</v>
      </c>
      <c r="G104" s="997">
        <v>-1.0356861987239956</v>
      </c>
      <c r="H104" s="81">
        <v>367</v>
      </c>
      <c r="I104" s="81">
        <v>-0.56895150365755154</v>
      </c>
      <c r="J104" s="89">
        <v>-10.116731517509727</v>
      </c>
      <c r="K104" s="89">
        <v>5.3627394080092863</v>
      </c>
      <c r="L104" s="1003">
        <v>-0.7381507997058474</v>
      </c>
    </row>
    <row r="105" spans="1:12" ht="15">
      <c r="A105" s="46" t="s">
        <v>113</v>
      </c>
      <c r="B105" s="47" t="s">
        <v>30</v>
      </c>
      <c r="C105" s="79">
        <v>14384.738235294119</v>
      </c>
      <c r="D105" s="79">
        <v>14376.990196078432</v>
      </c>
      <c r="E105" s="80">
        <v>14672.433000000001</v>
      </c>
      <c r="F105" s="80">
        <v>14664.53</v>
      </c>
      <c r="G105" s="997">
        <v>5.3891941985186348E-2</v>
      </c>
      <c r="H105" s="81">
        <v>395.4</v>
      </c>
      <c r="I105" s="81">
        <v>2.1441487987599981</v>
      </c>
      <c r="J105" s="89">
        <v>-0.22988505747126436</v>
      </c>
      <c r="K105" s="89">
        <v>5.0377248984329661</v>
      </c>
      <c r="L105" s="1003">
        <v>-0.12547984934151479</v>
      </c>
    </row>
    <row r="106" spans="1:12" ht="14.25">
      <c r="A106" s="44" t="s">
        <v>113</v>
      </c>
      <c r="B106" s="48" t="s">
        <v>31</v>
      </c>
      <c r="C106" s="90">
        <v>13998.398118546424</v>
      </c>
      <c r="D106" s="90">
        <v>14039.511403270682</v>
      </c>
      <c r="E106" s="91">
        <v>14278.366080917353</v>
      </c>
      <c r="F106" s="91">
        <v>14320.301631336097</v>
      </c>
      <c r="G106" s="1004">
        <v>-0.29283985420376663</v>
      </c>
      <c r="H106" s="92">
        <v>338.32434127979923</v>
      </c>
      <c r="I106" s="92">
        <v>7.7366522681017708E-2</v>
      </c>
      <c r="J106" s="93">
        <v>8.0922242314647388</v>
      </c>
      <c r="K106" s="93">
        <v>27.753917585606501</v>
      </c>
      <c r="L106" s="1005">
        <v>1.4987247072682237</v>
      </c>
    </row>
    <row r="107" spans="1:12" ht="15">
      <c r="A107" s="46" t="s">
        <v>113</v>
      </c>
      <c r="B107" s="47" t="s">
        <v>32</v>
      </c>
      <c r="C107" s="79">
        <v>13996.459803921567</v>
      </c>
      <c r="D107" s="79">
        <v>14056.911764705881</v>
      </c>
      <c r="E107" s="80">
        <v>14276.388999999999</v>
      </c>
      <c r="F107" s="80">
        <v>14338.05</v>
      </c>
      <c r="G107" s="997">
        <v>-0.43005150630664607</v>
      </c>
      <c r="H107" s="81">
        <v>325</v>
      </c>
      <c r="I107" s="81">
        <v>-0.21492170709241287</v>
      </c>
      <c r="J107" s="89">
        <v>8.5154483798040701</v>
      </c>
      <c r="K107" s="89">
        <v>16.715031921067904</v>
      </c>
      <c r="L107" s="1003">
        <v>0.96429008130529326</v>
      </c>
    </row>
    <row r="108" spans="1:12" ht="15.75" thickBot="1">
      <c r="A108" s="49" t="s">
        <v>113</v>
      </c>
      <c r="B108" s="50" t="s">
        <v>33</v>
      </c>
      <c r="C108" s="94">
        <v>14001.058823529411</v>
      </c>
      <c r="D108" s="94">
        <v>14015.681372549021</v>
      </c>
      <c r="E108" s="95">
        <v>14281.08</v>
      </c>
      <c r="F108" s="95">
        <v>14295.995000000001</v>
      </c>
      <c r="G108" s="1006">
        <v>-0.1043299189738166</v>
      </c>
      <c r="H108" s="89">
        <v>358.5</v>
      </c>
      <c r="I108" s="89">
        <v>0.53280987100391952</v>
      </c>
      <c r="J108" s="89">
        <v>7.4576271186440684</v>
      </c>
      <c r="K108" s="89">
        <v>11.038885664538595</v>
      </c>
      <c r="L108" s="1003">
        <v>0.53443462596292868</v>
      </c>
    </row>
    <row r="109" spans="1:12" ht="15.75" thickBot="1">
      <c r="A109" s="51"/>
      <c r="B109" s="52"/>
      <c r="C109" s="96"/>
      <c r="D109" s="96"/>
      <c r="E109" s="96"/>
      <c r="F109" s="96"/>
      <c r="G109" s="1007"/>
      <c r="H109" s="97"/>
      <c r="I109" s="97"/>
      <c r="J109" s="97"/>
      <c r="K109" s="97"/>
      <c r="L109" s="1008"/>
    </row>
    <row r="110" spans="1:12" ht="15">
      <c r="A110" s="46" t="s">
        <v>114</v>
      </c>
      <c r="B110" s="53" t="s">
        <v>30</v>
      </c>
      <c r="C110" s="98">
        <v>14191.950980392157</v>
      </c>
      <c r="D110" s="98">
        <v>14276.02156862745</v>
      </c>
      <c r="E110" s="99">
        <v>14475.79</v>
      </c>
      <c r="F110" s="99">
        <v>14561.541999999999</v>
      </c>
      <c r="G110" s="1009">
        <v>-0.58889367623290578</v>
      </c>
      <c r="H110" s="100">
        <v>414.3</v>
      </c>
      <c r="I110" s="100">
        <v>2.1953626048347394</v>
      </c>
      <c r="J110" s="100">
        <v>-11.66077738515901</v>
      </c>
      <c r="K110" s="100">
        <v>2.9019152640742889</v>
      </c>
      <c r="L110" s="1010">
        <v>-0.45713518102956874</v>
      </c>
    </row>
    <row r="111" spans="1:12" ht="15.75" thickBot="1">
      <c r="A111" s="49" t="s">
        <v>114</v>
      </c>
      <c r="B111" s="50" t="s">
        <v>33</v>
      </c>
      <c r="C111" s="94">
        <v>13979.296078431373</v>
      </c>
      <c r="D111" s="94">
        <v>13997.449999999999</v>
      </c>
      <c r="E111" s="95">
        <v>14258.882</v>
      </c>
      <c r="F111" s="95">
        <v>14277.398999999999</v>
      </c>
      <c r="G111" s="1006">
        <v>-0.12969449127253377</v>
      </c>
      <c r="H111" s="89">
        <v>378.7</v>
      </c>
      <c r="I111" s="89">
        <v>0.26476039184537992</v>
      </c>
      <c r="J111" s="89">
        <v>6.8914956011730197</v>
      </c>
      <c r="K111" s="89">
        <v>8.461984910040627</v>
      </c>
      <c r="L111" s="1003">
        <v>0.36702942042638398</v>
      </c>
    </row>
    <row r="112" spans="1:12" ht="15.75" thickBot="1">
      <c r="A112" s="51"/>
      <c r="B112" s="52"/>
      <c r="C112" s="96"/>
      <c r="D112" s="96"/>
      <c r="E112" s="96"/>
      <c r="F112" s="96"/>
      <c r="G112" s="1007"/>
      <c r="H112" s="97"/>
      <c r="I112" s="97"/>
      <c r="J112" s="97"/>
      <c r="K112" s="97"/>
      <c r="L112" s="1008"/>
    </row>
    <row r="113" spans="1:12" ht="14.25">
      <c r="A113" s="44" t="s">
        <v>115</v>
      </c>
      <c r="B113" s="45" t="s">
        <v>25</v>
      </c>
      <c r="C113" s="85" t="s">
        <v>253</v>
      </c>
      <c r="D113" s="85" t="s">
        <v>99</v>
      </c>
      <c r="E113" s="86" t="s">
        <v>253</v>
      </c>
      <c r="F113" s="86" t="s">
        <v>99</v>
      </c>
      <c r="G113" s="1001" t="s">
        <v>99</v>
      </c>
      <c r="H113" s="87" t="s">
        <v>253</v>
      </c>
      <c r="I113" s="87" t="s">
        <v>99</v>
      </c>
      <c r="J113" s="88" t="s">
        <v>99</v>
      </c>
      <c r="K113" s="88">
        <v>0.19733023795705165</v>
      </c>
      <c r="L113" s="1002" t="s">
        <v>253</v>
      </c>
    </row>
    <row r="114" spans="1:12" ht="15">
      <c r="A114" s="39" t="s">
        <v>115</v>
      </c>
      <c r="B114" s="47" t="s">
        <v>26</v>
      </c>
      <c r="C114" s="79" t="s">
        <v>99</v>
      </c>
      <c r="D114" s="79" t="s">
        <v>99</v>
      </c>
      <c r="E114" s="80" t="s">
        <v>99</v>
      </c>
      <c r="F114" s="80" t="s">
        <v>99</v>
      </c>
      <c r="G114" s="997" t="s">
        <v>99</v>
      </c>
      <c r="H114" s="81" t="s">
        <v>99</v>
      </c>
      <c r="I114" s="81" t="s">
        <v>99</v>
      </c>
      <c r="J114" s="89" t="s">
        <v>99</v>
      </c>
      <c r="K114" s="89" t="s">
        <v>99</v>
      </c>
      <c r="L114" s="1003" t="s">
        <v>99</v>
      </c>
    </row>
    <row r="115" spans="1:12" ht="15">
      <c r="A115" s="39" t="s">
        <v>115</v>
      </c>
      <c r="B115" s="47" t="s">
        <v>27</v>
      </c>
      <c r="C115" s="79" t="s">
        <v>253</v>
      </c>
      <c r="D115" s="79" t="s">
        <v>99</v>
      </c>
      <c r="E115" s="80" t="s">
        <v>253</v>
      </c>
      <c r="F115" s="80" t="s">
        <v>99</v>
      </c>
      <c r="G115" s="997" t="s">
        <v>99</v>
      </c>
      <c r="H115" s="81" t="s">
        <v>253</v>
      </c>
      <c r="I115" s="81" t="s">
        <v>99</v>
      </c>
      <c r="J115" s="89" t="s">
        <v>99</v>
      </c>
      <c r="K115" s="89">
        <v>0.19733023795705165</v>
      </c>
      <c r="L115" s="1003" t="s">
        <v>253</v>
      </c>
    </row>
    <row r="116" spans="1:12" ht="15">
      <c r="A116" s="39" t="s">
        <v>115</v>
      </c>
      <c r="B116" s="47" t="s">
        <v>34</v>
      </c>
      <c r="C116" s="79" t="s">
        <v>99</v>
      </c>
      <c r="D116" s="79" t="s">
        <v>99</v>
      </c>
      <c r="E116" s="80" t="s">
        <v>99</v>
      </c>
      <c r="F116" s="80" t="s">
        <v>99</v>
      </c>
      <c r="G116" s="997" t="s">
        <v>99</v>
      </c>
      <c r="H116" s="81" t="s">
        <v>99</v>
      </c>
      <c r="I116" s="81" t="s">
        <v>99</v>
      </c>
      <c r="J116" s="89" t="s">
        <v>99</v>
      </c>
      <c r="K116" s="89" t="s">
        <v>99</v>
      </c>
      <c r="L116" s="1003" t="s">
        <v>99</v>
      </c>
    </row>
    <row r="117" spans="1:12" ht="14.25">
      <c r="A117" s="54" t="s">
        <v>115</v>
      </c>
      <c r="B117" s="48" t="s">
        <v>28</v>
      </c>
      <c r="C117" s="90" t="s">
        <v>99</v>
      </c>
      <c r="D117" s="90" t="s">
        <v>99</v>
      </c>
      <c r="E117" s="91" t="s">
        <v>99</v>
      </c>
      <c r="F117" s="91" t="s">
        <v>99</v>
      </c>
      <c r="G117" s="1004" t="s">
        <v>99</v>
      </c>
      <c r="H117" s="92" t="s">
        <v>99</v>
      </c>
      <c r="I117" s="92" t="s">
        <v>99</v>
      </c>
      <c r="J117" s="93" t="s">
        <v>99</v>
      </c>
      <c r="K117" s="93" t="s">
        <v>99</v>
      </c>
      <c r="L117" s="1005" t="s">
        <v>99</v>
      </c>
    </row>
    <row r="118" spans="1:12" ht="15">
      <c r="A118" s="39" t="s">
        <v>115</v>
      </c>
      <c r="B118" s="47" t="s">
        <v>30</v>
      </c>
      <c r="C118" s="79" t="s">
        <v>99</v>
      </c>
      <c r="D118" s="79" t="s">
        <v>99</v>
      </c>
      <c r="E118" s="80" t="s">
        <v>99</v>
      </c>
      <c r="F118" s="80" t="s">
        <v>99</v>
      </c>
      <c r="G118" s="997" t="s">
        <v>99</v>
      </c>
      <c r="H118" s="81" t="s">
        <v>99</v>
      </c>
      <c r="I118" s="81" t="s">
        <v>99</v>
      </c>
      <c r="J118" s="89" t="s">
        <v>99</v>
      </c>
      <c r="K118" s="89" t="s">
        <v>99</v>
      </c>
      <c r="L118" s="1003" t="s">
        <v>99</v>
      </c>
    </row>
    <row r="119" spans="1:12" ht="15">
      <c r="A119" s="39" t="s">
        <v>115</v>
      </c>
      <c r="B119" s="47" t="s">
        <v>35</v>
      </c>
      <c r="C119" s="79" t="s">
        <v>99</v>
      </c>
      <c r="D119" s="79" t="s">
        <v>99</v>
      </c>
      <c r="E119" s="80" t="s">
        <v>99</v>
      </c>
      <c r="F119" s="80" t="s">
        <v>99</v>
      </c>
      <c r="G119" s="997" t="s">
        <v>99</v>
      </c>
      <c r="H119" s="81" t="s">
        <v>99</v>
      </c>
      <c r="I119" s="81" t="s">
        <v>99</v>
      </c>
      <c r="J119" s="89" t="s">
        <v>99</v>
      </c>
      <c r="K119" s="89" t="s">
        <v>99</v>
      </c>
      <c r="L119" s="1003" t="s">
        <v>99</v>
      </c>
    </row>
    <row r="120" spans="1:12" ht="14.25">
      <c r="A120" s="54" t="s">
        <v>115</v>
      </c>
      <c r="B120" s="48" t="s">
        <v>31</v>
      </c>
      <c r="C120" s="90" t="s">
        <v>99</v>
      </c>
      <c r="D120" s="90" t="s">
        <v>99</v>
      </c>
      <c r="E120" s="91" t="s">
        <v>99</v>
      </c>
      <c r="F120" s="91" t="s">
        <v>99</v>
      </c>
      <c r="G120" s="1004" t="s">
        <v>99</v>
      </c>
      <c r="H120" s="92" t="s">
        <v>99</v>
      </c>
      <c r="I120" s="92" t="s">
        <v>99</v>
      </c>
      <c r="J120" s="93" t="s">
        <v>99</v>
      </c>
      <c r="K120" s="93" t="s">
        <v>99</v>
      </c>
      <c r="L120" s="1005" t="s">
        <v>99</v>
      </c>
    </row>
    <row r="121" spans="1:12" ht="15">
      <c r="A121" s="39" t="s">
        <v>115</v>
      </c>
      <c r="B121" s="47" t="s">
        <v>33</v>
      </c>
      <c r="C121" s="79" t="s">
        <v>99</v>
      </c>
      <c r="D121" s="79" t="s">
        <v>99</v>
      </c>
      <c r="E121" s="80" t="s">
        <v>99</v>
      </c>
      <c r="F121" s="80" t="s">
        <v>99</v>
      </c>
      <c r="G121" s="997" t="s">
        <v>99</v>
      </c>
      <c r="H121" s="81" t="s">
        <v>99</v>
      </c>
      <c r="I121" s="81" t="s">
        <v>99</v>
      </c>
      <c r="J121" s="89" t="s">
        <v>99</v>
      </c>
      <c r="K121" s="89" t="s">
        <v>99</v>
      </c>
      <c r="L121" s="1003" t="s">
        <v>99</v>
      </c>
    </row>
    <row r="122" spans="1:12" ht="15.75" thickBot="1">
      <c r="A122" s="55" t="s">
        <v>115</v>
      </c>
      <c r="B122" s="47" t="s">
        <v>36</v>
      </c>
      <c r="C122" s="94" t="s">
        <v>99</v>
      </c>
      <c r="D122" s="94" t="s">
        <v>99</v>
      </c>
      <c r="E122" s="95" t="s">
        <v>99</v>
      </c>
      <c r="F122" s="95" t="s">
        <v>99</v>
      </c>
      <c r="G122" s="1006" t="s">
        <v>99</v>
      </c>
      <c r="H122" s="89" t="s">
        <v>99</v>
      </c>
      <c r="I122" s="89" t="s">
        <v>99</v>
      </c>
      <c r="J122" s="89" t="s">
        <v>99</v>
      </c>
      <c r="K122" s="89" t="s">
        <v>99</v>
      </c>
      <c r="L122" s="1003" t="s">
        <v>99</v>
      </c>
    </row>
    <row r="123" spans="1:12" ht="15.75" thickBot="1">
      <c r="A123" s="51"/>
      <c r="B123" s="52"/>
      <c r="C123" s="96"/>
      <c r="D123" s="96"/>
      <c r="E123" s="96"/>
      <c r="F123" s="96"/>
      <c r="G123" s="1007"/>
      <c r="H123" s="97"/>
      <c r="I123" s="97"/>
      <c r="J123" s="97"/>
      <c r="K123" s="97"/>
      <c r="L123" s="1008"/>
    </row>
    <row r="124" spans="1:12" ht="14.25">
      <c r="A124" s="44" t="s">
        <v>24</v>
      </c>
      <c r="B124" s="45" t="s">
        <v>28</v>
      </c>
      <c r="C124" s="85">
        <v>11607.860259434836</v>
      </c>
      <c r="D124" s="85">
        <v>11775.427026451003</v>
      </c>
      <c r="E124" s="86">
        <v>11840.017464623534</v>
      </c>
      <c r="F124" s="86">
        <v>12010.935566980024</v>
      </c>
      <c r="G124" s="1001">
        <v>-1.423020724766618</v>
      </c>
      <c r="H124" s="87">
        <v>364.54896551724136</v>
      </c>
      <c r="I124" s="87">
        <v>2.8139421690161042</v>
      </c>
      <c r="J124" s="88">
        <v>0.69444444444444442</v>
      </c>
      <c r="K124" s="88">
        <v>1.6831108531630876</v>
      </c>
      <c r="L124" s="1002">
        <v>-2.6087959893292156E-2</v>
      </c>
    </row>
    <row r="125" spans="1:12" ht="15">
      <c r="A125" s="46" t="s">
        <v>24</v>
      </c>
      <c r="B125" s="47" t="s">
        <v>29</v>
      </c>
      <c r="C125" s="79">
        <v>11582.095098039215</v>
      </c>
      <c r="D125" s="79">
        <v>12613.11862745098</v>
      </c>
      <c r="E125" s="80">
        <v>11813.736999999999</v>
      </c>
      <c r="F125" s="80">
        <v>12865.380999999999</v>
      </c>
      <c r="G125" s="997">
        <v>-8.1742157500038299</v>
      </c>
      <c r="H125" s="81">
        <v>328</v>
      </c>
      <c r="I125" s="81">
        <v>-1.5310717502251643</v>
      </c>
      <c r="J125" s="89">
        <v>-6.25</v>
      </c>
      <c r="K125" s="89">
        <v>0.17411491584445735</v>
      </c>
      <c r="L125" s="1003">
        <v>-1.5796063384029307E-2</v>
      </c>
    </row>
    <row r="126" spans="1:12" ht="15">
      <c r="A126" s="46" t="s">
        <v>24</v>
      </c>
      <c r="B126" s="47" t="s">
        <v>30</v>
      </c>
      <c r="C126" s="79">
        <v>11519.59019607843</v>
      </c>
      <c r="D126" s="79">
        <v>11586.475490196079</v>
      </c>
      <c r="E126" s="80">
        <v>11749.982</v>
      </c>
      <c r="F126" s="80">
        <v>11818.205</v>
      </c>
      <c r="G126" s="997">
        <v>-0.57727040612343383</v>
      </c>
      <c r="H126" s="81">
        <v>360.1</v>
      </c>
      <c r="I126" s="81">
        <v>2.8563267637817762</v>
      </c>
      <c r="J126" s="89">
        <v>2.3529411764705883</v>
      </c>
      <c r="K126" s="89">
        <v>1.0098665118978527</v>
      </c>
      <c r="L126" s="1003">
        <v>9.6443474651741745E-4</v>
      </c>
    </row>
    <row r="127" spans="1:12" ht="15">
      <c r="A127" s="46" t="s">
        <v>24</v>
      </c>
      <c r="B127" s="47" t="s">
        <v>35</v>
      </c>
      <c r="C127" s="79">
        <v>11781.988235294119</v>
      </c>
      <c r="D127" s="79">
        <v>11847.956862745097</v>
      </c>
      <c r="E127" s="80">
        <v>12017.628000000001</v>
      </c>
      <c r="F127" s="80">
        <v>12084.915999999999</v>
      </c>
      <c r="G127" s="997">
        <v>-0.5567932784969184</v>
      </c>
      <c r="H127" s="81">
        <v>386.3</v>
      </c>
      <c r="I127" s="81">
        <v>4.0118470651588671</v>
      </c>
      <c r="J127" s="89">
        <v>0</v>
      </c>
      <c r="K127" s="89">
        <v>0.49912942542077776</v>
      </c>
      <c r="L127" s="1003">
        <v>-1.1256331255780072E-2</v>
      </c>
    </row>
    <row r="128" spans="1:12" ht="14.25">
      <c r="A128" s="44" t="s">
        <v>24</v>
      </c>
      <c r="B128" s="48" t="s">
        <v>31</v>
      </c>
      <c r="C128" s="90">
        <v>10930.405216127965</v>
      </c>
      <c r="D128" s="90">
        <v>11300.292894598399</v>
      </c>
      <c r="E128" s="91">
        <v>11149.013320450525</v>
      </c>
      <c r="F128" s="91">
        <v>11526.298752490367</v>
      </c>
      <c r="G128" s="1004">
        <v>-3.2732574449219944</v>
      </c>
      <c r="H128" s="92">
        <v>302.86550943396225</v>
      </c>
      <c r="I128" s="92">
        <v>0.87388152714235545</v>
      </c>
      <c r="J128" s="93">
        <v>-9.3086926762491444</v>
      </c>
      <c r="K128" s="93">
        <v>15.380150899593731</v>
      </c>
      <c r="L128" s="1005">
        <v>-1.961095391207456</v>
      </c>
    </row>
    <row r="129" spans="1:12" ht="15">
      <c r="A129" s="46" t="s">
        <v>24</v>
      </c>
      <c r="B129" s="47" t="s">
        <v>32</v>
      </c>
      <c r="C129" s="79">
        <v>10819.812745098039</v>
      </c>
      <c r="D129" s="79">
        <v>10965.599019607844</v>
      </c>
      <c r="E129" s="80">
        <v>11036.209000000001</v>
      </c>
      <c r="F129" s="80">
        <v>11184.911</v>
      </c>
      <c r="G129" s="997">
        <v>-1.3294875569416629</v>
      </c>
      <c r="H129" s="81">
        <v>273.39999999999998</v>
      </c>
      <c r="I129" s="81">
        <v>1.109467455621302</v>
      </c>
      <c r="J129" s="89">
        <v>-8.1712062256809332</v>
      </c>
      <c r="K129" s="89">
        <v>5.4788160185722576</v>
      </c>
      <c r="L129" s="1003">
        <v>-0.62207418914287604</v>
      </c>
    </row>
    <row r="130" spans="1:12" ht="15">
      <c r="A130" s="46" t="s">
        <v>24</v>
      </c>
      <c r="B130" s="47" t="s">
        <v>33</v>
      </c>
      <c r="C130" s="79">
        <v>10901.223529411764</v>
      </c>
      <c r="D130" s="79">
        <v>11410.936274509804</v>
      </c>
      <c r="E130" s="80">
        <v>11119.248</v>
      </c>
      <c r="F130" s="80">
        <v>11639.155000000001</v>
      </c>
      <c r="G130" s="997">
        <v>-4.4668792536915349</v>
      </c>
      <c r="H130" s="81">
        <v>313.7</v>
      </c>
      <c r="I130" s="81">
        <v>1.063144329896911</v>
      </c>
      <c r="J130" s="89">
        <v>-9.7472924187725631</v>
      </c>
      <c r="K130" s="89">
        <v>8.7057457922228672</v>
      </c>
      <c r="L130" s="1003">
        <v>-1.1577556914566571</v>
      </c>
    </row>
    <row r="131" spans="1:12" ht="15">
      <c r="A131" s="46" t="s">
        <v>24</v>
      </c>
      <c r="B131" s="47" t="s">
        <v>36</v>
      </c>
      <c r="C131" s="79">
        <v>11501.962745098039</v>
      </c>
      <c r="D131" s="79">
        <v>11730.965686274509</v>
      </c>
      <c r="E131" s="80">
        <v>11732.002</v>
      </c>
      <c r="F131" s="80">
        <v>11965.584999999999</v>
      </c>
      <c r="G131" s="997">
        <v>-1.9521235276001863</v>
      </c>
      <c r="H131" s="81">
        <v>359</v>
      </c>
      <c r="I131" s="81">
        <v>-0.19460661662496209</v>
      </c>
      <c r="J131" s="89">
        <v>-11.206896551724139</v>
      </c>
      <c r="K131" s="89">
        <v>1.1955890887986071</v>
      </c>
      <c r="L131" s="1003">
        <v>-0.18126551060792107</v>
      </c>
    </row>
    <row r="132" spans="1:12" ht="14.25">
      <c r="A132" s="44" t="s">
        <v>24</v>
      </c>
      <c r="B132" s="48" t="s">
        <v>37</v>
      </c>
      <c r="C132" s="90">
        <v>9473.353817176032</v>
      </c>
      <c r="D132" s="90">
        <v>9597.8730490867383</v>
      </c>
      <c r="E132" s="91">
        <v>9662.8208935195526</v>
      </c>
      <c r="F132" s="91">
        <v>9789.8305100684738</v>
      </c>
      <c r="G132" s="1004">
        <v>-1.2973627727088495</v>
      </c>
      <c r="H132" s="92">
        <v>237.09788079470198</v>
      </c>
      <c r="I132" s="92">
        <v>0.65864084087515107</v>
      </c>
      <c r="J132" s="93">
        <v>-9.7968936678614096</v>
      </c>
      <c r="K132" s="93">
        <v>8.7637840975043524</v>
      </c>
      <c r="L132" s="1005">
        <v>-1.170934003385856</v>
      </c>
    </row>
    <row r="133" spans="1:12" ht="15">
      <c r="A133" s="46" t="s">
        <v>24</v>
      </c>
      <c r="B133" s="47" t="s">
        <v>101</v>
      </c>
      <c r="C133" s="101">
        <v>9074.5009803921566</v>
      </c>
      <c r="D133" s="101">
        <v>8984.6980392156856</v>
      </c>
      <c r="E133" s="102">
        <v>9255.991</v>
      </c>
      <c r="F133" s="102">
        <v>9164.3919999999998</v>
      </c>
      <c r="G133" s="1011">
        <v>0.99950984200588722</v>
      </c>
      <c r="H133" s="103">
        <v>217.1</v>
      </c>
      <c r="I133" s="103">
        <v>0.78922934076136897</v>
      </c>
      <c r="J133" s="104">
        <v>-18.181818181818183</v>
      </c>
      <c r="K133" s="104">
        <v>4.0742890307603012</v>
      </c>
      <c r="L133" s="1012">
        <v>-1.0176990998034965</v>
      </c>
    </row>
    <row r="134" spans="1:12" ht="15">
      <c r="A134" s="46" t="s">
        <v>24</v>
      </c>
      <c r="B134" s="47" t="s">
        <v>38</v>
      </c>
      <c r="C134" s="79">
        <v>9711.876470588235</v>
      </c>
      <c r="D134" s="79">
        <v>9908.5843137254888</v>
      </c>
      <c r="E134" s="80">
        <v>9906.1139999999996</v>
      </c>
      <c r="F134" s="80">
        <v>10106.755999999999</v>
      </c>
      <c r="G134" s="997">
        <v>-1.9852265158078402</v>
      </c>
      <c r="H134" s="81">
        <v>240.4</v>
      </c>
      <c r="I134" s="81">
        <v>-0.86597938144329667</v>
      </c>
      <c r="J134" s="89">
        <v>6.4150943396226419</v>
      </c>
      <c r="K134" s="89">
        <v>3.2733604178757982</v>
      </c>
      <c r="L134" s="1003">
        <v>0.1279598244039879</v>
      </c>
    </row>
    <row r="135" spans="1:12" ht="15.75" thickBot="1">
      <c r="A135" s="46" t="s">
        <v>24</v>
      </c>
      <c r="B135" s="47" t="s">
        <v>39</v>
      </c>
      <c r="C135" s="79">
        <v>9879.7950980392143</v>
      </c>
      <c r="D135" s="79">
        <v>10504.049019607843</v>
      </c>
      <c r="E135" s="80">
        <v>10077.391</v>
      </c>
      <c r="F135" s="80">
        <v>10714.13</v>
      </c>
      <c r="G135" s="997">
        <v>-5.9429837046965046</v>
      </c>
      <c r="H135" s="81">
        <v>287</v>
      </c>
      <c r="I135" s="81">
        <v>1.3776050865418499</v>
      </c>
      <c r="J135" s="89">
        <v>-14.685314685314685</v>
      </c>
      <c r="K135" s="89">
        <v>1.4161346488682529</v>
      </c>
      <c r="L135" s="1003">
        <v>-0.28119472798634648</v>
      </c>
    </row>
    <row r="136" spans="1:12" ht="15.75" thickBot="1">
      <c r="A136" s="51"/>
      <c r="B136" s="52"/>
      <c r="C136" s="96"/>
      <c r="D136" s="96"/>
      <c r="E136" s="96"/>
      <c r="F136" s="96"/>
      <c r="G136" s="1007"/>
      <c r="H136" s="97"/>
      <c r="I136" s="97"/>
      <c r="J136" s="97"/>
      <c r="K136" s="97"/>
      <c r="L136" s="1008"/>
    </row>
    <row r="137" spans="1:12" ht="14.25">
      <c r="A137" s="44" t="s">
        <v>116</v>
      </c>
      <c r="B137" s="48" t="s">
        <v>25</v>
      </c>
      <c r="C137" s="90">
        <v>14438.407955973908</v>
      </c>
      <c r="D137" s="90">
        <v>14584.721228416736</v>
      </c>
      <c r="E137" s="91">
        <v>14727.176115093385</v>
      </c>
      <c r="F137" s="91">
        <v>14876.415652985072</v>
      </c>
      <c r="G137" s="1004">
        <v>-1.0031955369688812</v>
      </c>
      <c r="H137" s="92">
        <v>338.62393162393164</v>
      </c>
      <c r="I137" s="92">
        <v>-0.49043801064119286</v>
      </c>
      <c r="J137" s="93">
        <v>-7.1428571428571423</v>
      </c>
      <c r="K137" s="93">
        <v>1.3580963435867672</v>
      </c>
      <c r="L137" s="1005">
        <v>-0.13745261783756502</v>
      </c>
    </row>
    <row r="138" spans="1:12" ht="15">
      <c r="A138" s="46" t="s">
        <v>116</v>
      </c>
      <c r="B138" s="47" t="s">
        <v>26</v>
      </c>
      <c r="C138" s="79">
        <v>14296.341176470589</v>
      </c>
      <c r="D138" s="79">
        <v>14350.654901960785</v>
      </c>
      <c r="E138" s="80">
        <v>14582.268</v>
      </c>
      <c r="F138" s="80">
        <v>14637.668</v>
      </c>
      <c r="G138" s="997">
        <v>-0.37847558777805068</v>
      </c>
      <c r="H138" s="81">
        <v>308</v>
      </c>
      <c r="I138" s="81">
        <v>-0.64516129032258063</v>
      </c>
      <c r="J138" s="89">
        <v>-46.428571428571431</v>
      </c>
      <c r="K138" s="89">
        <v>0.17411491584445735</v>
      </c>
      <c r="L138" s="1003">
        <v>-0.15822929780539427</v>
      </c>
    </row>
    <row r="139" spans="1:12" ht="15">
      <c r="A139" s="46" t="s">
        <v>116</v>
      </c>
      <c r="B139" s="47" t="s">
        <v>27</v>
      </c>
      <c r="C139" s="79">
        <v>14443.051960784314</v>
      </c>
      <c r="D139" s="79">
        <v>14706.753921568627</v>
      </c>
      <c r="E139" s="80">
        <v>14731.913</v>
      </c>
      <c r="F139" s="80">
        <v>15000.888999999999</v>
      </c>
      <c r="G139" s="997">
        <v>-1.7930670642253188</v>
      </c>
      <c r="H139" s="81">
        <v>339.5</v>
      </c>
      <c r="I139" s="81">
        <v>-0.6147540983606623</v>
      </c>
      <c r="J139" s="89">
        <v>3.79746835443038</v>
      </c>
      <c r="K139" s="89">
        <v>0.9518282066163668</v>
      </c>
      <c r="L139" s="1003">
        <v>1.4142746675714024E-2</v>
      </c>
    </row>
    <row r="140" spans="1:12" ht="15">
      <c r="A140" s="46" t="s">
        <v>116</v>
      </c>
      <c r="B140" s="47" t="s">
        <v>34</v>
      </c>
      <c r="C140" s="79">
        <v>14512.019607843136</v>
      </c>
      <c r="D140" s="79">
        <v>14409.691176470587</v>
      </c>
      <c r="E140" s="80">
        <v>14802.26</v>
      </c>
      <c r="F140" s="80">
        <v>14697.885</v>
      </c>
      <c r="G140" s="997">
        <v>0.71013618626081232</v>
      </c>
      <c r="H140" s="81">
        <v>358</v>
      </c>
      <c r="I140" s="81">
        <v>-5.6653491436100127</v>
      </c>
      <c r="J140" s="89">
        <v>5.2631578947368416</v>
      </c>
      <c r="K140" s="89">
        <v>0.23215322112594311</v>
      </c>
      <c r="L140" s="1003">
        <v>6.6339332921152294E-3</v>
      </c>
    </row>
    <row r="141" spans="1:12" ht="14.25">
      <c r="A141" s="44" t="s">
        <v>116</v>
      </c>
      <c r="B141" s="48" t="s">
        <v>28</v>
      </c>
      <c r="C141" s="90">
        <v>14262.150610738136</v>
      </c>
      <c r="D141" s="90">
        <v>14099.281322014502</v>
      </c>
      <c r="E141" s="91">
        <v>14547.393622952899</v>
      </c>
      <c r="F141" s="91">
        <v>14381.266948454791</v>
      </c>
      <c r="G141" s="1004">
        <v>1.1551602170624977</v>
      </c>
      <c r="H141" s="92">
        <v>314.6306258322237</v>
      </c>
      <c r="I141" s="92">
        <v>-0.24450794691137739</v>
      </c>
      <c r="J141" s="93">
        <v>35.804701627486438</v>
      </c>
      <c r="K141" s="93">
        <v>8.7173534532791646</v>
      </c>
      <c r="L141" s="1005">
        <v>2.1535552336945951</v>
      </c>
    </row>
    <row r="142" spans="1:12" ht="15">
      <c r="A142" s="46" t="s">
        <v>116</v>
      </c>
      <c r="B142" s="47" t="s">
        <v>29</v>
      </c>
      <c r="C142" s="79">
        <v>14509.650980392156</v>
      </c>
      <c r="D142" s="79">
        <v>13952.756862745098</v>
      </c>
      <c r="E142" s="80">
        <v>14799.843999999999</v>
      </c>
      <c r="F142" s="80">
        <v>14231.812</v>
      </c>
      <c r="G142" s="997">
        <v>3.9912837522024547</v>
      </c>
      <c r="H142" s="81">
        <v>282.39999999999998</v>
      </c>
      <c r="I142" s="81">
        <v>-3.0885380919698013</v>
      </c>
      <c r="J142" s="89">
        <v>56.060606060606055</v>
      </c>
      <c r="K142" s="89">
        <v>1.1955890887986071</v>
      </c>
      <c r="L142" s="1003">
        <v>0.41220629948109977</v>
      </c>
    </row>
    <row r="143" spans="1:12" ht="15">
      <c r="A143" s="46" t="s">
        <v>116</v>
      </c>
      <c r="B143" s="47" t="s">
        <v>30</v>
      </c>
      <c r="C143" s="79">
        <v>14360.745098039215</v>
      </c>
      <c r="D143" s="79">
        <v>14178.342156862744</v>
      </c>
      <c r="E143" s="80">
        <v>14647.96</v>
      </c>
      <c r="F143" s="80">
        <v>14461.909</v>
      </c>
      <c r="G143" s="997">
        <v>1.2864899094580078</v>
      </c>
      <c r="H143" s="81">
        <v>310.2</v>
      </c>
      <c r="I143" s="81">
        <v>-0.19305019305020035</v>
      </c>
      <c r="J143" s="89">
        <v>38.764044943820224</v>
      </c>
      <c r="K143" s="89">
        <v>5.7341845618107952</v>
      </c>
      <c r="L143" s="1003">
        <v>1.508665273976967</v>
      </c>
    </row>
    <row r="144" spans="1:12" ht="15">
      <c r="A144" s="46" t="s">
        <v>116</v>
      </c>
      <c r="B144" s="47" t="s">
        <v>35</v>
      </c>
      <c r="C144" s="79">
        <v>13848.689215686274</v>
      </c>
      <c r="D144" s="79">
        <v>13966.150980392156</v>
      </c>
      <c r="E144" s="80">
        <v>14125.663</v>
      </c>
      <c r="F144" s="80">
        <v>14245.474</v>
      </c>
      <c r="G144" s="997">
        <v>-0.84104607540612331</v>
      </c>
      <c r="H144" s="81">
        <v>350.4</v>
      </c>
      <c r="I144" s="81">
        <v>3.0588235294117578</v>
      </c>
      <c r="J144" s="89">
        <v>17.557251908396946</v>
      </c>
      <c r="K144" s="89">
        <v>1.7875798026697622</v>
      </c>
      <c r="L144" s="1003">
        <v>0.23268366023652787</v>
      </c>
    </row>
    <row r="145" spans="1:12" ht="14.25">
      <c r="A145" s="44" t="s">
        <v>116</v>
      </c>
      <c r="B145" s="48" t="s">
        <v>31</v>
      </c>
      <c r="C145" s="90">
        <v>13353.635750995143</v>
      </c>
      <c r="D145" s="90">
        <v>13051.347134272452</v>
      </c>
      <c r="E145" s="91">
        <v>13620.708466015047</v>
      </c>
      <c r="F145" s="91">
        <v>13312.3740769579</v>
      </c>
      <c r="G145" s="1004">
        <v>2.3161487746264293</v>
      </c>
      <c r="H145" s="92">
        <v>276.2088809946714</v>
      </c>
      <c r="I145" s="92">
        <v>0.25375132126040517</v>
      </c>
      <c r="J145" s="93">
        <v>17.047817047817048</v>
      </c>
      <c r="K145" s="93">
        <v>13.070226349390598</v>
      </c>
      <c r="L145" s="1005">
        <v>1.6518287232778377</v>
      </c>
    </row>
    <row r="146" spans="1:12" ht="15">
      <c r="A146" s="46" t="s">
        <v>116</v>
      </c>
      <c r="B146" s="47" t="s">
        <v>32</v>
      </c>
      <c r="C146" s="79">
        <v>12851.800980392156</v>
      </c>
      <c r="D146" s="79">
        <v>12509.7</v>
      </c>
      <c r="E146" s="80">
        <v>13108.837</v>
      </c>
      <c r="F146" s="80">
        <v>12759.894</v>
      </c>
      <c r="G146" s="997">
        <v>2.7346857270130873</v>
      </c>
      <c r="H146" s="81">
        <v>246.1</v>
      </c>
      <c r="I146" s="81">
        <v>-1.4811849479583734</v>
      </c>
      <c r="J146" s="89">
        <v>-7.03125</v>
      </c>
      <c r="K146" s="89">
        <v>2.7626233313987232</v>
      </c>
      <c r="L146" s="1003">
        <v>-0.27595233625706328</v>
      </c>
    </row>
    <row r="147" spans="1:12" ht="15">
      <c r="A147" s="46" t="s">
        <v>116</v>
      </c>
      <c r="B147" s="47" t="s">
        <v>33</v>
      </c>
      <c r="C147" s="79">
        <v>13541.120588235293</v>
      </c>
      <c r="D147" s="79">
        <v>13251.4</v>
      </c>
      <c r="E147" s="80">
        <v>13811.942999999999</v>
      </c>
      <c r="F147" s="80">
        <v>13516.428</v>
      </c>
      <c r="G147" s="997">
        <v>2.1863394677942978</v>
      </c>
      <c r="H147" s="81">
        <v>279.8</v>
      </c>
      <c r="I147" s="81">
        <v>-0.28510334996436615</v>
      </c>
      <c r="J147" s="81">
        <v>24.763406940063089</v>
      </c>
      <c r="K147" s="81">
        <v>9.1816598955310518</v>
      </c>
      <c r="L147" s="998">
        <v>1.6564373436022688</v>
      </c>
    </row>
    <row r="148" spans="1:12" ht="15.75" thickBot="1">
      <c r="A148" s="56" t="s">
        <v>116</v>
      </c>
      <c r="B148" s="57" t="s">
        <v>36</v>
      </c>
      <c r="C148" s="82">
        <v>12964.925490196078</v>
      </c>
      <c r="D148" s="82">
        <v>13010.309803921567</v>
      </c>
      <c r="E148" s="83">
        <v>13224.224</v>
      </c>
      <c r="F148" s="83">
        <v>13270.516</v>
      </c>
      <c r="G148" s="999">
        <v>-0.34883345907573948</v>
      </c>
      <c r="H148" s="84">
        <v>320.8</v>
      </c>
      <c r="I148" s="84">
        <v>-0.4036013660353962</v>
      </c>
      <c r="J148" s="84">
        <v>34.722222222222221</v>
      </c>
      <c r="K148" s="84">
        <v>1.1259431224608243</v>
      </c>
      <c r="L148" s="1000">
        <v>0.2713437159326344</v>
      </c>
    </row>
    <row r="149" spans="1:12">
      <c r="G149" s="65"/>
      <c r="H149" s="65"/>
      <c r="I149" s="65"/>
      <c r="J149" s="65"/>
      <c r="K149" s="65"/>
      <c r="L149" s="65"/>
    </row>
    <row r="150" spans="1:12" ht="13.5" thickBot="1">
      <c r="G150" s="65"/>
      <c r="H150" s="65"/>
      <c r="I150" s="65"/>
      <c r="J150" s="65"/>
      <c r="K150" s="65"/>
      <c r="L150" s="1092"/>
    </row>
    <row r="151" spans="1:12" ht="21" thickBot="1">
      <c r="A151" s="962" t="s">
        <v>334</v>
      </c>
      <c r="B151" s="953"/>
      <c r="C151" s="953"/>
      <c r="D151" s="953"/>
      <c r="E151" s="953"/>
      <c r="F151" s="953"/>
      <c r="G151" s="1065"/>
      <c r="H151" s="1065"/>
      <c r="I151" s="1065"/>
      <c r="J151" s="1065"/>
      <c r="K151" s="1065"/>
      <c r="L151" s="1066"/>
    </row>
    <row r="152" spans="1:12" ht="12.75" customHeight="1">
      <c r="A152" s="27"/>
      <c r="B152" s="28"/>
      <c r="C152" s="3" t="s">
        <v>9</v>
      </c>
      <c r="D152" s="3" t="s">
        <v>9</v>
      </c>
      <c r="E152" s="3"/>
      <c r="F152" s="3"/>
      <c r="G152" s="954"/>
      <c r="H152" s="1463" t="s">
        <v>10</v>
      </c>
      <c r="I152" s="1464"/>
      <c r="J152" s="984" t="s">
        <v>11</v>
      </c>
      <c r="K152" s="955" t="s">
        <v>12</v>
      </c>
      <c r="L152" s="956"/>
    </row>
    <row r="153" spans="1:12" ht="15.75" customHeight="1">
      <c r="A153" s="29" t="s">
        <v>13</v>
      </c>
      <c r="B153" s="30" t="s">
        <v>14</v>
      </c>
      <c r="C153" s="957" t="s">
        <v>40</v>
      </c>
      <c r="D153" s="957" t="s">
        <v>40</v>
      </c>
      <c r="E153" s="958" t="s">
        <v>41</v>
      </c>
      <c r="F153" s="959"/>
      <c r="G153" s="985"/>
      <c r="H153" s="1461" t="s">
        <v>15</v>
      </c>
      <c r="I153" s="1462"/>
      <c r="J153" s="986" t="s">
        <v>16</v>
      </c>
      <c r="K153" s="960" t="s">
        <v>17</v>
      </c>
      <c r="L153" s="961"/>
    </row>
    <row r="154" spans="1:12" ht="26.25" thickBot="1">
      <c r="A154" s="31" t="s">
        <v>18</v>
      </c>
      <c r="B154" s="32" t="s">
        <v>19</v>
      </c>
      <c r="C154" s="876" t="s">
        <v>519</v>
      </c>
      <c r="D154" s="876" t="s">
        <v>514</v>
      </c>
      <c r="E154" s="951" t="s">
        <v>519</v>
      </c>
      <c r="F154" s="1234" t="s">
        <v>514</v>
      </c>
      <c r="G154" s="983" t="s">
        <v>20</v>
      </c>
      <c r="H154" s="66" t="s">
        <v>519</v>
      </c>
      <c r="I154" s="889" t="s">
        <v>20</v>
      </c>
      <c r="J154" s="987" t="s">
        <v>20</v>
      </c>
      <c r="K154" s="952" t="s">
        <v>519</v>
      </c>
      <c r="L154" s="988" t="s">
        <v>21</v>
      </c>
    </row>
    <row r="155" spans="1:12" ht="15" thickBot="1">
      <c r="A155" s="33" t="s">
        <v>22</v>
      </c>
      <c r="B155" s="34" t="s">
        <v>23</v>
      </c>
      <c r="C155" s="67">
        <v>13052.208441759592</v>
      </c>
      <c r="D155" s="67">
        <v>12854.933594432036</v>
      </c>
      <c r="E155" s="68">
        <v>13313.252610594784</v>
      </c>
      <c r="F155" s="1235">
        <v>13112.032266320677</v>
      </c>
      <c r="G155" s="989">
        <v>1.534623620405186</v>
      </c>
      <c r="H155" s="69">
        <v>322.03220449790797</v>
      </c>
      <c r="I155" s="69">
        <v>1.0490773826739801</v>
      </c>
      <c r="J155" s="70">
        <v>2.423998928619258</v>
      </c>
      <c r="K155" s="69">
        <v>100</v>
      </c>
      <c r="L155" s="990" t="s">
        <v>23</v>
      </c>
    </row>
    <row r="156" spans="1:12" ht="15" thickBot="1">
      <c r="A156" s="35"/>
      <c r="B156" s="36"/>
      <c r="C156" s="71"/>
      <c r="D156" s="71"/>
      <c r="E156" s="71"/>
      <c r="F156" s="71"/>
      <c r="G156" s="991"/>
      <c r="H156" s="70"/>
      <c r="I156" s="70"/>
      <c r="J156" s="70"/>
      <c r="K156" s="70"/>
      <c r="L156" s="992"/>
    </row>
    <row r="157" spans="1:12" ht="15">
      <c r="A157" s="37" t="s">
        <v>107</v>
      </c>
      <c r="B157" s="38" t="s">
        <v>23</v>
      </c>
      <c r="C157" s="72">
        <v>12381.249905000761</v>
      </c>
      <c r="D157" s="72">
        <v>12926.81808278867</v>
      </c>
      <c r="E157" s="73">
        <v>12628.874903100776</v>
      </c>
      <c r="F157" s="73">
        <v>13185.354444444443</v>
      </c>
      <c r="G157" s="993">
        <v>-4.2204367253709778</v>
      </c>
      <c r="H157" s="74">
        <v>215</v>
      </c>
      <c r="I157" s="74">
        <v>-10.412519098106401</v>
      </c>
      <c r="J157" s="74">
        <v>33.333333333333329</v>
      </c>
      <c r="K157" s="74">
        <v>0.15690376569037656</v>
      </c>
      <c r="L157" s="994">
        <v>3.6373432223120644E-2</v>
      </c>
    </row>
    <row r="158" spans="1:12" ht="15">
      <c r="A158" s="46" t="s">
        <v>108</v>
      </c>
      <c r="B158" s="75" t="s">
        <v>23</v>
      </c>
      <c r="C158" s="76">
        <v>14056.156842728064</v>
      </c>
      <c r="D158" s="76">
        <v>13980.102912068049</v>
      </c>
      <c r="E158" s="77">
        <v>14337.279979582625</v>
      </c>
      <c r="F158" s="77">
        <v>14259.704970309411</v>
      </c>
      <c r="G158" s="995">
        <v>0.54401552791404573</v>
      </c>
      <c r="H158" s="78">
        <v>350.80449651678282</v>
      </c>
      <c r="I158" s="78">
        <v>9.6671280743894736E-2</v>
      </c>
      <c r="J158" s="78">
        <v>13.433908045977011</v>
      </c>
      <c r="K158" s="78">
        <v>41.2918410041841</v>
      </c>
      <c r="L158" s="996">
        <v>4.0077911849796024</v>
      </c>
    </row>
    <row r="159" spans="1:12" ht="15">
      <c r="A159" s="39" t="s">
        <v>109</v>
      </c>
      <c r="B159" s="40" t="s">
        <v>23</v>
      </c>
      <c r="C159" s="79">
        <v>14123.88571875321</v>
      </c>
      <c r="D159" s="79">
        <v>13945.587223595567</v>
      </c>
      <c r="E159" s="80">
        <v>14406.363433128276</v>
      </c>
      <c r="F159" s="80">
        <v>14224.498968067479</v>
      </c>
      <c r="G159" s="997">
        <v>1.2785298481799849</v>
      </c>
      <c r="H159" s="81">
        <v>379.02072538860102</v>
      </c>
      <c r="I159" s="81">
        <v>-0.8525484905385563</v>
      </c>
      <c r="J159" s="81">
        <v>11.132437619961612</v>
      </c>
      <c r="K159" s="81">
        <v>7.5706066945606691</v>
      </c>
      <c r="L159" s="998">
        <v>0.59323961273396453</v>
      </c>
    </row>
    <row r="160" spans="1:12" ht="15">
      <c r="A160" s="39" t="s">
        <v>110</v>
      </c>
      <c r="B160" s="40" t="s">
        <v>23</v>
      </c>
      <c r="C160" s="79" t="s">
        <v>99</v>
      </c>
      <c r="D160" s="79" t="s">
        <v>253</v>
      </c>
      <c r="E160" s="80" t="s">
        <v>99</v>
      </c>
      <c r="F160" s="80" t="s">
        <v>253</v>
      </c>
      <c r="G160" s="997" t="s">
        <v>99</v>
      </c>
      <c r="H160" s="81" t="s">
        <v>99</v>
      </c>
      <c r="I160" s="81" t="s">
        <v>99</v>
      </c>
      <c r="J160" s="81" t="s">
        <v>99</v>
      </c>
      <c r="K160" s="81" t="s">
        <v>99</v>
      </c>
      <c r="L160" s="998" t="s">
        <v>99</v>
      </c>
    </row>
    <row r="161" spans="1:12" ht="15">
      <c r="A161" s="39" t="s">
        <v>97</v>
      </c>
      <c r="B161" s="40" t="s">
        <v>23</v>
      </c>
      <c r="C161" s="79">
        <v>10820.113964458156</v>
      </c>
      <c r="D161" s="79">
        <v>10611.294842660624</v>
      </c>
      <c r="E161" s="80">
        <v>11036.516243747319</v>
      </c>
      <c r="F161" s="80">
        <v>10823.520739513837</v>
      </c>
      <c r="G161" s="997">
        <v>1.9678948223926023</v>
      </c>
      <c r="H161" s="81">
        <v>290.67854686156494</v>
      </c>
      <c r="I161" s="81">
        <v>0.33671705446949679</v>
      </c>
      <c r="J161" s="81">
        <v>-2.26890756302521</v>
      </c>
      <c r="K161" s="81">
        <v>30.41317991631799</v>
      </c>
      <c r="L161" s="998">
        <v>-1.4603971561341353</v>
      </c>
    </row>
    <row r="162" spans="1:12" ht="15.75" thickBot="1">
      <c r="A162" s="41" t="s">
        <v>111</v>
      </c>
      <c r="B162" s="42" t="s">
        <v>23</v>
      </c>
      <c r="C162" s="82">
        <v>13409.928105512159</v>
      </c>
      <c r="D162" s="82">
        <v>13298.805178633513</v>
      </c>
      <c r="E162" s="83">
        <v>13678.126667622402</v>
      </c>
      <c r="F162" s="83">
        <v>13564.781282206182</v>
      </c>
      <c r="G162" s="999">
        <v>0.83558579425753421</v>
      </c>
      <c r="H162" s="84">
        <v>290.4706929434202</v>
      </c>
      <c r="I162" s="84">
        <v>0.4957614761689198</v>
      </c>
      <c r="J162" s="84">
        <v>-10.827664399092971</v>
      </c>
      <c r="K162" s="84">
        <v>20.567468619246863</v>
      </c>
      <c r="L162" s="1000">
        <v>-3.0564767403352953</v>
      </c>
    </row>
    <row r="163" spans="1:12" ht="15" thickBot="1">
      <c r="A163" s="35"/>
      <c r="B163" s="43"/>
      <c r="C163" s="71"/>
      <c r="D163" s="71"/>
      <c r="E163" s="71"/>
      <c r="F163" s="71"/>
      <c r="G163" s="991"/>
      <c r="H163" s="70"/>
      <c r="I163" s="70"/>
      <c r="J163" s="70"/>
      <c r="K163" s="70"/>
      <c r="L163" s="992"/>
    </row>
    <row r="164" spans="1:12" ht="14.25">
      <c r="A164" s="44" t="s">
        <v>112</v>
      </c>
      <c r="B164" s="45" t="s">
        <v>25</v>
      </c>
      <c r="C164" s="85" t="s">
        <v>253</v>
      </c>
      <c r="D164" s="85" t="s">
        <v>253</v>
      </c>
      <c r="E164" s="86" t="s">
        <v>253</v>
      </c>
      <c r="F164" s="86" t="s">
        <v>253</v>
      </c>
      <c r="G164" s="1001" t="s">
        <v>99</v>
      </c>
      <c r="H164" s="87" t="s">
        <v>253</v>
      </c>
      <c r="I164" s="87" t="s">
        <v>99</v>
      </c>
      <c r="J164" s="88" t="s">
        <v>99</v>
      </c>
      <c r="K164" s="88">
        <v>1.307531380753138E-2</v>
      </c>
      <c r="L164" s="1002" t="s">
        <v>99</v>
      </c>
    </row>
    <row r="165" spans="1:12" ht="15">
      <c r="A165" s="46" t="s">
        <v>112</v>
      </c>
      <c r="B165" s="47" t="s">
        <v>26</v>
      </c>
      <c r="C165" s="79" t="s">
        <v>253</v>
      </c>
      <c r="D165" s="79" t="s">
        <v>253</v>
      </c>
      <c r="E165" s="80" t="s">
        <v>253</v>
      </c>
      <c r="F165" s="80" t="s">
        <v>253</v>
      </c>
      <c r="G165" s="997" t="s">
        <v>99</v>
      </c>
      <c r="H165" s="81" t="s">
        <v>253</v>
      </c>
      <c r="I165" s="81" t="s">
        <v>99</v>
      </c>
      <c r="J165" s="89" t="s">
        <v>99</v>
      </c>
      <c r="K165" s="89">
        <v>1.307531380753138E-2</v>
      </c>
      <c r="L165" s="1003" t="s">
        <v>99</v>
      </c>
    </row>
    <row r="166" spans="1:12" ht="15">
      <c r="A166" s="46" t="s">
        <v>112</v>
      </c>
      <c r="B166" s="47" t="s">
        <v>27</v>
      </c>
      <c r="C166" s="79" t="s">
        <v>99</v>
      </c>
      <c r="D166" s="79" t="s">
        <v>99</v>
      </c>
      <c r="E166" s="80" t="s">
        <v>99</v>
      </c>
      <c r="F166" s="80" t="s">
        <v>99</v>
      </c>
      <c r="G166" s="997" t="s">
        <v>99</v>
      </c>
      <c r="H166" s="81" t="s">
        <v>99</v>
      </c>
      <c r="I166" s="81" t="s">
        <v>99</v>
      </c>
      <c r="J166" s="89" t="s">
        <v>99</v>
      </c>
      <c r="K166" s="89" t="s">
        <v>99</v>
      </c>
      <c r="L166" s="1003" t="s">
        <v>99</v>
      </c>
    </row>
    <row r="167" spans="1:12" ht="14.25">
      <c r="A167" s="44" t="s">
        <v>112</v>
      </c>
      <c r="B167" s="48" t="s">
        <v>28</v>
      </c>
      <c r="C167" s="90" t="s">
        <v>253</v>
      </c>
      <c r="D167" s="90" t="s">
        <v>99</v>
      </c>
      <c r="E167" s="91" t="s">
        <v>253</v>
      </c>
      <c r="F167" s="91" t="s">
        <v>99</v>
      </c>
      <c r="G167" s="1004" t="s">
        <v>99</v>
      </c>
      <c r="H167" s="92" t="s">
        <v>253</v>
      </c>
      <c r="I167" s="92" t="s">
        <v>99</v>
      </c>
      <c r="J167" s="93" t="s">
        <v>99</v>
      </c>
      <c r="K167" s="93">
        <v>3.9225941422594141E-2</v>
      </c>
      <c r="L167" s="1005" t="s">
        <v>99</v>
      </c>
    </row>
    <row r="168" spans="1:12" ht="15">
      <c r="A168" s="46" t="s">
        <v>112</v>
      </c>
      <c r="B168" s="47" t="s">
        <v>29</v>
      </c>
      <c r="C168" s="79" t="s">
        <v>253</v>
      </c>
      <c r="D168" s="79" t="s">
        <v>99</v>
      </c>
      <c r="E168" s="80" t="s">
        <v>253</v>
      </c>
      <c r="F168" s="80" t="s">
        <v>99</v>
      </c>
      <c r="G168" s="997" t="s">
        <v>99</v>
      </c>
      <c r="H168" s="81" t="s">
        <v>253</v>
      </c>
      <c r="I168" s="81" t="s">
        <v>99</v>
      </c>
      <c r="J168" s="89" t="s">
        <v>99</v>
      </c>
      <c r="K168" s="89">
        <v>3.9225941422594141E-2</v>
      </c>
      <c r="L168" s="1003" t="s">
        <v>99</v>
      </c>
    </row>
    <row r="169" spans="1:12" ht="15">
      <c r="A169" s="46" t="s">
        <v>112</v>
      </c>
      <c r="B169" s="47" t="s">
        <v>30</v>
      </c>
      <c r="C169" s="79" t="s">
        <v>99</v>
      </c>
      <c r="D169" s="79" t="s">
        <v>99</v>
      </c>
      <c r="E169" s="80" t="s">
        <v>99</v>
      </c>
      <c r="F169" s="80" t="s">
        <v>99</v>
      </c>
      <c r="G169" s="997" t="s">
        <v>99</v>
      </c>
      <c r="H169" s="81" t="s">
        <v>99</v>
      </c>
      <c r="I169" s="81" t="s">
        <v>99</v>
      </c>
      <c r="J169" s="89" t="s">
        <v>99</v>
      </c>
      <c r="K169" s="89" t="s">
        <v>99</v>
      </c>
      <c r="L169" s="1003" t="s">
        <v>99</v>
      </c>
    </row>
    <row r="170" spans="1:12" ht="14.25">
      <c r="A170" s="44" t="s">
        <v>112</v>
      </c>
      <c r="B170" s="48" t="s">
        <v>31</v>
      </c>
      <c r="C170" s="90">
        <v>11979.383548541367</v>
      </c>
      <c r="D170" s="90">
        <v>12781.048185231542</v>
      </c>
      <c r="E170" s="91">
        <v>12218.971219512196</v>
      </c>
      <c r="F170" s="91">
        <v>13036.669148936173</v>
      </c>
      <c r="G170" s="1004">
        <v>-6.2722917954138895</v>
      </c>
      <c r="H170" s="92">
        <v>204.98750000000001</v>
      </c>
      <c r="I170" s="92">
        <v>-12.766636523219319</v>
      </c>
      <c r="J170" s="93">
        <v>0</v>
      </c>
      <c r="K170" s="93">
        <v>0.10460251046025104</v>
      </c>
      <c r="L170" s="1005">
        <v>-2.5355637328653424E-3</v>
      </c>
    </row>
    <row r="171" spans="1:12" ht="15">
      <c r="A171" s="46" t="s">
        <v>112</v>
      </c>
      <c r="B171" s="47" t="s">
        <v>32</v>
      </c>
      <c r="C171" s="79" t="s">
        <v>253</v>
      </c>
      <c r="D171" s="79">
        <v>12922.407843137255</v>
      </c>
      <c r="E171" s="80" t="s">
        <v>253</v>
      </c>
      <c r="F171" s="80">
        <v>13180.856</v>
      </c>
      <c r="G171" s="997" t="s">
        <v>99</v>
      </c>
      <c r="H171" s="81" t="s">
        <v>253</v>
      </c>
      <c r="I171" s="81" t="s">
        <v>99</v>
      </c>
      <c r="J171" s="89" t="s">
        <v>99</v>
      </c>
      <c r="K171" s="89">
        <v>3.9225941422594141E-2</v>
      </c>
      <c r="L171" s="1003" t="s">
        <v>99</v>
      </c>
    </row>
    <row r="172" spans="1:12" ht="15.75" thickBot="1">
      <c r="A172" s="49" t="s">
        <v>112</v>
      </c>
      <c r="B172" s="50" t="s">
        <v>33</v>
      </c>
      <c r="C172" s="94" t="s">
        <v>253</v>
      </c>
      <c r="D172" s="94" t="s">
        <v>253</v>
      </c>
      <c r="E172" s="95" t="s">
        <v>253</v>
      </c>
      <c r="F172" s="95" t="s">
        <v>253</v>
      </c>
      <c r="G172" s="1006" t="s">
        <v>99</v>
      </c>
      <c r="H172" s="89" t="s">
        <v>253</v>
      </c>
      <c r="I172" s="89" t="s">
        <v>99</v>
      </c>
      <c r="J172" s="89" t="s">
        <v>99</v>
      </c>
      <c r="K172" s="89">
        <v>6.5376569037656901E-2</v>
      </c>
      <c r="L172" s="1003" t="s">
        <v>99</v>
      </c>
    </row>
    <row r="173" spans="1:12" ht="15" thickBot="1">
      <c r="A173" s="35"/>
      <c r="B173" s="43"/>
      <c r="C173" s="71"/>
      <c r="D173" s="71"/>
      <c r="E173" s="71"/>
      <c r="F173" s="71"/>
      <c r="G173" s="991"/>
      <c r="H173" s="70"/>
      <c r="I173" s="70"/>
      <c r="J173" s="70"/>
      <c r="K173" s="70"/>
      <c r="L173" s="992"/>
    </row>
    <row r="174" spans="1:12" ht="14.25">
      <c r="A174" s="44" t="s">
        <v>113</v>
      </c>
      <c r="B174" s="45" t="s">
        <v>25</v>
      </c>
      <c r="C174" s="85">
        <v>14607.596713589894</v>
      </c>
      <c r="D174" s="85">
        <v>14592.353561981285</v>
      </c>
      <c r="E174" s="86">
        <v>14899.748647861692</v>
      </c>
      <c r="F174" s="86">
        <v>14884.200633220911</v>
      </c>
      <c r="G174" s="1001">
        <v>0.10445985662191563</v>
      </c>
      <c r="H174" s="87">
        <v>414.68993710691831</v>
      </c>
      <c r="I174" s="87">
        <v>-1.222362859322335</v>
      </c>
      <c r="J174" s="88">
        <v>40.707964601769916</v>
      </c>
      <c r="K174" s="88">
        <v>4.1579497907949792</v>
      </c>
      <c r="L174" s="1002">
        <v>1.1312991948394413</v>
      </c>
    </row>
    <row r="175" spans="1:12" ht="15">
      <c r="A175" s="46" t="s">
        <v>113</v>
      </c>
      <c r="B175" s="47" t="s">
        <v>26</v>
      </c>
      <c r="C175" s="79">
        <v>14585.074509803921</v>
      </c>
      <c r="D175" s="79">
        <v>14613.856862745099</v>
      </c>
      <c r="E175" s="80">
        <v>14876.776</v>
      </c>
      <c r="F175" s="80">
        <v>14906.134</v>
      </c>
      <c r="G175" s="997">
        <v>-0.19695247607461583</v>
      </c>
      <c r="H175" s="81">
        <v>406.3</v>
      </c>
      <c r="I175" s="81">
        <v>-0.4654581087702051</v>
      </c>
      <c r="J175" s="89">
        <v>43.262411347517734</v>
      </c>
      <c r="K175" s="89">
        <v>2.6412133891213387</v>
      </c>
      <c r="L175" s="1003">
        <v>0.75290483146766274</v>
      </c>
    </row>
    <row r="176" spans="1:12" ht="15">
      <c r="A176" s="46" t="s">
        <v>113</v>
      </c>
      <c r="B176" s="47" t="s">
        <v>27</v>
      </c>
      <c r="C176" s="79">
        <v>14644.717647058822</v>
      </c>
      <c r="D176" s="79">
        <v>14559.188235294117</v>
      </c>
      <c r="E176" s="80">
        <v>14937.611999999999</v>
      </c>
      <c r="F176" s="80">
        <v>14850.371999999999</v>
      </c>
      <c r="G176" s="997">
        <v>0.58746003130426494</v>
      </c>
      <c r="H176" s="81">
        <v>429.3</v>
      </c>
      <c r="I176" s="81">
        <v>-2.2318378501480325</v>
      </c>
      <c r="J176" s="89">
        <v>36.470588235294116</v>
      </c>
      <c r="K176" s="89">
        <v>1.5167364016736402</v>
      </c>
      <c r="L176" s="1003">
        <v>0.37839436337177879</v>
      </c>
    </row>
    <row r="177" spans="1:12" ht="14.25">
      <c r="A177" s="44" t="s">
        <v>113</v>
      </c>
      <c r="B177" s="48" t="s">
        <v>28</v>
      </c>
      <c r="C177" s="90">
        <v>14330.348342327126</v>
      </c>
      <c r="D177" s="90">
        <v>14357.92087595004</v>
      </c>
      <c r="E177" s="91">
        <v>14616.955309173669</v>
      </c>
      <c r="F177" s="91">
        <v>14645.079293469042</v>
      </c>
      <c r="G177" s="1004">
        <v>-0.19203709131103616</v>
      </c>
      <c r="H177" s="92">
        <v>376.6243956043956</v>
      </c>
      <c r="I177" s="92">
        <v>-0.59370255770221148</v>
      </c>
      <c r="J177" s="93">
        <v>16.966580976863753</v>
      </c>
      <c r="K177" s="93">
        <v>11.898535564853557</v>
      </c>
      <c r="L177" s="1005">
        <v>1.4793578495729882</v>
      </c>
    </row>
    <row r="178" spans="1:12" ht="15">
      <c r="A178" s="46" t="s">
        <v>113</v>
      </c>
      <c r="B178" s="47" t="s">
        <v>29</v>
      </c>
      <c r="C178" s="79">
        <v>14099.748039215687</v>
      </c>
      <c r="D178" s="79">
        <v>14263.989215686275</v>
      </c>
      <c r="E178" s="80">
        <v>14381.743</v>
      </c>
      <c r="F178" s="80">
        <v>14549.269</v>
      </c>
      <c r="G178" s="997">
        <v>-1.151439292242104</v>
      </c>
      <c r="H178" s="81">
        <v>365</v>
      </c>
      <c r="I178" s="81">
        <v>0.21965952773201849</v>
      </c>
      <c r="J178" s="89">
        <v>8.8305489260143197</v>
      </c>
      <c r="K178" s="89">
        <v>5.96234309623431</v>
      </c>
      <c r="L178" s="1003">
        <v>0.35098646036983983</v>
      </c>
    </row>
    <row r="179" spans="1:12" ht="15">
      <c r="A179" s="46" t="s">
        <v>113</v>
      </c>
      <c r="B179" s="47" t="s">
        <v>30</v>
      </c>
      <c r="C179" s="79">
        <v>14548.076470588236</v>
      </c>
      <c r="D179" s="79">
        <v>14458.744117647058</v>
      </c>
      <c r="E179" s="80">
        <v>14839.038</v>
      </c>
      <c r="F179" s="80">
        <v>14747.919</v>
      </c>
      <c r="G179" s="997">
        <v>0.61784310044014068</v>
      </c>
      <c r="H179" s="81">
        <v>388.3</v>
      </c>
      <c r="I179" s="81">
        <v>-1.9444444444444418</v>
      </c>
      <c r="J179" s="89">
        <v>26.462395543175489</v>
      </c>
      <c r="K179" s="89">
        <v>5.9361924686192467</v>
      </c>
      <c r="L179" s="1003">
        <v>1.1283713892031493</v>
      </c>
    </row>
    <row r="180" spans="1:12" ht="14.25">
      <c r="A180" s="44" t="s">
        <v>113</v>
      </c>
      <c r="B180" s="48" t="s">
        <v>31</v>
      </c>
      <c r="C180" s="90">
        <v>13792.932359226535</v>
      </c>
      <c r="D180" s="90">
        <v>13690.984695862648</v>
      </c>
      <c r="E180" s="91">
        <v>14068.791006411066</v>
      </c>
      <c r="F180" s="91">
        <v>13964.804389779902</v>
      </c>
      <c r="G180" s="1004">
        <v>0.74463353534164989</v>
      </c>
      <c r="H180" s="92">
        <v>328.1041450777202</v>
      </c>
      <c r="I180" s="92">
        <v>-0.34597924789362683</v>
      </c>
      <c r="J180" s="93">
        <v>8.4269662921348321</v>
      </c>
      <c r="K180" s="93">
        <v>25.235355648535563</v>
      </c>
      <c r="L180" s="1005">
        <v>1.3971341405671716</v>
      </c>
    </row>
    <row r="181" spans="1:12" ht="15">
      <c r="A181" s="46" t="s">
        <v>113</v>
      </c>
      <c r="B181" s="47" t="s">
        <v>32</v>
      </c>
      <c r="C181" s="79">
        <v>13598.328431372549</v>
      </c>
      <c r="D181" s="79">
        <v>13547.301960784313</v>
      </c>
      <c r="E181" s="80">
        <v>13870.295</v>
      </c>
      <c r="F181" s="80">
        <v>13818.248</v>
      </c>
      <c r="G181" s="997">
        <v>0.37665411707765328</v>
      </c>
      <c r="H181" s="81">
        <v>314.3</v>
      </c>
      <c r="I181" s="81">
        <v>0.19126554032515866</v>
      </c>
      <c r="J181" s="89">
        <v>4.2074363992172206</v>
      </c>
      <c r="K181" s="89">
        <v>13.92520920502092</v>
      </c>
      <c r="L181" s="1003">
        <v>0.23832022685030374</v>
      </c>
    </row>
    <row r="182" spans="1:12" ht="15.75" thickBot="1">
      <c r="A182" s="49" t="s">
        <v>113</v>
      </c>
      <c r="B182" s="50" t="s">
        <v>33</v>
      </c>
      <c r="C182" s="94">
        <v>14011.133333333333</v>
      </c>
      <c r="D182" s="94">
        <v>13864.546078431373</v>
      </c>
      <c r="E182" s="95">
        <v>14291.356</v>
      </c>
      <c r="F182" s="95">
        <v>14141.837</v>
      </c>
      <c r="G182" s="1006">
        <v>1.0572813135945511</v>
      </c>
      <c r="H182" s="89">
        <v>345.1</v>
      </c>
      <c r="I182" s="89">
        <v>-1.4563106796116407</v>
      </c>
      <c r="J182" s="89">
        <v>14.116094986807386</v>
      </c>
      <c r="K182" s="89">
        <v>11.310146443514645</v>
      </c>
      <c r="L182" s="1003">
        <v>1.1588139137168678</v>
      </c>
    </row>
    <row r="183" spans="1:12" ht="15.75" thickBot="1">
      <c r="A183" s="51"/>
      <c r="B183" s="52"/>
      <c r="C183" s="96"/>
      <c r="D183" s="96"/>
      <c r="E183" s="96"/>
      <c r="F183" s="96"/>
      <c r="G183" s="1007"/>
      <c r="H183" s="97"/>
      <c r="I183" s="97"/>
      <c r="J183" s="97"/>
      <c r="K183" s="97"/>
      <c r="L183" s="1008"/>
    </row>
    <row r="184" spans="1:12" ht="15">
      <c r="A184" s="46" t="s">
        <v>114</v>
      </c>
      <c r="B184" s="53" t="s">
        <v>30</v>
      </c>
      <c r="C184" s="98">
        <v>14364.598039215685</v>
      </c>
      <c r="D184" s="98">
        <v>14157.525490196078</v>
      </c>
      <c r="E184" s="99">
        <v>14651.89</v>
      </c>
      <c r="F184" s="99">
        <v>14440.675999999999</v>
      </c>
      <c r="G184" s="1009">
        <v>1.4626323587621517</v>
      </c>
      <c r="H184" s="100">
        <v>398.6</v>
      </c>
      <c r="I184" s="100">
        <v>-3.252427184466014</v>
      </c>
      <c r="J184" s="100">
        <v>39.370078740157481</v>
      </c>
      <c r="K184" s="100">
        <v>2.3143305439330542</v>
      </c>
      <c r="L184" s="1010">
        <v>0.61351361611733157</v>
      </c>
    </row>
    <row r="185" spans="1:12" ht="15.75" thickBot="1">
      <c r="A185" s="49" t="s">
        <v>114</v>
      </c>
      <c r="B185" s="50" t="s">
        <v>33</v>
      </c>
      <c r="C185" s="94">
        <v>14009.834313725491</v>
      </c>
      <c r="D185" s="94">
        <v>13870.07745098039</v>
      </c>
      <c r="E185" s="95">
        <v>14290.031000000001</v>
      </c>
      <c r="F185" s="95">
        <v>14147.478999999999</v>
      </c>
      <c r="G185" s="1006">
        <v>1.0076141480754381</v>
      </c>
      <c r="H185" s="89">
        <v>370.4</v>
      </c>
      <c r="I185" s="89">
        <v>-0.6171183257311541</v>
      </c>
      <c r="J185" s="89">
        <v>2.030456852791878</v>
      </c>
      <c r="K185" s="89">
        <v>5.256276150627615</v>
      </c>
      <c r="L185" s="1003">
        <v>-2.0274003383367045E-2</v>
      </c>
    </row>
    <row r="186" spans="1:12" ht="15.75" thickBot="1">
      <c r="A186" s="51"/>
      <c r="B186" s="52"/>
      <c r="C186" s="96"/>
      <c r="D186" s="96"/>
      <c r="E186" s="96"/>
      <c r="F186" s="96"/>
      <c r="G186" s="1007"/>
      <c r="H186" s="97"/>
      <c r="I186" s="97"/>
      <c r="J186" s="97"/>
      <c r="K186" s="97"/>
      <c r="L186" s="1008"/>
    </row>
    <row r="187" spans="1:12" ht="14.25">
      <c r="A187" s="44" t="s">
        <v>115</v>
      </c>
      <c r="B187" s="45" t="s">
        <v>25</v>
      </c>
      <c r="C187" s="85" t="s">
        <v>99</v>
      </c>
      <c r="D187" s="85" t="s">
        <v>99</v>
      </c>
      <c r="E187" s="86" t="s">
        <v>99</v>
      </c>
      <c r="F187" s="86" t="s">
        <v>99</v>
      </c>
      <c r="G187" s="1001" t="s">
        <v>99</v>
      </c>
      <c r="H187" s="87" t="s">
        <v>99</v>
      </c>
      <c r="I187" s="87" t="s">
        <v>99</v>
      </c>
      <c r="J187" s="88" t="s">
        <v>99</v>
      </c>
      <c r="K187" s="88" t="s">
        <v>99</v>
      </c>
      <c r="L187" s="1002" t="s">
        <v>99</v>
      </c>
    </row>
    <row r="188" spans="1:12" ht="15">
      <c r="A188" s="39" t="s">
        <v>115</v>
      </c>
      <c r="B188" s="47" t="s">
        <v>26</v>
      </c>
      <c r="C188" s="79" t="s">
        <v>99</v>
      </c>
      <c r="D188" s="79" t="s">
        <v>99</v>
      </c>
      <c r="E188" s="80" t="s">
        <v>99</v>
      </c>
      <c r="F188" s="80" t="s">
        <v>99</v>
      </c>
      <c r="G188" s="997" t="s">
        <v>99</v>
      </c>
      <c r="H188" s="81" t="s">
        <v>99</v>
      </c>
      <c r="I188" s="81" t="s">
        <v>99</v>
      </c>
      <c r="J188" s="89" t="s">
        <v>99</v>
      </c>
      <c r="K188" s="89" t="s">
        <v>99</v>
      </c>
      <c r="L188" s="1003" t="s">
        <v>99</v>
      </c>
    </row>
    <row r="189" spans="1:12" ht="15">
      <c r="A189" s="39" t="s">
        <v>115</v>
      </c>
      <c r="B189" s="47" t="s">
        <v>27</v>
      </c>
      <c r="C189" s="79" t="s">
        <v>99</v>
      </c>
      <c r="D189" s="79" t="s">
        <v>99</v>
      </c>
      <c r="E189" s="80" t="s">
        <v>99</v>
      </c>
      <c r="F189" s="80" t="s">
        <v>99</v>
      </c>
      <c r="G189" s="997" t="s">
        <v>99</v>
      </c>
      <c r="H189" s="81" t="s">
        <v>99</v>
      </c>
      <c r="I189" s="81" t="s">
        <v>99</v>
      </c>
      <c r="J189" s="89" t="s">
        <v>99</v>
      </c>
      <c r="K189" s="89" t="s">
        <v>99</v>
      </c>
      <c r="L189" s="1003" t="s">
        <v>99</v>
      </c>
    </row>
    <row r="190" spans="1:12" ht="15">
      <c r="A190" s="39" t="s">
        <v>115</v>
      </c>
      <c r="B190" s="47" t="s">
        <v>34</v>
      </c>
      <c r="C190" s="79" t="s">
        <v>99</v>
      </c>
      <c r="D190" s="79" t="s">
        <v>99</v>
      </c>
      <c r="E190" s="80" t="s">
        <v>99</v>
      </c>
      <c r="F190" s="80" t="s">
        <v>99</v>
      </c>
      <c r="G190" s="997" t="s">
        <v>99</v>
      </c>
      <c r="H190" s="81" t="s">
        <v>99</v>
      </c>
      <c r="I190" s="81" t="s">
        <v>99</v>
      </c>
      <c r="J190" s="89" t="s">
        <v>99</v>
      </c>
      <c r="K190" s="89" t="s">
        <v>99</v>
      </c>
      <c r="L190" s="1003" t="s">
        <v>99</v>
      </c>
    </row>
    <row r="191" spans="1:12" ht="14.25">
      <c r="A191" s="54" t="s">
        <v>115</v>
      </c>
      <c r="B191" s="48" t="s">
        <v>28</v>
      </c>
      <c r="C191" s="90" t="s">
        <v>99</v>
      </c>
      <c r="D191" s="90" t="s">
        <v>99</v>
      </c>
      <c r="E191" s="91" t="s">
        <v>99</v>
      </c>
      <c r="F191" s="91" t="s">
        <v>99</v>
      </c>
      <c r="G191" s="1004" t="s">
        <v>99</v>
      </c>
      <c r="H191" s="92" t="s">
        <v>99</v>
      </c>
      <c r="I191" s="92" t="s">
        <v>99</v>
      </c>
      <c r="J191" s="93" t="s">
        <v>99</v>
      </c>
      <c r="K191" s="93" t="s">
        <v>99</v>
      </c>
      <c r="L191" s="1005" t="s">
        <v>99</v>
      </c>
    </row>
    <row r="192" spans="1:12" ht="15">
      <c r="A192" s="39" t="s">
        <v>115</v>
      </c>
      <c r="B192" s="47" t="s">
        <v>30</v>
      </c>
      <c r="C192" s="79" t="s">
        <v>99</v>
      </c>
      <c r="D192" s="79" t="s">
        <v>99</v>
      </c>
      <c r="E192" s="80" t="s">
        <v>99</v>
      </c>
      <c r="F192" s="80" t="s">
        <v>99</v>
      </c>
      <c r="G192" s="997" t="s">
        <v>99</v>
      </c>
      <c r="H192" s="81" t="s">
        <v>99</v>
      </c>
      <c r="I192" s="81" t="s">
        <v>99</v>
      </c>
      <c r="J192" s="89" t="s">
        <v>99</v>
      </c>
      <c r="K192" s="89" t="s">
        <v>99</v>
      </c>
      <c r="L192" s="1003" t="s">
        <v>99</v>
      </c>
    </row>
    <row r="193" spans="1:12" ht="15">
      <c r="A193" s="39" t="s">
        <v>115</v>
      </c>
      <c r="B193" s="47" t="s">
        <v>35</v>
      </c>
      <c r="C193" s="79" t="s">
        <v>99</v>
      </c>
      <c r="D193" s="79" t="s">
        <v>99</v>
      </c>
      <c r="E193" s="80" t="s">
        <v>99</v>
      </c>
      <c r="F193" s="80" t="s">
        <v>99</v>
      </c>
      <c r="G193" s="997" t="s">
        <v>99</v>
      </c>
      <c r="H193" s="81" t="s">
        <v>99</v>
      </c>
      <c r="I193" s="81" t="s">
        <v>99</v>
      </c>
      <c r="J193" s="89" t="s">
        <v>99</v>
      </c>
      <c r="K193" s="89" t="s">
        <v>99</v>
      </c>
      <c r="L193" s="1003" t="s">
        <v>99</v>
      </c>
    </row>
    <row r="194" spans="1:12" ht="14.25">
      <c r="A194" s="54" t="s">
        <v>115</v>
      </c>
      <c r="B194" s="48" t="s">
        <v>31</v>
      </c>
      <c r="C194" s="90" t="s">
        <v>99</v>
      </c>
      <c r="D194" s="90" t="s">
        <v>253</v>
      </c>
      <c r="E194" s="91" t="s">
        <v>99</v>
      </c>
      <c r="F194" s="91" t="s">
        <v>253</v>
      </c>
      <c r="G194" s="1004" t="s">
        <v>99</v>
      </c>
      <c r="H194" s="92" t="s">
        <v>99</v>
      </c>
      <c r="I194" s="92" t="s">
        <v>99</v>
      </c>
      <c r="J194" s="93" t="s">
        <v>99</v>
      </c>
      <c r="K194" s="93" t="s">
        <v>99</v>
      </c>
      <c r="L194" s="1005" t="s">
        <v>99</v>
      </c>
    </row>
    <row r="195" spans="1:12" ht="15">
      <c r="A195" s="39" t="s">
        <v>115</v>
      </c>
      <c r="B195" s="47" t="s">
        <v>33</v>
      </c>
      <c r="C195" s="79" t="s">
        <v>99</v>
      </c>
      <c r="D195" s="79" t="s">
        <v>253</v>
      </c>
      <c r="E195" s="80" t="s">
        <v>99</v>
      </c>
      <c r="F195" s="80" t="s">
        <v>253</v>
      </c>
      <c r="G195" s="997" t="s">
        <v>99</v>
      </c>
      <c r="H195" s="81" t="s">
        <v>99</v>
      </c>
      <c r="I195" s="81" t="s">
        <v>99</v>
      </c>
      <c r="J195" s="89" t="s">
        <v>99</v>
      </c>
      <c r="K195" s="89" t="s">
        <v>99</v>
      </c>
      <c r="L195" s="1003" t="s">
        <v>99</v>
      </c>
    </row>
    <row r="196" spans="1:12" ht="15.75" thickBot="1">
      <c r="A196" s="55" t="s">
        <v>115</v>
      </c>
      <c r="B196" s="47" t="s">
        <v>36</v>
      </c>
      <c r="C196" s="94" t="s">
        <v>99</v>
      </c>
      <c r="D196" s="94" t="s">
        <v>253</v>
      </c>
      <c r="E196" s="95" t="s">
        <v>99</v>
      </c>
      <c r="F196" s="95" t="s">
        <v>253</v>
      </c>
      <c r="G196" s="1006" t="s">
        <v>99</v>
      </c>
      <c r="H196" s="89" t="s">
        <v>99</v>
      </c>
      <c r="I196" s="89" t="s">
        <v>99</v>
      </c>
      <c r="J196" s="89" t="s">
        <v>99</v>
      </c>
      <c r="K196" s="89" t="s">
        <v>99</v>
      </c>
      <c r="L196" s="1003" t="s">
        <v>99</v>
      </c>
    </row>
    <row r="197" spans="1:12" ht="15.75" thickBot="1">
      <c r="A197" s="51"/>
      <c r="B197" s="52"/>
      <c r="C197" s="96"/>
      <c r="D197" s="96"/>
      <c r="E197" s="96"/>
      <c r="F197" s="96"/>
      <c r="G197" s="1007"/>
      <c r="H197" s="97"/>
      <c r="I197" s="97"/>
      <c r="J197" s="97"/>
      <c r="K197" s="97"/>
      <c r="L197" s="1008"/>
    </row>
    <row r="198" spans="1:12" ht="14.25">
      <c r="A198" s="44" t="s">
        <v>24</v>
      </c>
      <c r="B198" s="45" t="s">
        <v>28</v>
      </c>
      <c r="C198" s="85">
        <v>11545.266362857696</v>
      </c>
      <c r="D198" s="85">
        <v>11406.392213283829</v>
      </c>
      <c r="E198" s="86">
        <v>11776.17169011485</v>
      </c>
      <c r="F198" s="86">
        <v>11634.520057549506</v>
      </c>
      <c r="G198" s="1001">
        <v>1.2175116108328732</v>
      </c>
      <c r="H198" s="87">
        <v>352.06714801444048</v>
      </c>
      <c r="I198" s="87">
        <v>-3.0461165920216824</v>
      </c>
      <c r="J198" s="88">
        <v>3.7453183520599254</v>
      </c>
      <c r="K198" s="88">
        <v>3.6218619246861925</v>
      </c>
      <c r="L198" s="1002">
        <v>4.612869849093304E-2</v>
      </c>
    </row>
    <row r="199" spans="1:12" ht="15">
      <c r="A199" s="46" t="s">
        <v>24</v>
      </c>
      <c r="B199" s="47" t="s">
        <v>29</v>
      </c>
      <c r="C199" s="79">
        <v>11124.202941176471</v>
      </c>
      <c r="D199" s="79">
        <v>11027.742156862745</v>
      </c>
      <c r="E199" s="80">
        <v>11346.687</v>
      </c>
      <c r="F199" s="80">
        <v>11248.297</v>
      </c>
      <c r="G199" s="997">
        <v>0.87471018946245294</v>
      </c>
      <c r="H199" s="81">
        <v>333.2</v>
      </c>
      <c r="I199" s="81">
        <v>0.45221585770274347</v>
      </c>
      <c r="J199" s="89">
        <v>57.499999999999993</v>
      </c>
      <c r="K199" s="89">
        <v>0.82374476987447709</v>
      </c>
      <c r="L199" s="1003">
        <v>0.28805439890889517</v>
      </c>
    </row>
    <row r="200" spans="1:12" ht="15">
      <c r="A200" s="46" t="s">
        <v>24</v>
      </c>
      <c r="B200" s="47" t="s">
        <v>30</v>
      </c>
      <c r="C200" s="79">
        <v>11568.632352941175</v>
      </c>
      <c r="D200" s="79">
        <v>11486.530392156863</v>
      </c>
      <c r="E200" s="80">
        <v>11800.004999999999</v>
      </c>
      <c r="F200" s="80">
        <v>11716.261</v>
      </c>
      <c r="G200" s="997">
        <v>0.71476727942471385</v>
      </c>
      <c r="H200" s="81">
        <v>344.5</v>
      </c>
      <c r="I200" s="81">
        <v>-2.2140221402214055</v>
      </c>
      <c r="J200" s="89">
        <v>16.867469879518072</v>
      </c>
      <c r="K200" s="89">
        <v>1.268305439330544</v>
      </c>
      <c r="L200" s="1003">
        <v>0.15674791957696166</v>
      </c>
    </row>
    <row r="201" spans="1:12" ht="15">
      <c r="A201" s="46" t="s">
        <v>24</v>
      </c>
      <c r="B201" s="47" t="s">
        <v>35</v>
      </c>
      <c r="C201" s="79">
        <v>11732.165686274509</v>
      </c>
      <c r="D201" s="79">
        <v>11455.638235294118</v>
      </c>
      <c r="E201" s="80">
        <v>11966.808999999999</v>
      </c>
      <c r="F201" s="80">
        <v>11684.751</v>
      </c>
      <c r="G201" s="997">
        <v>2.413898250805679</v>
      </c>
      <c r="H201" s="81">
        <v>368.5</v>
      </c>
      <c r="I201" s="81">
        <v>-2.5390108436921506</v>
      </c>
      <c r="J201" s="89">
        <v>-18.75</v>
      </c>
      <c r="K201" s="89">
        <v>1.5298117154811715</v>
      </c>
      <c r="L201" s="1003">
        <v>-0.39867361999492323</v>
      </c>
    </row>
    <row r="202" spans="1:12" ht="14.25">
      <c r="A202" s="44" t="s">
        <v>24</v>
      </c>
      <c r="B202" s="48" t="s">
        <v>31</v>
      </c>
      <c r="C202" s="90">
        <v>11198.362566446585</v>
      </c>
      <c r="D202" s="90">
        <v>11118.915938501857</v>
      </c>
      <c r="E202" s="91">
        <v>11422.329817775517</v>
      </c>
      <c r="F202" s="91">
        <v>11341.294257271895</v>
      </c>
      <c r="G202" s="1004">
        <v>0.71451774960924808</v>
      </c>
      <c r="H202" s="92">
        <v>302.93552278820374</v>
      </c>
      <c r="I202" s="92">
        <v>-0.50864768918791348</v>
      </c>
      <c r="J202" s="93">
        <v>1.5656909462219197</v>
      </c>
      <c r="K202" s="93">
        <v>19.50836820083682</v>
      </c>
      <c r="L202" s="1005">
        <v>-0.16486067287417683</v>
      </c>
    </row>
    <row r="203" spans="1:12" ht="15">
      <c r="A203" s="46" t="s">
        <v>24</v>
      </c>
      <c r="B203" s="47" t="s">
        <v>32</v>
      </c>
      <c r="C203" s="79">
        <v>10721.166666666666</v>
      </c>
      <c r="D203" s="79">
        <v>10638.228431372549</v>
      </c>
      <c r="E203" s="80">
        <v>10935.59</v>
      </c>
      <c r="F203" s="80">
        <v>10850.993</v>
      </c>
      <c r="G203" s="997">
        <v>0.77962450072541511</v>
      </c>
      <c r="H203" s="81">
        <v>278.8</v>
      </c>
      <c r="I203" s="81">
        <v>-0.49964311206280421</v>
      </c>
      <c r="J203" s="89">
        <v>10.747663551401869</v>
      </c>
      <c r="K203" s="89">
        <v>6.1976987447698741</v>
      </c>
      <c r="L203" s="1003">
        <v>0.46581177543814789</v>
      </c>
    </row>
    <row r="204" spans="1:12" ht="15">
      <c r="A204" s="46" t="s">
        <v>24</v>
      </c>
      <c r="B204" s="47" t="s">
        <v>33</v>
      </c>
      <c r="C204" s="79">
        <v>11345.608823529412</v>
      </c>
      <c r="D204" s="79">
        <v>11212.697058823529</v>
      </c>
      <c r="E204" s="80">
        <v>11572.521000000001</v>
      </c>
      <c r="F204" s="80">
        <v>11436.950999999999</v>
      </c>
      <c r="G204" s="997">
        <v>1.1853683730917579</v>
      </c>
      <c r="H204" s="81">
        <v>300.3</v>
      </c>
      <c r="I204" s="81">
        <v>-0.49701789264413521</v>
      </c>
      <c r="J204" s="89">
        <v>1.4492753623188406</v>
      </c>
      <c r="K204" s="89">
        <v>8.23744769874477</v>
      </c>
      <c r="L204" s="1003">
        <v>-7.9145310495889021E-2</v>
      </c>
    </row>
    <row r="205" spans="1:12" ht="15">
      <c r="A205" s="46" t="s">
        <v>24</v>
      </c>
      <c r="B205" s="47" t="s">
        <v>36</v>
      </c>
      <c r="C205" s="79">
        <v>11467.750980392157</v>
      </c>
      <c r="D205" s="79">
        <v>11405.324509803922</v>
      </c>
      <c r="E205" s="80">
        <v>11697.106</v>
      </c>
      <c r="F205" s="80">
        <v>11633.431</v>
      </c>
      <c r="G205" s="997">
        <v>0.54734497501209467</v>
      </c>
      <c r="H205" s="81">
        <v>336.7</v>
      </c>
      <c r="I205" s="81">
        <v>1.0504201680672269</v>
      </c>
      <c r="J205" s="89">
        <v>-7.6190476190476195</v>
      </c>
      <c r="K205" s="89">
        <v>5.0732217573221758</v>
      </c>
      <c r="L205" s="1003">
        <v>-0.55152713781643392</v>
      </c>
    </row>
    <row r="206" spans="1:12" ht="14.25">
      <c r="A206" s="44" t="s">
        <v>24</v>
      </c>
      <c r="B206" s="48" t="s">
        <v>37</v>
      </c>
      <c r="C206" s="90">
        <v>8911.4590716084258</v>
      </c>
      <c r="D206" s="90">
        <v>8517.4130623333676</v>
      </c>
      <c r="E206" s="91">
        <v>9089.6882530405946</v>
      </c>
      <c r="F206" s="91">
        <v>8687.7613235800345</v>
      </c>
      <c r="G206" s="1004">
        <v>4.6263578670107259</v>
      </c>
      <c r="H206" s="92">
        <v>227.31759425493715</v>
      </c>
      <c r="I206" s="92">
        <v>0.78617967855520787</v>
      </c>
      <c r="J206" s="93">
        <v>-13.509316770186336</v>
      </c>
      <c r="K206" s="93">
        <v>7.2829497907949792</v>
      </c>
      <c r="L206" s="1005">
        <v>-1.3416651817508898</v>
      </c>
    </row>
    <row r="207" spans="1:12" ht="15">
      <c r="A207" s="46" t="s">
        <v>24</v>
      </c>
      <c r="B207" s="47" t="s">
        <v>101</v>
      </c>
      <c r="C207" s="101">
        <v>8437.0382352941178</v>
      </c>
      <c r="D207" s="101">
        <v>8114.7176470588238</v>
      </c>
      <c r="E207" s="102">
        <v>8605.7790000000005</v>
      </c>
      <c r="F207" s="102">
        <v>8277.0120000000006</v>
      </c>
      <c r="G207" s="1011">
        <v>3.9720493337450735</v>
      </c>
      <c r="H207" s="103">
        <v>213.5</v>
      </c>
      <c r="I207" s="103">
        <v>4.6860356138703985E-2</v>
      </c>
      <c r="J207" s="104">
        <v>-25.609756097560975</v>
      </c>
      <c r="K207" s="104">
        <v>3.9879707112970708</v>
      </c>
      <c r="L207" s="1012">
        <v>-1.5028555911001433</v>
      </c>
    </row>
    <row r="208" spans="1:12" ht="15">
      <c r="A208" s="46" t="s">
        <v>24</v>
      </c>
      <c r="B208" s="47" t="s">
        <v>38</v>
      </c>
      <c r="C208" s="79">
        <v>9382.2186274509804</v>
      </c>
      <c r="D208" s="79">
        <v>8997.8872549019597</v>
      </c>
      <c r="E208" s="80">
        <v>9569.8629999999994</v>
      </c>
      <c r="F208" s="80">
        <v>9177.8449999999993</v>
      </c>
      <c r="G208" s="997">
        <v>4.2713512812648293</v>
      </c>
      <c r="H208" s="81">
        <v>241.4</v>
      </c>
      <c r="I208" s="81">
        <v>-1.2274959083469721</v>
      </c>
      <c r="J208" s="89">
        <v>7.8431372549019605</v>
      </c>
      <c r="K208" s="89">
        <v>2.8765690376569037</v>
      </c>
      <c r="L208" s="1003">
        <v>0.14454814573243624</v>
      </c>
    </row>
    <row r="209" spans="1:12" ht="15.75" thickBot="1">
      <c r="A209" s="46" t="s">
        <v>24</v>
      </c>
      <c r="B209" s="47" t="s">
        <v>39</v>
      </c>
      <c r="C209" s="79">
        <v>9614.8794117647049</v>
      </c>
      <c r="D209" s="79">
        <v>9945.7941176470576</v>
      </c>
      <c r="E209" s="80">
        <v>9807.1769999999997</v>
      </c>
      <c r="F209" s="80">
        <v>10144.709999999999</v>
      </c>
      <c r="G209" s="997">
        <v>-3.327182344295692</v>
      </c>
      <c r="H209" s="81">
        <v>262.2</v>
      </c>
      <c r="I209" s="81">
        <v>-0.41777440182302417</v>
      </c>
      <c r="J209" s="89">
        <v>6.666666666666667</v>
      </c>
      <c r="K209" s="89">
        <v>0.41841004184100417</v>
      </c>
      <c r="L209" s="1003">
        <v>1.6642263616817754E-2</v>
      </c>
    </row>
    <row r="210" spans="1:12" ht="15.75" thickBot="1">
      <c r="A210" s="51"/>
      <c r="B210" s="52"/>
      <c r="C210" s="96"/>
      <c r="D210" s="96"/>
      <c r="E210" s="96"/>
      <c r="F210" s="96"/>
      <c r="G210" s="1007"/>
      <c r="H210" s="97"/>
      <c r="I210" s="97"/>
      <c r="J210" s="97"/>
      <c r="K210" s="97"/>
      <c r="L210" s="1008"/>
    </row>
    <row r="211" spans="1:12" ht="14.25">
      <c r="A211" s="44" t="s">
        <v>116</v>
      </c>
      <c r="B211" s="48" t="s">
        <v>25</v>
      </c>
      <c r="C211" s="90">
        <v>14452.703507230735</v>
      </c>
      <c r="D211" s="90">
        <v>14366.293088321145</v>
      </c>
      <c r="E211" s="91">
        <v>14741.757577375351</v>
      </c>
      <c r="F211" s="91">
        <v>14653.618950087568</v>
      </c>
      <c r="G211" s="1004">
        <v>0.60148027315297337</v>
      </c>
      <c r="H211" s="92">
        <v>329.59302325581393</v>
      </c>
      <c r="I211" s="92">
        <v>-0.14046805197950432</v>
      </c>
      <c r="J211" s="93">
        <v>-25.433526011560691</v>
      </c>
      <c r="K211" s="93">
        <v>1.6867154811715481</v>
      </c>
      <c r="L211" s="1005">
        <v>-0.63014537325459341</v>
      </c>
    </row>
    <row r="212" spans="1:12" ht="15">
      <c r="A212" s="46" t="s">
        <v>116</v>
      </c>
      <c r="B212" s="47" t="s">
        <v>26</v>
      </c>
      <c r="C212" s="79">
        <v>14362.293137254903</v>
      </c>
      <c r="D212" s="79">
        <v>14373.462745098039</v>
      </c>
      <c r="E212" s="80">
        <v>14649.539000000001</v>
      </c>
      <c r="F212" s="80">
        <v>14660.932000000001</v>
      </c>
      <c r="G212" s="997">
        <v>-7.7709930037190192E-2</v>
      </c>
      <c r="H212" s="81">
        <v>297.7</v>
      </c>
      <c r="I212" s="81">
        <v>-3.8126009693053344</v>
      </c>
      <c r="J212" s="89">
        <v>-20.512820512820511</v>
      </c>
      <c r="K212" s="89">
        <v>0.40533472803347281</v>
      </c>
      <c r="L212" s="1003">
        <v>-0.11696338365796954</v>
      </c>
    </row>
    <row r="213" spans="1:12" ht="15">
      <c r="A213" s="46" t="s">
        <v>116</v>
      </c>
      <c r="B213" s="47" t="s">
        <v>27</v>
      </c>
      <c r="C213" s="79">
        <v>14599.614705882354</v>
      </c>
      <c r="D213" s="79">
        <v>14344.967647058824</v>
      </c>
      <c r="E213" s="80">
        <v>14891.607</v>
      </c>
      <c r="F213" s="80">
        <v>14631.867</v>
      </c>
      <c r="G213" s="997">
        <v>1.7751664910568132</v>
      </c>
      <c r="H213" s="81">
        <v>331.9</v>
      </c>
      <c r="I213" s="81">
        <v>1.2507626601586228</v>
      </c>
      <c r="J213" s="89">
        <v>-21.917808219178081</v>
      </c>
      <c r="K213" s="89">
        <v>0.74529288702928875</v>
      </c>
      <c r="L213" s="1003">
        <v>-0.23234203998289815</v>
      </c>
    </row>
    <row r="214" spans="1:12" ht="15">
      <c r="A214" s="46" t="s">
        <v>116</v>
      </c>
      <c r="B214" s="47" t="s">
        <v>34</v>
      </c>
      <c r="C214" s="79">
        <v>14317.347058823529</v>
      </c>
      <c r="D214" s="79">
        <v>14386.377450980392</v>
      </c>
      <c r="E214" s="80">
        <v>14603.694</v>
      </c>
      <c r="F214" s="80">
        <v>14674.105</v>
      </c>
      <c r="G214" s="997">
        <v>-0.47983164901709546</v>
      </c>
      <c r="H214" s="81">
        <v>350.5</v>
      </c>
      <c r="I214" s="81">
        <v>1.3298641225787866</v>
      </c>
      <c r="J214" s="89">
        <v>-32.786885245901637</v>
      </c>
      <c r="K214" s="89">
        <v>0.53608786610878667</v>
      </c>
      <c r="L214" s="1003">
        <v>-0.28083994961372571</v>
      </c>
    </row>
    <row r="215" spans="1:12" ht="14.25">
      <c r="A215" s="44" t="s">
        <v>116</v>
      </c>
      <c r="B215" s="48" t="s">
        <v>28</v>
      </c>
      <c r="C215" s="90">
        <v>13867.986227603475</v>
      </c>
      <c r="D215" s="90">
        <v>13846.295984561862</v>
      </c>
      <c r="E215" s="91">
        <v>14145.345952155545</v>
      </c>
      <c r="F215" s="91">
        <v>14123.2219042531</v>
      </c>
      <c r="G215" s="1004">
        <v>0.15665014720035636</v>
      </c>
      <c r="H215" s="92">
        <v>305.10372670807453</v>
      </c>
      <c r="I215" s="92">
        <v>-0.13268009244732995</v>
      </c>
      <c r="J215" s="93">
        <v>2.547770700636943</v>
      </c>
      <c r="K215" s="93">
        <v>8.4205020920502101</v>
      </c>
      <c r="L215" s="1005">
        <v>1.016326789057409E-2</v>
      </c>
    </row>
    <row r="216" spans="1:12" ht="15">
      <c r="A216" s="46" t="s">
        <v>116</v>
      </c>
      <c r="B216" s="47" t="s">
        <v>29</v>
      </c>
      <c r="C216" s="79">
        <v>13954.61568627451</v>
      </c>
      <c r="D216" s="79">
        <v>13933.315686274509</v>
      </c>
      <c r="E216" s="80">
        <v>14233.708000000001</v>
      </c>
      <c r="F216" s="80">
        <v>14211.982</v>
      </c>
      <c r="G216" s="997">
        <v>0.15287100701366332</v>
      </c>
      <c r="H216" s="81">
        <v>278.89999999999998</v>
      </c>
      <c r="I216" s="81">
        <v>1.3076643661460101</v>
      </c>
      <c r="J216" s="89">
        <v>4.5454545454545459</v>
      </c>
      <c r="K216" s="89">
        <v>1.2029288702928871</v>
      </c>
      <c r="L216" s="1003">
        <v>2.4410054168606754E-2</v>
      </c>
    </row>
    <row r="217" spans="1:12" ht="15">
      <c r="A217" s="46" t="s">
        <v>116</v>
      </c>
      <c r="B217" s="47" t="s">
        <v>30</v>
      </c>
      <c r="C217" s="79">
        <v>13887.73725490196</v>
      </c>
      <c r="D217" s="79">
        <v>13881.802941176471</v>
      </c>
      <c r="E217" s="80">
        <v>14165.492</v>
      </c>
      <c r="F217" s="80">
        <v>14159.439</v>
      </c>
      <c r="G217" s="997">
        <v>4.2748868793459148E-2</v>
      </c>
      <c r="H217" s="81">
        <v>300.10000000000002</v>
      </c>
      <c r="I217" s="81">
        <v>0.20033388981636818</v>
      </c>
      <c r="J217" s="89">
        <v>5.1194539249146755</v>
      </c>
      <c r="K217" s="89">
        <v>4.027196652719665</v>
      </c>
      <c r="L217" s="1003">
        <v>0.10326468539677736</v>
      </c>
    </row>
    <row r="218" spans="1:12" ht="15">
      <c r="A218" s="46" t="s">
        <v>116</v>
      </c>
      <c r="B218" s="47" t="s">
        <v>35</v>
      </c>
      <c r="C218" s="79">
        <v>13816.343137254902</v>
      </c>
      <c r="D218" s="79">
        <v>13780.895098039216</v>
      </c>
      <c r="E218" s="80">
        <v>14092.67</v>
      </c>
      <c r="F218" s="80">
        <v>14056.513000000001</v>
      </c>
      <c r="G218" s="997">
        <v>0.25722595639472778</v>
      </c>
      <c r="H218" s="81">
        <v>321.3</v>
      </c>
      <c r="I218" s="81">
        <v>-0.6493506493506388</v>
      </c>
      <c r="J218" s="89">
        <v>-1.214574898785425</v>
      </c>
      <c r="K218" s="89">
        <v>3.1903765690376571</v>
      </c>
      <c r="L218" s="1003">
        <v>-0.11751147167481069</v>
      </c>
    </row>
    <row r="219" spans="1:12" ht="14.25">
      <c r="A219" s="44" t="s">
        <v>116</v>
      </c>
      <c r="B219" s="48" t="s">
        <v>31</v>
      </c>
      <c r="C219" s="90">
        <v>12793.436644620215</v>
      </c>
      <c r="D219" s="90">
        <v>12662.515905141572</v>
      </c>
      <c r="E219" s="91">
        <v>13049.305377512619</v>
      </c>
      <c r="F219" s="91">
        <v>12915.766223244404</v>
      </c>
      <c r="G219" s="1004">
        <v>1.033923593537069</v>
      </c>
      <c r="H219" s="92">
        <v>272.38262499999996</v>
      </c>
      <c r="I219" s="92">
        <v>0.53712197172051535</v>
      </c>
      <c r="J219" s="93">
        <v>-16.926272066458985</v>
      </c>
      <c r="K219" s="93">
        <v>10.460251046025103</v>
      </c>
      <c r="L219" s="1005">
        <v>-2.4364946349712824</v>
      </c>
    </row>
    <row r="220" spans="1:12" ht="15">
      <c r="A220" s="46" t="s">
        <v>116</v>
      </c>
      <c r="B220" s="47" t="s">
        <v>32</v>
      </c>
      <c r="C220" s="79">
        <v>12545.26568627451</v>
      </c>
      <c r="D220" s="79">
        <v>12152.070588235292</v>
      </c>
      <c r="E220" s="80">
        <v>12796.171</v>
      </c>
      <c r="F220" s="80">
        <v>12395.111999999999</v>
      </c>
      <c r="G220" s="997">
        <v>3.23562223560385</v>
      </c>
      <c r="H220" s="81">
        <v>242.1</v>
      </c>
      <c r="I220" s="81">
        <v>0.49813200498131538</v>
      </c>
      <c r="J220" s="89">
        <v>-11.52073732718894</v>
      </c>
      <c r="K220" s="89">
        <v>2.510460251046025</v>
      </c>
      <c r="L220" s="1003">
        <v>-0.39566001144225682</v>
      </c>
    </row>
    <row r="221" spans="1:12" ht="15">
      <c r="A221" s="46" t="s">
        <v>116</v>
      </c>
      <c r="B221" s="47" t="s">
        <v>33</v>
      </c>
      <c r="C221" s="79">
        <v>12844.078431372547</v>
      </c>
      <c r="D221" s="79">
        <v>12827.713725490195</v>
      </c>
      <c r="E221" s="80">
        <v>13100.96</v>
      </c>
      <c r="F221" s="80">
        <v>13084.268</v>
      </c>
      <c r="G221" s="997">
        <v>0.12757305185126977</v>
      </c>
      <c r="H221" s="81">
        <v>273.39999999999998</v>
      </c>
      <c r="I221" s="81">
        <v>0.99741411156261139</v>
      </c>
      <c r="J221" s="81">
        <v>-15.042372881355931</v>
      </c>
      <c r="K221" s="81">
        <v>5.2432008368200842</v>
      </c>
      <c r="L221" s="998">
        <v>-1.0779455405737819</v>
      </c>
    </row>
    <row r="222" spans="1:12" ht="15.75" thickBot="1">
      <c r="A222" s="56" t="s">
        <v>116</v>
      </c>
      <c r="B222" s="57" t="s">
        <v>36</v>
      </c>
      <c r="C222" s="82">
        <v>12890.266666666666</v>
      </c>
      <c r="D222" s="82">
        <v>12731.47450980392</v>
      </c>
      <c r="E222" s="83">
        <v>13148.072</v>
      </c>
      <c r="F222" s="83">
        <v>12986.103999999999</v>
      </c>
      <c r="G222" s="999">
        <v>1.2472408968848607</v>
      </c>
      <c r="H222" s="84">
        <v>298.5</v>
      </c>
      <c r="I222" s="84">
        <v>1.1521518129447568</v>
      </c>
      <c r="J222" s="84">
        <v>-24.45255474452555</v>
      </c>
      <c r="K222" s="84">
        <v>2.7065899581589958</v>
      </c>
      <c r="L222" s="1000">
        <v>-0.96288908295524012</v>
      </c>
    </row>
    <row r="223" spans="1:12">
      <c r="G223" s="65"/>
      <c r="H223" s="65"/>
      <c r="I223" s="65"/>
      <c r="J223" s="65"/>
      <c r="K223" s="65"/>
      <c r="L223" s="65"/>
    </row>
    <row r="224" spans="1:12">
      <c r="G224" s="65"/>
      <c r="H224" s="65"/>
      <c r="I224" s="65"/>
      <c r="J224" s="65"/>
      <c r="K224" s="65"/>
      <c r="L224" s="1015"/>
    </row>
    <row r="225" spans="1:12" ht="13.5" thickBot="1">
      <c r="G225" s="65"/>
      <c r="H225" s="65"/>
      <c r="I225" s="65"/>
      <c r="J225" s="65"/>
      <c r="K225" s="65"/>
      <c r="L225" s="1092"/>
    </row>
    <row r="226" spans="1:12" ht="21" thickBot="1">
      <c r="A226" s="962" t="s">
        <v>322</v>
      </c>
      <c r="B226" s="953"/>
      <c r="C226" s="953"/>
      <c r="D226" s="953"/>
      <c r="E226" s="953"/>
      <c r="F226" s="953"/>
      <c r="G226" s="1065"/>
      <c r="H226" s="1065"/>
      <c r="I226" s="1065"/>
      <c r="J226" s="1065"/>
      <c r="K226" s="1065"/>
      <c r="L226" s="1066"/>
    </row>
    <row r="227" spans="1:12" ht="12.75" customHeight="1">
      <c r="A227" s="27"/>
      <c r="B227" s="28"/>
      <c r="C227" s="3" t="s">
        <v>9</v>
      </c>
      <c r="D227" s="3" t="s">
        <v>9</v>
      </c>
      <c r="E227" s="3"/>
      <c r="F227" s="3"/>
      <c r="G227" s="954"/>
      <c r="H227" s="1463" t="s">
        <v>10</v>
      </c>
      <c r="I227" s="1464"/>
      <c r="J227" s="984" t="s">
        <v>11</v>
      </c>
      <c r="K227" s="955" t="s">
        <v>12</v>
      </c>
      <c r="L227" s="956"/>
    </row>
    <row r="228" spans="1:12" ht="15.75" customHeight="1">
      <c r="A228" s="29" t="s">
        <v>13</v>
      </c>
      <c r="B228" s="30" t="s">
        <v>14</v>
      </c>
      <c r="C228" s="957" t="s">
        <v>40</v>
      </c>
      <c r="D228" s="957" t="s">
        <v>40</v>
      </c>
      <c r="E228" s="958" t="s">
        <v>41</v>
      </c>
      <c r="F228" s="959"/>
      <c r="G228" s="985"/>
      <c r="H228" s="1461" t="s">
        <v>15</v>
      </c>
      <c r="I228" s="1462"/>
      <c r="J228" s="986" t="s">
        <v>16</v>
      </c>
      <c r="K228" s="960" t="s">
        <v>17</v>
      </c>
      <c r="L228" s="961"/>
    </row>
    <row r="229" spans="1:12" ht="26.25" thickBot="1">
      <c r="A229" s="31" t="s">
        <v>18</v>
      </c>
      <c r="B229" s="32" t="s">
        <v>19</v>
      </c>
      <c r="C229" s="876" t="s">
        <v>519</v>
      </c>
      <c r="D229" s="876" t="s">
        <v>514</v>
      </c>
      <c r="E229" s="951" t="s">
        <v>519</v>
      </c>
      <c r="F229" s="1234" t="s">
        <v>514</v>
      </c>
      <c r="G229" s="983" t="s">
        <v>20</v>
      </c>
      <c r="H229" s="66" t="s">
        <v>519</v>
      </c>
      <c r="I229" s="889" t="s">
        <v>20</v>
      </c>
      <c r="J229" s="987" t="s">
        <v>20</v>
      </c>
      <c r="K229" s="952" t="s">
        <v>519</v>
      </c>
      <c r="L229" s="988" t="s">
        <v>21</v>
      </c>
    </row>
    <row r="230" spans="1:12" ht="15" thickBot="1">
      <c r="A230" s="33" t="s">
        <v>22</v>
      </c>
      <c r="B230" s="34" t="s">
        <v>23</v>
      </c>
      <c r="C230" s="67">
        <v>11238.5350464039</v>
      </c>
      <c r="D230" s="67">
        <v>11330.476144011152</v>
      </c>
      <c r="E230" s="68">
        <v>11463.305747331979</v>
      </c>
      <c r="F230" s="1235">
        <v>11559.211850606061</v>
      </c>
      <c r="G230" s="989">
        <v>-0.82969413930288338</v>
      </c>
      <c r="H230" s="69">
        <v>316.85648232094292</v>
      </c>
      <c r="I230" s="69">
        <v>-1.6212204780573114</v>
      </c>
      <c r="J230" s="70">
        <v>-17.192192192192195</v>
      </c>
      <c r="K230" s="69">
        <v>100</v>
      </c>
      <c r="L230" s="990" t="s">
        <v>23</v>
      </c>
    </row>
    <row r="231" spans="1:12" ht="15" thickBot="1">
      <c r="A231" s="35"/>
      <c r="B231" s="36"/>
      <c r="C231" s="71"/>
      <c r="D231" s="71"/>
      <c r="E231" s="71"/>
      <c r="F231" s="71"/>
      <c r="G231" s="991"/>
      <c r="H231" s="70"/>
      <c r="I231" s="70"/>
      <c r="J231" s="70"/>
      <c r="K231" s="70"/>
      <c r="L231" s="992"/>
    </row>
    <row r="232" spans="1:12" ht="15">
      <c r="A232" s="37" t="s">
        <v>107</v>
      </c>
      <c r="B232" s="38" t="s">
        <v>23</v>
      </c>
      <c r="C232" s="72" t="s">
        <v>99</v>
      </c>
      <c r="D232" s="72" t="s">
        <v>99</v>
      </c>
      <c r="E232" s="73" t="s">
        <v>99</v>
      </c>
      <c r="F232" s="73" t="s">
        <v>99</v>
      </c>
      <c r="G232" s="993" t="s">
        <v>99</v>
      </c>
      <c r="H232" s="74" t="s">
        <v>99</v>
      </c>
      <c r="I232" s="74" t="s">
        <v>99</v>
      </c>
      <c r="J232" s="74" t="s">
        <v>99</v>
      </c>
      <c r="K232" s="74" t="s">
        <v>99</v>
      </c>
      <c r="L232" s="994" t="s">
        <v>99</v>
      </c>
    </row>
    <row r="233" spans="1:12" ht="15">
      <c r="A233" s="46" t="s">
        <v>108</v>
      </c>
      <c r="B233" s="75" t="s">
        <v>23</v>
      </c>
      <c r="C233" s="76">
        <v>12910.458454296439</v>
      </c>
      <c r="D233" s="76">
        <v>12836.100004942642</v>
      </c>
      <c r="E233" s="77">
        <v>13168.667623382367</v>
      </c>
      <c r="F233" s="77">
        <v>13092.822005041495</v>
      </c>
      <c r="G233" s="995">
        <v>0.57929160200656193</v>
      </c>
      <c r="H233" s="78">
        <v>363.0847389558233</v>
      </c>
      <c r="I233" s="78">
        <v>1.376032990008526</v>
      </c>
      <c r="J233" s="78">
        <v>-30.833333333333336</v>
      </c>
      <c r="K233" s="78">
        <v>22.574796010879421</v>
      </c>
      <c r="L233" s="996">
        <v>-4.4522310161476071</v>
      </c>
    </row>
    <row r="234" spans="1:12" ht="15">
      <c r="A234" s="39" t="s">
        <v>109</v>
      </c>
      <c r="B234" s="40" t="s">
        <v>23</v>
      </c>
      <c r="C234" s="79">
        <v>13433.770840633073</v>
      </c>
      <c r="D234" s="79">
        <v>13358.950534908068</v>
      </c>
      <c r="E234" s="80">
        <v>13702.446257445734</v>
      </c>
      <c r="F234" s="80">
        <v>13626.129545606229</v>
      </c>
      <c r="G234" s="997">
        <v>0.56007622402293544</v>
      </c>
      <c r="H234" s="81">
        <v>404.3</v>
      </c>
      <c r="I234" s="81">
        <v>6.2290915259324106E-2</v>
      </c>
      <c r="J234" s="81">
        <v>-44.943820224719097</v>
      </c>
      <c r="K234" s="81">
        <v>4.4424297370806896</v>
      </c>
      <c r="L234" s="998">
        <v>-2.2392519446009924</v>
      </c>
    </row>
    <row r="235" spans="1:12" ht="15">
      <c r="A235" s="39" t="s">
        <v>110</v>
      </c>
      <c r="B235" s="40" t="s">
        <v>23</v>
      </c>
      <c r="C235" s="79" t="s">
        <v>99</v>
      </c>
      <c r="D235" s="79" t="s">
        <v>99</v>
      </c>
      <c r="E235" s="80" t="s">
        <v>99</v>
      </c>
      <c r="F235" s="80" t="s">
        <v>99</v>
      </c>
      <c r="G235" s="997" t="s">
        <v>99</v>
      </c>
      <c r="H235" s="81" t="s">
        <v>99</v>
      </c>
      <c r="I235" s="81" t="s">
        <v>99</v>
      </c>
      <c r="J235" s="81" t="s">
        <v>99</v>
      </c>
      <c r="K235" s="81" t="s">
        <v>99</v>
      </c>
      <c r="L235" s="998" t="s">
        <v>99</v>
      </c>
    </row>
    <row r="236" spans="1:12" ht="15">
      <c r="A236" s="39" t="s">
        <v>97</v>
      </c>
      <c r="B236" s="40" t="s">
        <v>23</v>
      </c>
      <c r="C236" s="79">
        <v>10102.899324149186</v>
      </c>
      <c r="D236" s="79">
        <v>9949.3646828350757</v>
      </c>
      <c r="E236" s="80">
        <v>10304.95731063217</v>
      </c>
      <c r="F236" s="80">
        <v>10148.351976491778</v>
      </c>
      <c r="G236" s="997">
        <v>1.5431602540310074</v>
      </c>
      <c r="H236" s="81">
        <v>296.32957317073169</v>
      </c>
      <c r="I236" s="81">
        <v>-1.1261466603749204</v>
      </c>
      <c r="J236" s="81">
        <v>-6.8181818181818175</v>
      </c>
      <c r="K236" s="81">
        <v>59.47416137805984</v>
      </c>
      <c r="L236" s="998">
        <v>6.6213085252069916</v>
      </c>
    </row>
    <row r="237" spans="1:12" ht="15.75" thickBot="1">
      <c r="A237" s="41" t="s">
        <v>111</v>
      </c>
      <c r="B237" s="42" t="s">
        <v>23</v>
      </c>
      <c r="C237" s="82">
        <v>11820.815001223307</v>
      </c>
      <c r="D237" s="82">
        <v>11778.58300659612</v>
      </c>
      <c r="E237" s="83">
        <v>12057.231301247773</v>
      </c>
      <c r="F237" s="83">
        <v>12041.565150978913</v>
      </c>
      <c r="G237" s="999">
        <v>0.13010061459981154</v>
      </c>
      <c r="H237" s="84">
        <v>301.2194630872483</v>
      </c>
      <c r="I237" s="84">
        <v>1.5041310646364874</v>
      </c>
      <c r="J237" s="84">
        <v>-16.759776536312849</v>
      </c>
      <c r="K237" s="84">
        <v>13.508612873980056</v>
      </c>
      <c r="L237" s="1000">
        <v>7.0174435541616731E-2</v>
      </c>
    </row>
    <row r="238" spans="1:12" ht="15" thickBot="1">
      <c r="A238" s="35"/>
      <c r="B238" s="43"/>
      <c r="C238" s="71"/>
      <c r="D238" s="71"/>
      <c r="E238" s="71"/>
      <c r="F238" s="71"/>
      <c r="G238" s="991"/>
      <c r="H238" s="70"/>
      <c r="I238" s="70"/>
      <c r="J238" s="70"/>
      <c r="K238" s="70"/>
      <c r="L238" s="992"/>
    </row>
    <row r="239" spans="1:12" ht="14.25">
      <c r="A239" s="44" t="s">
        <v>112</v>
      </c>
      <c r="B239" s="45" t="s">
        <v>25</v>
      </c>
      <c r="C239" s="85" t="s">
        <v>99</v>
      </c>
      <c r="D239" s="85" t="s">
        <v>99</v>
      </c>
      <c r="E239" s="86" t="s">
        <v>99</v>
      </c>
      <c r="F239" s="86" t="s">
        <v>99</v>
      </c>
      <c r="G239" s="1001" t="s">
        <v>99</v>
      </c>
      <c r="H239" s="87" t="s">
        <v>99</v>
      </c>
      <c r="I239" s="87" t="s">
        <v>99</v>
      </c>
      <c r="J239" s="88" t="s">
        <v>99</v>
      </c>
      <c r="K239" s="88" t="s">
        <v>99</v>
      </c>
      <c r="L239" s="1002" t="s">
        <v>99</v>
      </c>
    </row>
    <row r="240" spans="1:12" ht="15">
      <c r="A240" s="46" t="s">
        <v>112</v>
      </c>
      <c r="B240" s="47" t="s">
        <v>26</v>
      </c>
      <c r="C240" s="79" t="s">
        <v>99</v>
      </c>
      <c r="D240" s="79" t="s">
        <v>99</v>
      </c>
      <c r="E240" s="80" t="s">
        <v>99</v>
      </c>
      <c r="F240" s="80" t="s">
        <v>99</v>
      </c>
      <c r="G240" s="997" t="s">
        <v>99</v>
      </c>
      <c r="H240" s="81" t="s">
        <v>99</v>
      </c>
      <c r="I240" s="81" t="s">
        <v>99</v>
      </c>
      <c r="J240" s="89" t="s">
        <v>99</v>
      </c>
      <c r="K240" s="89" t="s">
        <v>99</v>
      </c>
      <c r="L240" s="1003" t="s">
        <v>99</v>
      </c>
    </row>
    <row r="241" spans="1:12" ht="15">
      <c r="A241" s="46" t="s">
        <v>112</v>
      </c>
      <c r="B241" s="47" t="s">
        <v>27</v>
      </c>
      <c r="C241" s="79" t="s">
        <v>99</v>
      </c>
      <c r="D241" s="79" t="s">
        <v>99</v>
      </c>
      <c r="E241" s="80" t="s">
        <v>99</v>
      </c>
      <c r="F241" s="80" t="s">
        <v>99</v>
      </c>
      <c r="G241" s="997" t="s">
        <v>99</v>
      </c>
      <c r="H241" s="81" t="s">
        <v>99</v>
      </c>
      <c r="I241" s="81" t="s">
        <v>99</v>
      </c>
      <c r="J241" s="89" t="s">
        <v>99</v>
      </c>
      <c r="K241" s="89" t="s">
        <v>99</v>
      </c>
      <c r="L241" s="1003" t="s">
        <v>99</v>
      </c>
    </row>
    <row r="242" spans="1:12" ht="14.25">
      <c r="A242" s="44" t="s">
        <v>112</v>
      </c>
      <c r="B242" s="48" t="s">
        <v>28</v>
      </c>
      <c r="C242" s="90" t="s">
        <v>99</v>
      </c>
      <c r="D242" s="90" t="s">
        <v>99</v>
      </c>
      <c r="E242" s="91" t="s">
        <v>99</v>
      </c>
      <c r="F242" s="91" t="s">
        <v>99</v>
      </c>
      <c r="G242" s="1004" t="s">
        <v>99</v>
      </c>
      <c r="H242" s="92" t="s">
        <v>99</v>
      </c>
      <c r="I242" s="92" t="s">
        <v>99</v>
      </c>
      <c r="J242" s="93" t="s">
        <v>99</v>
      </c>
      <c r="K242" s="93" t="s">
        <v>99</v>
      </c>
      <c r="L242" s="1005" t="s">
        <v>99</v>
      </c>
    </row>
    <row r="243" spans="1:12" ht="15">
      <c r="A243" s="46" t="s">
        <v>112</v>
      </c>
      <c r="B243" s="47" t="s">
        <v>29</v>
      </c>
      <c r="C243" s="79" t="s">
        <v>99</v>
      </c>
      <c r="D243" s="79" t="s">
        <v>99</v>
      </c>
      <c r="E243" s="80" t="s">
        <v>99</v>
      </c>
      <c r="F243" s="80" t="s">
        <v>99</v>
      </c>
      <c r="G243" s="997" t="s">
        <v>99</v>
      </c>
      <c r="H243" s="81" t="s">
        <v>99</v>
      </c>
      <c r="I243" s="81" t="s">
        <v>99</v>
      </c>
      <c r="J243" s="89" t="s">
        <v>99</v>
      </c>
      <c r="K243" s="89" t="s">
        <v>99</v>
      </c>
      <c r="L243" s="1003" t="s">
        <v>99</v>
      </c>
    </row>
    <row r="244" spans="1:12" ht="15">
      <c r="A244" s="46" t="s">
        <v>112</v>
      </c>
      <c r="B244" s="47" t="s">
        <v>30</v>
      </c>
      <c r="C244" s="79" t="s">
        <v>99</v>
      </c>
      <c r="D244" s="79" t="s">
        <v>99</v>
      </c>
      <c r="E244" s="80" t="s">
        <v>99</v>
      </c>
      <c r="F244" s="80" t="s">
        <v>99</v>
      </c>
      <c r="G244" s="997" t="s">
        <v>99</v>
      </c>
      <c r="H244" s="81" t="s">
        <v>99</v>
      </c>
      <c r="I244" s="81" t="s">
        <v>99</v>
      </c>
      <c r="J244" s="89" t="s">
        <v>99</v>
      </c>
      <c r="K244" s="89" t="s">
        <v>99</v>
      </c>
      <c r="L244" s="1003" t="s">
        <v>99</v>
      </c>
    </row>
    <row r="245" spans="1:12" ht="14.25">
      <c r="A245" s="44" t="s">
        <v>112</v>
      </c>
      <c r="B245" s="48" t="s">
        <v>31</v>
      </c>
      <c r="C245" s="90" t="s">
        <v>99</v>
      </c>
      <c r="D245" s="90" t="s">
        <v>99</v>
      </c>
      <c r="E245" s="91" t="s">
        <v>99</v>
      </c>
      <c r="F245" s="91" t="s">
        <v>99</v>
      </c>
      <c r="G245" s="1004" t="s">
        <v>99</v>
      </c>
      <c r="H245" s="92" t="s">
        <v>99</v>
      </c>
      <c r="I245" s="92" t="s">
        <v>99</v>
      </c>
      <c r="J245" s="93" t="s">
        <v>99</v>
      </c>
      <c r="K245" s="93" t="s">
        <v>99</v>
      </c>
      <c r="L245" s="1005" t="s">
        <v>99</v>
      </c>
    </row>
    <row r="246" spans="1:12" ht="15">
      <c r="A246" s="46" t="s">
        <v>112</v>
      </c>
      <c r="B246" s="47" t="s">
        <v>32</v>
      </c>
      <c r="C246" s="79" t="s">
        <v>99</v>
      </c>
      <c r="D246" s="79" t="s">
        <v>99</v>
      </c>
      <c r="E246" s="80" t="s">
        <v>99</v>
      </c>
      <c r="F246" s="80" t="s">
        <v>99</v>
      </c>
      <c r="G246" s="997" t="s">
        <v>99</v>
      </c>
      <c r="H246" s="81" t="s">
        <v>99</v>
      </c>
      <c r="I246" s="81" t="s">
        <v>99</v>
      </c>
      <c r="J246" s="89" t="s">
        <v>99</v>
      </c>
      <c r="K246" s="89" t="s">
        <v>99</v>
      </c>
      <c r="L246" s="1003" t="s">
        <v>99</v>
      </c>
    </row>
    <row r="247" spans="1:12" ht="15.75" thickBot="1">
      <c r="A247" s="49" t="s">
        <v>112</v>
      </c>
      <c r="B247" s="50" t="s">
        <v>33</v>
      </c>
      <c r="C247" s="94" t="s">
        <v>99</v>
      </c>
      <c r="D247" s="94" t="s">
        <v>99</v>
      </c>
      <c r="E247" s="95" t="s">
        <v>99</v>
      </c>
      <c r="F247" s="95" t="s">
        <v>99</v>
      </c>
      <c r="G247" s="1006" t="s">
        <v>99</v>
      </c>
      <c r="H247" s="89" t="s">
        <v>99</v>
      </c>
      <c r="I247" s="89" t="s">
        <v>99</v>
      </c>
      <c r="J247" s="89" t="s">
        <v>99</v>
      </c>
      <c r="K247" s="89" t="s">
        <v>99</v>
      </c>
      <c r="L247" s="1003" t="s">
        <v>99</v>
      </c>
    </row>
    <row r="248" spans="1:12" ht="15" thickBot="1">
      <c r="A248" s="35"/>
      <c r="B248" s="43"/>
      <c r="C248" s="71"/>
      <c r="D248" s="71"/>
      <c r="E248" s="71"/>
      <c r="F248" s="71"/>
      <c r="G248" s="991"/>
      <c r="H248" s="70"/>
      <c r="I248" s="70"/>
      <c r="J248" s="70"/>
      <c r="K248" s="70"/>
      <c r="L248" s="992"/>
    </row>
    <row r="249" spans="1:12" ht="14.25">
      <c r="A249" s="44" t="s">
        <v>113</v>
      </c>
      <c r="B249" s="45" t="s">
        <v>25</v>
      </c>
      <c r="C249" s="85">
        <v>13789.159181585677</v>
      </c>
      <c r="D249" s="85">
        <v>13091.717440014403</v>
      </c>
      <c r="E249" s="86">
        <v>14064.942365217392</v>
      </c>
      <c r="F249" s="86">
        <v>13353.551788814691</v>
      </c>
      <c r="G249" s="1001">
        <v>5.3273510123245345</v>
      </c>
      <c r="H249" s="87">
        <v>410.75</v>
      </c>
      <c r="I249" s="87">
        <v>6.2911115563123978</v>
      </c>
      <c r="J249" s="88">
        <v>-54.838709677419352</v>
      </c>
      <c r="K249" s="88">
        <v>1.2692656391659112</v>
      </c>
      <c r="L249" s="1002">
        <v>-1.0580616881614162</v>
      </c>
    </row>
    <row r="250" spans="1:12" ht="15">
      <c r="A250" s="46" t="s">
        <v>113</v>
      </c>
      <c r="B250" s="47" t="s">
        <v>26</v>
      </c>
      <c r="C250" s="79">
        <v>13342.176470588236</v>
      </c>
      <c r="D250" s="79">
        <v>12898.029411764706</v>
      </c>
      <c r="E250" s="80">
        <v>13609.02</v>
      </c>
      <c r="F250" s="80">
        <v>13155.99</v>
      </c>
      <c r="G250" s="997">
        <v>3.4435264848939586</v>
      </c>
      <c r="H250" s="81">
        <v>398.6</v>
      </c>
      <c r="I250" s="81">
        <v>11.247557912363943</v>
      </c>
      <c r="J250" s="89">
        <v>-61.111111111111114</v>
      </c>
      <c r="K250" s="89">
        <v>0.63463281958295559</v>
      </c>
      <c r="L250" s="1003">
        <v>-0.71671853176839573</v>
      </c>
    </row>
    <row r="251" spans="1:12" ht="15">
      <c r="A251" s="46" t="s">
        <v>113</v>
      </c>
      <c r="B251" s="47" t="s">
        <v>27</v>
      </c>
      <c r="C251" s="79" t="s">
        <v>253</v>
      </c>
      <c r="D251" s="79">
        <v>13317.628431372548</v>
      </c>
      <c r="E251" s="80" t="s">
        <v>253</v>
      </c>
      <c r="F251" s="80">
        <v>13583.981</v>
      </c>
      <c r="G251" s="1381" t="s">
        <v>99</v>
      </c>
      <c r="H251" s="81" t="s">
        <v>253</v>
      </c>
      <c r="I251" s="81" t="s">
        <v>99</v>
      </c>
      <c r="J251" s="89" t="s">
        <v>99</v>
      </c>
      <c r="K251" s="89">
        <v>0.63463281958295559</v>
      </c>
      <c r="L251" s="1432" t="s">
        <v>99</v>
      </c>
    </row>
    <row r="252" spans="1:12" ht="14.25">
      <c r="A252" s="44" t="s">
        <v>113</v>
      </c>
      <c r="B252" s="48" t="s">
        <v>28</v>
      </c>
      <c r="C252" s="90">
        <v>12947.315580693819</v>
      </c>
      <c r="D252" s="90">
        <v>12822.283910287402</v>
      </c>
      <c r="E252" s="91">
        <v>13206.261892307695</v>
      </c>
      <c r="F252" s="91">
        <v>13078.72958849315</v>
      </c>
      <c r="G252" s="1004">
        <v>0.9751123222759337</v>
      </c>
      <c r="H252" s="92">
        <v>384.05454545454546</v>
      </c>
      <c r="I252" s="92">
        <v>1.008839110260991</v>
      </c>
      <c r="J252" s="93">
        <v>-8.3333333333333321</v>
      </c>
      <c r="K252" s="93">
        <v>7.9782411604714412</v>
      </c>
      <c r="L252" s="1005">
        <v>0.77103395326423385</v>
      </c>
    </row>
    <row r="253" spans="1:12" ht="15">
      <c r="A253" s="46" t="s">
        <v>113</v>
      </c>
      <c r="B253" s="47" t="s">
        <v>29</v>
      </c>
      <c r="C253" s="79">
        <v>12590.854901960785</v>
      </c>
      <c r="D253" s="79">
        <v>12569.642156862745</v>
      </c>
      <c r="E253" s="80">
        <v>12842.672</v>
      </c>
      <c r="F253" s="80">
        <v>12821.035</v>
      </c>
      <c r="G253" s="997">
        <v>0.16876172633489125</v>
      </c>
      <c r="H253" s="81">
        <v>388.1</v>
      </c>
      <c r="I253" s="81">
        <v>3.853358308803863</v>
      </c>
      <c r="J253" s="89">
        <v>-11.111111111111111</v>
      </c>
      <c r="K253" s="89">
        <v>4.3517679057116956</v>
      </c>
      <c r="L253" s="1003">
        <v>0.29771385165764119</v>
      </c>
    </row>
    <row r="254" spans="1:12" ht="15">
      <c r="A254" s="46" t="s">
        <v>113</v>
      </c>
      <c r="B254" s="47" t="s">
        <v>30</v>
      </c>
      <c r="C254" s="79">
        <v>13385.078431372549</v>
      </c>
      <c r="D254" s="79">
        <v>13134.680392156863</v>
      </c>
      <c r="E254" s="80">
        <v>13652.78</v>
      </c>
      <c r="F254" s="80">
        <v>13397.374</v>
      </c>
      <c r="G254" s="997">
        <v>1.9063885206160616</v>
      </c>
      <c r="H254" s="81">
        <v>379.2</v>
      </c>
      <c r="I254" s="81">
        <v>-2.418939783839432</v>
      </c>
      <c r="J254" s="89">
        <v>-4.7619047619047619</v>
      </c>
      <c r="K254" s="89">
        <v>3.626473254759746</v>
      </c>
      <c r="L254" s="1003">
        <v>0.4733201016065931</v>
      </c>
    </row>
    <row r="255" spans="1:12" ht="14.25">
      <c r="A255" s="44" t="s">
        <v>113</v>
      </c>
      <c r="B255" s="48" t="s">
        <v>31</v>
      </c>
      <c r="C255" s="90">
        <v>12786.622432783572</v>
      </c>
      <c r="D255" s="90">
        <v>12804.303741210593</v>
      </c>
      <c r="E255" s="91">
        <v>13042.354881439243</v>
      </c>
      <c r="F255" s="91">
        <v>13060.389816034805</v>
      </c>
      <c r="G255" s="1004">
        <v>-0.13808879252148867</v>
      </c>
      <c r="H255" s="92">
        <v>345.99183673469389</v>
      </c>
      <c r="I255" s="92">
        <v>0.19936183413190703</v>
      </c>
      <c r="J255" s="93">
        <v>-36.909871244635198</v>
      </c>
      <c r="K255" s="93">
        <v>13.327289211242066</v>
      </c>
      <c r="L255" s="1005">
        <v>-4.1652032812504256</v>
      </c>
    </row>
    <row r="256" spans="1:12" ht="15">
      <c r="A256" s="46" t="s">
        <v>113</v>
      </c>
      <c r="B256" s="47" t="s">
        <v>32</v>
      </c>
      <c r="C256" s="79">
        <v>12525.019607843138</v>
      </c>
      <c r="D256" s="79">
        <v>12602.77843137255</v>
      </c>
      <c r="E256" s="80">
        <v>12775.52</v>
      </c>
      <c r="F256" s="80">
        <v>12854.834000000001</v>
      </c>
      <c r="G256" s="997">
        <v>-0.616997465700454</v>
      </c>
      <c r="H256" s="81">
        <v>334.4</v>
      </c>
      <c r="I256" s="81">
        <v>-0.32786885245902314</v>
      </c>
      <c r="J256" s="89">
        <v>-37.410071942446045</v>
      </c>
      <c r="K256" s="89">
        <v>7.8875793291024481</v>
      </c>
      <c r="L256" s="1003">
        <v>-2.5478561063329872</v>
      </c>
    </row>
    <row r="257" spans="1:12" ht="15.75" thickBot="1">
      <c r="A257" s="49" t="s">
        <v>113</v>
      </c>
      <c r="B257" s="50" t="s">
        <v>33</v>
      </c>
      <c r="C257" s="94">
        <v>13136.187254901961</v>
      </c>
      <c r="D257" s="94">
        <v>13082.160784313726</v>
      </c>
      <c r="E257" s="95">
        <v>13398.911</v>
      </c>
      <c r="F257" s="95">
        <v>13343.804</v>
      </c>
      <c r="G257" s="1006">
        <v>0.41297818822878374</v>
      </c>
      <c r="H257" s="89">
        <v>362.8</v>
      </c>
      <c r="I257" s="89">
        <v>0.83379655364091165</v>
      </c>
      <c r="J257" s="89">
        <v>-36.170212765957451</v>
      </c>
      <c r="K257" s="89">
        <v>5.4397098821396188</v>
      </c>
      <c r="L257" s="1003">
        <v>-1.6173471749174384</v>
      </c>
    </row>
    <row r="258" spans="1:12" ht="15.75" thickBot="1">
      <c r="A258" s="51"/>
      <c r="B258" s="52"/>
      <c r="C258" s="96"/>
      <c r="D258" s="96"/>
      <c r="E258" s="96"/>
      <c r="F258" s="96"/>
      <c r="G258" s="1007"/>
      <c r="H258" s="97"/>
      <c r="I258" s="97"/>
      <c r="J258" s="97"/>
      <c r="K258" s="97"/>
      <c r="L258" s="1008"/>
    </row>
    <row r="259" spans="1:12" ht="15">
      <c r="A259" s="46" t="s">
        <v>114</v>
      </c>
      <c r="B259" s="53" t="s">
        <v>30</v>
      </c>
      <c r="C259" s="98">
        <v>13431.244117647058</v>
      </c>
      <c r="D259" s="98" t="s">
        <v>253</v>
      </c>
      <c r="E259" s="99">
        <v>13699.869000000001</v>
      </c>
      <c r="F259" s="99" t="s">
        <v>253</v>
      </c>
      <c r="G259" s="1431" t="s">
        <v>99</v>
      </c>
      <c r="H259" s="100">
        <v>424.3</v>
      </c>
      <c r="I259" s="100" t="s">
        <v>99</v>
      </c>
      <c r="J259" s="100" t="s">
        <v>99</v>
      </c>
      <c r="K259" s="100">
        <v>1.2692656391659112</v>
      </c>
      <c r="L259" s="1010" t="s">
        <v>99</v>
      </c>
    </row>
    <row r="260" spans="1:12" ht="15.75" thickBot="1">
      <c r="A260" s="49" t="s">
        <v>114</v>
      </c>
      <c r="B260" s="50" t="s">
        <v>33</v>
      </c>
      <c r="C260" s="94">
        <v>13434.85294117647</v>
      </c>
      <c r="D260" s="94">
        <v>13298.76568627451</v>
      </c>
      <c r="E260" s="95">
        <v>13703.55</v>
      </c>
      <c r="F260" s="95">
        <v>13564.741</v>
      </c>
      <c r="G260" s="1006">
        <v>1.0233074114721341</v>
      </c>
      <c r="H260" s="89">
        <v>396.3</v>
      </c>
      <c r="I260" s="89">
        <v>-0.25169896803423103</v>
      </c>
      <c r="J260" s="89">
        <v>-44.444444444444443</v>
      </c>
      <c r="K260" s="89">
        <v>3.1731640979147784</v>
      </c>
      <c r="L260" s="1003">
        <v>-1.5565656318149514</v>
      </c>
    </row>
    <row r="261" spans="1:12" ht="15.75" thickBot="1">
      <c r="A261" s="51"/>
      <c r="B261" s="52"/>
      <c r="C261" s="96"/>
      <c r="D261" s="96"/>
      <c r="E261" s="96"/>
      <c r="F261" s="96"/>
      <c r="G261" s="1007"/>
      <c r="H261" s="97"/>
      <c r="I261" s="97"/>
      <c r="J261" s="97"/>
      <c r="K261" s="97"/>
      <c r="L261" s="1008"/>
    </row>
    <row r="262" spans="1:12" ht="14.25">
      <c r="A262" s="44" t="s">
        <v>115</v>
      </c>
      <c r="B262" s="45" t="s">
        <v>25</v>
      </c>
      <c r="C262" s="85" t="s">
        <v>99</v>
      </c>
      <c r="D262" s="85" t="s">
        <v>99</v>
      </c>
      <c r="E262" s="86" t="s">
        <v>99</v>
      </c>
      <c r="F262" s="86" t="s">
        <v>99</v>
      </c>
      <c r="G262" s="1001" t="s">
        <v>99</v>
      </c>
      <c r="H262" s="87" t="s">
        <v>99</v>
      </c>
      <c r="I262" s="87" t="s">
        <v>99</v>
      </c>
      <c r="J262" s="88" t="s">
        <v>99</v>
      </c>
      <c r="K262" s="88" t="s">
        <v>99</v>
      </c>
      <c r="L262" s="1002" t="s">
        <v>99</v>
      </c>
    </row>
    <row r="263" spans="1:12" ht="15">
      <c r="A263" s="39" t="s">
        <v>115</v>
      </c>
      <c r="B263" s="47" t="s">
        <v>26</v>
      </c>
      <c r="C263" s="79" t="s">
        <v>99</v>
      </c>
      <c r="D263" s="79" t="s">
        <v>99</v>
      </c>
      <c r="E263" s="80" t="s">
        <v>99</v>
      </c>
      <c r="F263" s="80" t="s">
        <v>99</v>
      </c>
      <c r="G263" s="997" t="s">
        <v>99</v>
      </c>
      <c r="H263" s="81" t="s">
        <v>99</v>
      </c>
      <c r="I263" s="81" t="s">
        <v>99</v>
      </c>
      <c r="J263" s="89" t="s">
        <v>99</v>
      </c>
      <c r="K263" s="89" t="s">
        <v>99</v>
      </c>
      <c r="L263" s="1003" t="s">
        <v>99</v>
      </c>
    </row>
    <row r="264" spans="1:12" ht="15">
      <c r="A264" s="39" t="s">
        <v>115</v>
      </c>
      <c r="B264" s="47" t="s">
        <v>27</v>
      </c>
      <c r="C264" s="79" t="s">
        <v>99</v>
      </c>
      <c r="D264" s="79" t="s">
        <v>99</v>
      </c>
      <c r="E264" s="80" t="s">
        <v>99</v>
      </c>
      <c r="F264" s="80" t="s">
        <v>99</v>
      </c>
      <c r="G264" s="997" t="s">
        <v>99</v>
      </c>
      <c r="H264" s="81" t="s">
        <v>99</v>
      </c>
      <c r="I264" s="81" t="s">
        <v>99</v>
      </c>
      <c r="J264" s="89" t="s">
        <v>99</v>
      </c>
      <c r="K264" s="89" t="s">
        <v>99</v>
      </c>
      <c r="L264" s="1003" t="s">
        <v>99</v>
      </c>
    </row>
    <row r="265" spans="1:12" ht="15">
      <c r="A265" s="39" t="s">
        <v>115</v>
      </c>
      <c r="B265" s="47" t="s">
        <v>34</v>
      </c>
      <c r="C265" s="79" t="s">
        <v>99</v>
      </c>
      <c r="D265" s="79" t="s">
        <v>99</v>
      </c>
      <c r="E265" s="80" t="s">
        <v>99</v>
      </c>
      <c r="F265" s="80" t="s">
        <v>99</v>
      </c>
      <c r="G265" s="997" t="s">
        <v>99</v>
      </c>
      <c r="H265" s="81" t="s">
        <v>99</v>
      </c>
      <c r="I265" s="81" t="s">
        <v>99</v>
      </c>
      <c r="J265" s="89" t="s">
        <v>99</v>
      </c>
      <c r="K265" s="89" t="s">
        <v>99</v>
      </c>
      <c r="L265" s="1003" t="s">
        <v>99</v>
      </c>
    </row>
    <row r="266" spans="1:12" ht="14.25">
      <c r="A266" s="54" t="s">
        <v>115</v>
      </c>
      <c r="B266" s="48" t="s">
        <v>28</v>
      </c>
      <c r="C266" s="90" t="s">
        <v>99</v>
      </c>
      <c r="D266" s="90" t="s">
        <v>99</v>
      </c>
      <c r="E266" s="91" t="s">
        <v>99</v>
      </c>
      <c r="F266" s="91" t="s">
        <v>99</v>
      </c>
      <c r="G266" s="1004" t="s">
        <v>99</v>
      </c>
      <c r="H266" s="92" t="s">
        <v>99</v>
      </c>
      <c r="I266" s="92" t="s">
        <v>99</v>
      </c>
      <c r="J266" s="93" t="s">
        <v>99</v>
      </c>
      <c r="K266" s="93" t="s">
        <v>99</v>
      </c>
      <c r="L266" s="1005" t="s">
        <v>99</v>
      </c>
    </row>
    <row r="267" spans="1:12" ht="15">
      <c r="A267" s="39" t="s">
        <v>115</v>
      </c>
      <c r="B267" s="47" t="s">
        <v>30</v>
      </c>
      <c r="C267" s="79" t="s">
        <v>99</v>
      </c>
      <c r="D267" s="79" t="s">
        <v>99</v>
      </c>
      <c r="E267" s="80" t="s">
        <v>99</v>
      </c>
      <c r="F267" s="80" t="s">
        <v>99</v>
      </c>
      <c r="G267" s="997" t="s">
        <v>99</v>
      </c>
      <c r="H267" s="81" t="s">
        <v>99</v>
      </c>
      <c r="I267" s="81" t="s">
        <v>99</v>
      </c>
      <c r="J267" s="89" t="s">
        <v>99</v>
      </c>
      <c r="K267" s="89" t="s">
        <v>99</v>
      </c>
      <c r="L267" s="1003" t="s">
        <v>99</v>
      </c>
    </row>
    <row r="268" spans="1:12" ht="15">
      <c r="A268" s="39" t="s">
        <v>115</v>
      </c>
      <c r="B268" s="47" t="s">
        <v>35</v>
      </c>
      <c r="C268" s="79" t="s">
        <v>99</v>
      </c>
      <c r="D268" s="79" t="s">
        <v>99</v>
      </c>
      <c r="E268" s="80" t="s">
        <v>99</v>
      </c>
      <c r="F268" s="80" t="s">
        <v>99</v>
      </c>
      <c r="G268" s="997" t="s">
        <v>99</v>
      </c>
      <c r="H268" s="81" t="s">
        <v>99</v>
      </c>
      <c r="I268" s="81" t="s">
        <v>99</v>
      </c>
      <c r="J268" s="89" t="s">
        <v>99</v>
      </c>
      <c r="K268" s="89" t="s">
        <v>99</v>
      </c>
      <c r="L268" s="1003" t="s">
        <v>99</v>
      </c>
    </row>
    <row r="269" spans="1:12" ht="14.25">
      <c r="A269" s="54" t="s">
        <v>115</v>
      </c>
      <c r="B269" s="48" t="s">
        <v>31</v>
      </c>
      <c r="C269" s="90" t="s">
        <v>99</v>
      </c>
      <c r="D269" s="90" t="s">
        <v>99</v>
      </c>
      <c r="E269" s="91" t="s">
        <v>99</v>
      </c>
      <c r="F269" s="91" t="s">
        <v>99</v>
      </c>
      <c r="G269" s="1004" t="s">
        <v>99</v>
      </c>
      <c r="H269" s="92" t="s">
        <v>99</v>
      </c>
      <c r="I269" s="92" t="s">
        <v>99</v>
      </c>
      <c r="J269" s="93" t="s">
        <v>99</v>
      </c>
      <c r="K269" s="93" t="s">
        <v>99</v>
      </c>
      <c r="L269" s="1005" t="s">
        <v>99</v>
      </c>
    </row>
    <row r="270" spans="1:12" ht="15">
      <c r="A270" s="39" t="s">
        <v>115</v>
      </c>
      <c r="B270" s="47" t="s">
        <v>33</v>
      </c>
      <c r="C270" s="79" t="s">
        <v>99</v>
      </c>
      <c r="D270" s="79" t="s">
        <v>99</v>
      </c>
      <c r="E270" s="80" t="s">
        <v>99</v>
      </c>
      <c r="F270" s="80" t="s">
        <v>99</v>
      </c>
      <c r="G270" s="997" t="s">
        <v>99</v>
      </c>
      <c r="H270" s="81" t="s">
        <v>99</v>
      </c>
      <c r="I270" s="81" t="s">
        <v>99</v>
      </c>
      <c r="J270" s="89" t="s">
        <v>99</v>
      </c>
      <c r="K270" s="89" t="s">
        <v>99</v>
      </c>
      <c r="L270" s="1003" t="s">
        <v>99</v>
      </c>
    </row>
    <row r="271" spans="1:12" ht="15.75" thickBot="1">
      <c r="A271" s="55" t="s">
        <v>115</v>
      </c>
      <c r="B271" s="47" t="s">
        <v>36</v>
      </c>
      <c r="C271" s="94" t="s">
        <v>99</v>
      </c>
      <c r="D271" s="94" t="s">
        <v>99</v>
      </c>
      <c r="E271" s="95" t="s">
        <v>99</v>
      </c>
      <c r="F271" s="95" t="s">
        <v>99</v>
      </c>
      <c r="G271" s="1006" t="s">
        <v>99</v>
      </c>
      <c r="H271" s="89" t="s">
        <v>99</v>
      </c>
      <c r="I271" s="89" t="s">
        <v>99</v>
      </c>
      <c r="J271" s="89" t="s">
        <v>99</v>
      </c>
      <c r="K271" s="89" t="s">
        <v>99</v>
      </c>
      <c r="L271" s="1003" t="s">
        <v>99</v>
      </c>
    </row>
    <row r="272" spans="1:12" ht="15.75" thickBot="1">
      <c r="A272" s="51"/>
      <c r="B272" s="52"/>
      <c r="C272" s="96"/>
      <c r="D272" s="96"/>
      <c r="E272" s="96"/>
      <c r="F272" s="96"/>
      <c r="G272" s="1007"/>
      <c r="H272" s="97"/>
      <c r="I272" s="97"/>
      <c r="J272" s="97"/>
      <c r="K272" s="97"/>
      <c r="L272" s="1008"/>
    </row>
    <row r="273" spans="1:12" ht="14.25">
      <c r="A273" s="44" t="s">
        <v>24</v>
      </c>
      <c r="B273" s="45" t="s">
        <v>28</v>
      </c>
      <c r="C273" s="85">
        <v>10574.983784995957</v>
      </c>
      <c r="D273" s="85">
        <v>10607.701749691538</v>
      </c>
      <c r="E273" s="86">
        <v>10786.483460695876</v>
      </c>
      <c r="F273" s="86">
        <v>10819.855784685369</v>
      </c>
      <c r="G273" s="1001">
        <v>-0.30843594086280962</v>
      </c>
      <c r="H273" s="87">
        <v>344.9088888888889</v>
      </c>
      <c r="I273" s="87">
        <v>1.9752000747990328</v>
      </c>
      <c r="J273" s="88">
        <v>15.384615384615385</v>
      </c>
      <c r="K273" s="88">
        <v>4.0797824116047146</v>
      </c>
      <c r="L273" s="1002">
        <v>1.1518544836767868</v>
      </c>
    </row>
    <row r="274" spans="1:12" ht="15">
      <c r="A274" s="46" t="s">
        <v>24</v>
      </c>
      <c r="B274" s="47" t="s">
        <v>29</v>
      </c>
      <c r="C274" s="79">
        <v>10097.719607843137</v>
      </c>
      <c r="D274" s="79" t="s">
        <v>253</v>
      </c>
      <c r="E274" s="80">
        <v>10299.674000000001</v>
      </c>
      <c r="F274" s="80" t="s">
        <v>253</v>
      </c>
      <c r="G274" s="997" t="s">
        <v>99</v>
      </c>
      <c r="H274" s="81">
        <v>321.3</v>
      </c>
      <c r="I274" s="81" t="s">
        <v>99</v>
      </c>
      <c r="J274" s="89" t="s">
        <v>99</v>
      </c>
      <c r="K274" s="89">
        <v>0.72529465095194923</v>
      </c>
      <c r="L274" s="1003" t="s">
        <v>99</v>
      </c>
    </row>
    <row r="275" spans="1:12" ht="15">
      <c r="A275" s="46" t="s">
        <v>24</v>
      </c>
      <c r="B275" s="47" t="s">
        <v>30</v>
      </c>
      <c r="C275" s="79">
        <v>10526.469607843137</v>
      </c>
      <c r="D275" s="79">
        <v>10677.827450980392</v>
      </c>
      <c r="E275" s="80">
        <v>10736.999</v>
      </c>
      <c r="F275" s="80">
        <v>10891.384</v>
      </c>
      <c r="G275" s="997">
        <v>-1.4174966193460834</v>
      </c>
      <c r="H275" s="81">
        <v>333.1</v>
      </c>
      <c r="I275" s="81">
        <v>-2.6877008472100465</v>
      </c>
      <c r="J275" s="89">
        <v>23.076923076923077</v>
      </c>
      <c r="K275" s="89">
        <v>1.4505893019038985</v>
      </c>
      <c r="L275" s="1003">
        <v>0.47461332592792249</v>
      </c>
    </row>
    <row r="276" spans="1:12" ht="15">
      <c r="A276" s="46" t="s">
        <v>24</v>
      </c>
      <c r="B276" s="47" t="s">
        <v>35</v>
      </c>
      <c r="C276" s="79">
        <v>10769.885294117646</v>
      </c>
      <c r="D276" s="79">
        <v>10572.756862745098</v>
      </c>
      <c r="E276" s="80">
        <v>10985.282999999999</v>
      </c>
      <c r="F276" s="80">
        <v>10784.212</v>
      </c>
      <c r="G276" s="997">
        <v>1.8644941327192004</v>
      </c>
      <c r="H276" s="81">
        <v>362.9</v>
      </c>
      <c r="I276" s="81">
        <v>5.0361794500723525</v>
      </c>
      <c r="J276" s="89">
        <v>-4.5454545454545459</v>
      </c>
      <c r="K276" s="89">
        <v>1.9038984587488668</v>
      </c>
      <c r="L276" s="1003">
        <v>0.25224680709721525</v>
      </c>
    </row>
    <row r="277" spans="1:12" ht="14.25">
      <c r="A277" s="44" t="s">
        <v>24</v>
      </c>
      <c r="B277" s="48" t="s">
        <v>31</v>
      </c>
      <c r="C277" s="90">
        <v>10406.073919524015</v>
      </c>
      <c r="D277" s="90">
        <v>10240.206502308663</v>
      </c>
      <c r="E277" s="91">
        <v>10614.195397914495</v>
      </c>
      <c r="F277" s="91">
        <v>10445.010632354837</v>
      </c>
      <c r="G277" s="1004">
        <v>1.6197663316453195</v>
      </c>
      <c r="H277" s="92">
        <v>310.64751619870407</v>
      </c>
      <c r="I277" s="92">
        <v>-2.8102880821769487</v>
      </c>
      <c r="J277" s="93">
        <v>-4.7325102880658436</v>
      </c>
      <c r="K277" s="93">
        <v>41.976427923844064</v>
      </c>
      <c r="L277" s="1005">
        <v>5.4899414373575794</v>
      </c>
    </row>
    <row r="278" spans="1:12" ht="15">
      <c r="A278" s="46" t="s">
        <v>24</v>
      </c>
      <c r="B278" s="47" t="s">
        <v>32</v>
      </c>
      <c r="C278" s="79">
        <v>10124.780392156863</v>
      </c>
      <c r="D278" s="79">
        <v>10272.469607843137</v>
      </c>
      <c r="E278" s="80">
        <v>10327.276</v>
      </c>
      <c r="F278" s="80">
        <v>10477.919</v>
      </c>
      <c r="G278" s="997">
        <v>-1.4377186920418075</v>
      </c>
      <c r="H278" s="81">
        <v>284.2</v>
      </c>
      <c r="I278" s="81">
        <v>0.14094432699083059</v>
      </c>
      <c r="J278" s="89">
        <v>14.935064935064934</v>
      </c>
      <c r="K278" s="89">
        <v>16.047144152311876</v>
      </c>
      <c r="L278" s="1003">
        <v>4.4855825907503153</v>
      </c>
    </row>
    <row r="279" spans="1:12" ht="15">
      <c r="A279" s="46" t="s">
        <v>24</v>
      </c>
      <c r="B279" s="47" t="s">
        <v>33</v>
      </c>
      <c r="C279" s="79">
        <v>10575.23431372549</v>
      </c>
      <c r="D279" s="79">
        <v>10043.051960784314</v>
      </c>
      <c r="E279" s="80">
        <v>10786.739</v>
      </c>
      <c r="F279" s="80">
        <v>10243.913</v>
      </c>
      <c r="G279" s="997">
        <v>5.29901025125847</v>
      </c>
      <c r="H279" s="81">
        <v>316.39999999999998</v>
      </c>
      <c r="I279" s="81">
        <v>-1.3715710723192125</v>
      </c>
      <c r="J279" s="89">
        <v>-5.2401746724890828</v>
      </c>
      <c r="K279" s="89">
        <v>19.673617407071621</v>
      </c>
      <c r="L279" s="1003">
        <v>2.481425214879426</v>
      </c>
    </row>
    <row r="280" spans="1:12" ht="15">
      <c r="A280" s="46" t="s">
        <v>24</v>
      </c>
      <c r="B280" s="47" t="s">
        <v>36</v>
      </c>
      <c r="C280" s="79">
        <v>10508.029411764706</v>
      </c>
      <c r="D280" s="79">
        <v>10582.694117647059</v>
      </c>
      <c r="E280" s="80">
        <v>10718.19</v>
      </c>
      <c r="F280" s="80">
        <v>10794.348</v>
      </c>
      <c r="G280" s="997">
        <v>-0.70553589711948739</v>
      </c>
      <c r="H280" s="81">
        <v>360.4</v>
      </c>
      <c r="I280" s="81">
        <v>-2.7522935779816633</v>
      </c>
      <c r="J280" s="89">
        <v>-33.009708737864081</v>
      </c>
      <c r="K280" s="89">
        <v>6.2556663644605619</v>
      </c>
      <c r="L280" s="1003">
        <v>-1.4770663682721716</v>
      </c>
    </row>
    <row r="281" spans="1:12" ht="14.25">
      <c r="A281" s="44" t="s">
        <v>24</v>
      </c>
      <c r="B281" s="48" t="s">
        <v>37</v>
      </c>
      <c r="C281" s="90">
        <v>8649.1773955815206</v>
      </c>
      <c r="D281" s="90">
        <v>8680.8099454619351</v>
      </c>
      <c r="E281" s="91">
        <v>8822.1609434931506</v>
      </c>
      <c r="F281" s="91">
        <v>8854.426144371173</v>
      </c>
      <c r="G281" s="1004">
        <v>-0.36439629572757359</v>
      </c>
      <c r="H281" s="92">
        <v>236.7668918918919</v>
      </c>
      <c r="I281" s="92">
        <v>-0.18776371576588352</v>
      </c>
      <c r="J281" s="93">
        <v>-17.318435754189945</v>
      </c>
      <c r="K281" s="93">
        <v>13.417951042611062</v>
      </c>
      <c r="L281" s="1005">
        <v>-2.0487395827377242E-2</v>
      </c>
    </row>
    <row r="282" spans="1:12" ht="15">
      <c r="A282" s="46" t="s">
        <v>24</v>
      </c>
      <c r="B282" s="47" t="s">
        <v>101</v>
      </c>
      <c r="C282" s="101">
        <v>8256.4833333333318</v>
      </c>
      <c r="D282" s="101">
        <v>8508.3196078431374</v>
      </c>
      <c r="E282" s="102">
        <v>8421.6129999999994</v>
      </c>
      <c r="F282" s="102">
        <v>8678.4860000000008</v>
      </c>
      <c r="G282" s="1011">
        <v>-2.959882633906437</v>
      </c>
      <c r="H282" s="103">
        <v>224.1</v>
      </c>
      <c r="I282" s="103">
        <v>-0.44424700133274098</v>
      </c>
      <c r="J282" s="104">
        <v>-9.4827586206896548</v>
      </c>
      <c r="K282" s="104">
        <v>9.5194922937443334</v>
      </c>
      <c r="L282" s="1012">
        <v>0.81078358503562598</v>
      </c>
    </row>
    <row r="283" spans="1:12" ht="15">
      <c r="A283" s="46" t="s">
        <v>24</v>
      </c>
      <c r="B283" s="47" t="s">
        <v>38</v>
      </c>
      <c r="C283" s="79">
        <v>9085.6656862745112</v>
      </c>
      <c r="D283" s="79">
        <v>9037.0990196078437</v>
      </c>
      <c r="E283" s="80">
        <v>9267.3790000000008</v>
      </c>
      <c r="F283" s="80">
        <v>9217.8410000000003</v>
      </c>
      <c r="G283" s="997">
        <v>0.53741434680854727</v>
      </c>
      <c r="H283" s="81">
        <v>252.6</v>
      </c>
      <c r="I283" s="81">
        <v>-0.55118110236220696</v>
      </c>
      <c r="J283" s="89">
        <v>-31.111111111111111</v>
      </c>
      <c r="K283" s="89">
        <v>2.8105167724388034</v>
      </c>
      <c r="L283" s="1003">
        <v>-0.56786160593957513</v>
      </c>
    </row>
    <row r="284" spans="1:12" ht="15.75" thickBot="1">
      <c r="A284" s="46" t="s">
        <v>24</v>
      </c>
      <c r="B284" s="47" t="s">
        <v>39</v>
      </c>
      <c r="C284" s="79">
        <v>10231.348039215687</v>
      </c>
      <c r="D284" s="79">
        <v>8768.4803921568637</v>
      </c>
      <c r="E284" s="80">
        <v>10435.975</v>
      </c>
      <c r="F284" s="80">
        <v>8943.85</v>
      </c>
      <c r="G284" s="997">
        <v>16.683251619828148</v>
      </c>
      <c r="H284" s="81">
        <v>306.7</v>
      </c>
      <c r="I284" s="81">
        <v>12.221002561287953</v>
      </c>
      <c r="J284" s="89">
        <v>-33.333333333333329</v>
      </c>
      <c r="K284" s="89">
        <v>1.0879419764279239</v>
      </c>
      <c r="L284" s="1003">
        <v>-0.26340937492342742</v>
      </c>
    </row>
    <row r="285" spans="1:12" ht="15.75" thickBot="1">
      <c r="A285" s="51"/>
      <c r="B285" s="52"/>
      <c r="C285" s="96"/>
      <c r="D285" s="96"/>
      <c r="E285" s="96"/>
      <c r="F285" s="96"/>
      <c r="G285" s="1007"/>
      <c r="H285" s="97"/>
      <c r="I285" s="97"/>
      <c r="J285" s="97"/>
      <c r="K285" s="97"/>
      <c r="L285" s="1008"/>
    </row>
    <row r="286" spans="1:12" ht="14.25">
      <c r="A286" s="44" t="s">
        <v>116</v>
      </c>
      <c r="B286" s="48" t="s">
        <v>25</v>
      </c>
      <c r="C286" s="90">
        <v>12461.515307349933</v>
      </c>
      <c r="D286" s="90">
        <v>13019.689461337583</v>
      </c>
      <c r="E286" s="91">
        <v>12710.745613496932</v>
      </c>
      <c r="F286" s="91">
        <v>13280.083250564334</v>
      </c>
      <c r="G286" s="1004">
        <v>-4.2871541264111235</v>
      </c>
      <c r="H286" s="92">
        <v>326</v>
      </c>
      <c r="I286" s="92">
        <v>-4.3254469929564898</v>
      </c>
      <c r="J286" s="93">
        <v>-23.076923076923077</v>
      </c>
      <c r="K286" s="93">
        <v>0.90661831368993651</v>
      </c>
      <c r="L286" s="1005">
        <v>-6.9357662286039456E-2</v>
      </c>
    </row>
    <row r="287" spans="1:12" ht="15">
      <c r="A287" s="46" t="s">
        <v>116</v>
      </c>
      <c r="B287" s="47" t="s">
        <v>26</v>
      </c>
      <c r="C287" s="79" t="s">
        <v>253</v>
      </c>
      <c r="D287" s="79" t="s">
        <v>99</v>
      </c>
      <c r="E287" s="80" t="s">
        <v>253</v>
      </c>
      <c r="F287" s="80" t="s">
        <v>99</v>
      </c>
      <c r="G287" s="997" t="s">
        <v>99</v>
      </c>
      <c r="H287" s="81" t="s">
        <v>253</v>
      </c>
      <c r="I287" s="81" t="s">
        <v>99</v>
      </c>
      <c r="J287" s="89" t="s">
        <v>99</v>
      </c>
      <c r="K287" s="89">
        <v>0.36264732547597461</v>
      </c>
      <c r="L287" s="1003" t="s">
        <v>99</v>
      </c>
    </row>
    <row r="288" spans="1:12" ht="15">
      <c r="A288" s="46" t="s">
        <v>116</v>
      </c>
      <c r="B288" s="47" t="s">
        <v>27</v>
      </c>
      <c r="C288" s="79" t="s">
        <v>253</v>
      </c>
      <c r="D288" s="79" t="s">
        <v>253</v>
      </c>
      <c r="E288" s="80" t="s">
        <v>253</v>
      </c>
      <c r="F288" s="80" t="s">
        <v>253</v>
      </c>
      <c r="G288" s="997" t="s">
        <v>99</v>
      </c>
      <c r="H288" s="81" t="s">
        <v>253</v>
      </c>
      <c r="I288" s="81" t="s">
        <v>99</v>
      </c>
      <c r="J288" s="89" t="s">
        <v>99</v>
      </c>
      <c r="K288" s="89">
        <v>0.36264732547597461</v>
      </c>
      <c r="L288" s="1003" t="s">
        <v>99</v>
      </c>
    </row>
    <row r="289" spans="1:12" ht="15">
      <c r="A289" s="46" t="s">
        <v>116</v>
      </c>
      <c r="B289" s="47" t="s">
        <v>34</v>
      </c>
      <c r="C289" s="79" t="s">
        <v>253</v>
      </c>
      <c r="D289" s="79" t="s">
        <v>253</v>
      </c>
      <c r="E289" s="80" t="s">
        <v>253</v>
      </c>
      <c r="F289" s="80" t="s">
        <v>253</v>
      </c>
      <c r="G289" s="997" t="s">
        <v>99</v>
      </c>
      <c r="H289" s="81" t="s">
        <v>253</v>
      </c>
      <c r="I289" s="81" t="s">
        <v>99</v>
      </c>
      <c r="J289" s="89" t="s">
        <v>99</v>
      </c>
      <c r="K289" s="89">
        <v>0.18132366273798731</v>
      </c>
      <c r="L289" s="1003" t="s">
        <v>99</v>
      </c>
    </row>
    <row r="290" spans="1:12" ht="14.25">
      <c r="A290" s="44" t="s">
        <v>116</v>
      </c>
      <c r="B290" s="48" t="s">
        <v>28</v>
      </c>
      <c r="C290" s="90">
        <v>12520.583894660953</v>
      </c>
      <c r="D290" s="90">
        <v>12283.15344709582</v>
      </c>
      <c r="E290" s="91">
        <v>12770.995572554171</v>
      </c>
      <c r="F290" s="91">
        <v>12528.816516037736</v>
      </c>
      <c r="G290" s="1004">
        <v>1.9329763206798503</v>
      </c>
      <c r="H290" s="92">
        <v>324.05106382978727</v>
      </c>
      <c r="I290" s="92">
        <v>0.88762883866355424</v>
      </c>
      <c r="J290" s="93">
        <v>42.424242424242422</v>
      </c>
      <c r="K290" s="93">
        <v>4.2611060743427025</v>
      </c>
      <c r="L290" s="1005">
        <v>1.783628596865225</v>
      </c>
    </row>
    <row r="291" spans="1:12" ht="15">
      <c r="A291" s="46" t="s">
        <v>116</v>
      </c>
      <c r="B291" s="47" t="s">
        <v>29</v>
      </c>
      <c r="C291" s="79">
        <v>11000.617647058823</v>
      </c>
      <c r="D291" s="79" t="s">
        <v>253</v>
      </c>
      <c r="E291" s="80">
        <v>11220.63</v>
      </c>
      <c r="F291" s="80" t="s">
        <v>253</v>
      </c>
      <c r="G291" s="997" t="s">
        <v>99</v>
      </c>
      <c r="H291" s="81" t="s">
        <v>99</v>
      </c>
      <c r="I291" s="81" t="s">
        <v>99</v>
      </c>
      <c r="J291" s="89" t="s">
        <v>99</v>
      </c>
      <c r="K291" s="89">
        <v>0.45330915684496825</v>
      </c>
      <c r="L291" s="1003" t="s">
        <v>99</v>
      </c>
    </row>
    <row r="292" spans="1:12" ht="15">
      <c r="A292" s="46" t="s">
        <v>116</v>
      </c>
      <c r="B292" s="47" t="s">
        <v>30</v>
      </c>
      <c r="C292" s="79">
        <v>12601.954901960784</v>
      </c>
      <c r="D292" s="79">
        <v>12003.850980392157</v>
      </c>
      <c r="E292" s="80">
        <v>12853.994000000001</v>
      </c>
      <c r="F292" s="80">
        <v>12243.928</v>
      </c>
      <c r="G292" s="997">
        <v>4.9826003550494633</v>
      </c>
      <c r="H292" s="81">
        <v>325.8</v>
      </c>
      <c r="I292" s="81">
        <v>3.2974001268230926</v>
      </c>
      <c r="J292" s="89">
        <v>8.3333333333333321</v>
      </c>
      <c r="K292" s="89">
        <v>2.3572076155938348</v>
      </c>
      <c r="L292" s="1003">
        <v>0.55540581379203302</v>
      </c>
    </row>
    <row r="293" spans="1:12" ht="15">
      <c r="A293" s="46" t="s">
        <v>116</v>
      </c>
      <c r="B293" s="47" t="s">
        <v>35</v>
      </c>
      <c r="C293" s="79" t="s">
        <v>253</v>
      </c>
      <c r="D293" s="79" t="s">
        <v>253</v>
      </c>
      <c r="E293" s="80" t="s">
        <v>253</v>
      </c>
      <c r="F293" s="80" t="s">
        <v>253</v>
      </c>
      <c r="G293" s="997" t="s">
        <v>99</v>
      </c>
      <c r="H293" s="81" t="s">
        <v>99</v>
      </c>
      <c r="I293" s="81" t="s">
        <v>99</v>
      </c>
      <c r="J293" s="89" t="s">
        <v>99</v>
      </c>
      <c r="K293" s="89">
        <v>1.4505893019038985</v>
      </c>
      <c r="L293" s="1003" t="s">
        <v>99</v>
      </c>
    </row>
    <row r="294" spans="1:12" ht="14.25">
      <c r="A294" s="44" t="s">
        <v>116</v>
      </c>
      <c r="B294" s="48" t="s">
        <v>31</v>
      </c>
      <c r="C294" s="90">
        <v>11337.822835818677</v>
      </c>
      <c r="D294" s="90">
        <v>11502.448885827242</v>
      </c>
      <c r="E294" s="91">
        <v>11564.579292535051</v>
      </c>
      <c r="F294" s="91">
        <v>11761.924834602256</v>
      </c>
      <c r="G294" s="1004">
        <v>-1.6778337291073055</v>
      </c>
      <c r="H294" s="92">
        <v>286.8619565217391</v>
      </c>
      <c r="I294" s="92">
        <v>0.16419021580752691</v>
      </c>
      <c r="J294" s="93">
        <v>-30.82706766917293</v>
      </c>
      <c r="K294" s="93">
        <v>8.3408884859474153</v>
      </c>
      <c r="L294" s="1005">
        <v>-1.6440964990375697</v>
      </c>
    </row>
    <row r="295" spans="1:12" ht="15">
      <c r="A295" s="46" t="s">
        <v>116</v>
      </c>
      <c r="B295" s="47" t="s">
        <v>32</v>
      </c>
      <c r="C295" s="79">
        <v>9731.7147058823521</v>
      </c>
      <c r="D295" s="79" t="s">
        <v>253</v>
      </c>
      <c r="E295" s="80">
        <v>9926.3490000000002</v>
      </c>
      <c r="F295" s="80" t="s">
        <v>253</v>
      </c>
      <c r="G295" s="997" t="s">
        <v>99</v>
      </c>
      <c r="H295" s="81" t="s">
        <v>99</v>
      </c>
      <c r="I295" s="81" t="s">
        <v>99</v>
      </c>
      <c r="J295" s="89" t="s">
        <v>99</v>
      </c>
      <c r="K295" s="89">
        <v>0.81595648232094287</v>
      </c>
      <c r="L295" s="1003" t="s">
        <v>99</v>
      </c>
    </row>
    <row r="296" spans="1:12" ht="15">
      <c r="A296" s="46" t="s">
        <v>116</v>
      </c>
      <c r="B296" s="47" t="s">
        <v>33</v>
      </c>
      <c r="C296" s="79">
        <v>11393.692156862746</v>
      </c>
      <c r="D296" s="79">
        <v>11445.698039215686</v>
      </c>
      <c r="E296" s="80">
        <v>11621.566000000001</v>
      </c>
      <c r="F296" s="80">
        <v>11674.611999999999</v>
      </c>
      <c r="G296" s="997">
        <v>-0.45437056066615711</v>
      </c>
      <c r="H296" s="81">
        <v>284</v>
      </c>
      <c r="I296" s="81">
        <v>-0.97629009762901364</v>
      </c>
      <c r="J296" s="81">
        <v>-41.48936170212766</v>
      </c>
      <c r="K296" s="81">
        <v>4.9864007252946516</v>
      </c>
      <c r="L296" s="998">
        <v>-2.0706563317624056</v>
      </c>
    </row>
    <row r="297" spans="1:12" ht="15.75" thickBot="1">
      <c r="A297" s="56" t="s">
        <v>116</v>
      </c>
      <c r="B297" s="57" t="s">
        <v>36</v>
      </c>
      <c r="C297" s="82">
        <v>11637.179411764706</v>
      </c>
      <c r="D297" s="82">
        <v>11637.179411764706</v>
      </c>
      <c r="E297" s="83">
        <v>11869.923000000001</v>
      </c>
      <c r="F297" s="83">
        <v>12042.790999999999</v>
      </c>
      <c r="G297" s="999">
        <v>-1.435447978794937</v>
      </c>
      <c r="H297" s="84">
        <v>307.89999999999998</v>
      </c>
      <c r="I297" s="84">
        <v>-0.54909560723515671</v>
      </c>
      <c r="J297" s="84">
        <v>16.666666666666664</v>
      </c>
      <c r="K297" s="84">
        <v>2.5454545454545454</v>
      </c>
      <c r="L297" s="1000">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66" t="s">
        <v>513</v>
      </c>
      <c r="B1" s="1466"/>
      <c r="C1" s="1466"/>
      <c r="D1" s="1466"/>
      <c r="E1" s="1466"/>
      <c r="F1" s="1466"/>
      <c r="G1" s="1466"/>
      <c r="H1" s="1466"/>
    </row>
    <row r="2" spans="1:18" ht="40.5">
      <c r="A2" s="1232" t="s">
        <v>126</v>
      </c>
      <c r="B2" s="3" t="s">
        <v>9</v>
      </c>
      <c r="C2" s="3"/>
      <c r="D2" s="836" t="s">
        <v>127</v>
      </c>
      <c r="E2" s="1467" t="s">
        <v>128</v>
      </c>
      <c r="F2" s="1468"/>
      <c r="G2" s="1469"/>
      <c r="H2" s="837" t="s">
        <v>129</v>
      </c>
    </row>
    <row r="3" spans="1:18" ht="41.25" thickBot="1">
      <c r="A3" s="614"/>
      <c r="B3" s="1188" t="s">
        <v>519</v>
      </c>
      <c r="C3" s="1188" t="s">
        <v>514</v>
      </c>
      <c r="D3" s="1189" t="s">
        <v>70</v>
      </c>
      <c r="E3" s="889" t="s">
        <v>519</v>
      </c>
      <c r="F3" s="1190" t="s">
        <v>514</v>
      </c>
      <c r="G3" s="851" t="s">
        <v>130</v>
      </c>
      <c r="H3" s="852" t="s">
        <v>131</v>
      </c>
    </row>
    <row r="4" spans="1:18" ht="15.75">
      <c r="A4" s="654" t="s">
        <v>8</v>
      </c>
      <c r="B4" s="838"/>
      <c r="C4" s="838"/>
      <c r="D4" s="839"/>
      <c r="E4" s="840"/>
      <c r="F4" s="840"/>
      <c r="G4" s="841"/>
      <c r="H4" s="842"/>
    </row>
    <row r="5" spans="1:18" ht="15">
      <c r="A5" s="437" t="s">
        <v>307</v>
      </c>
      <c r="B5" s="128">
        <v>14036.63553871869</v>
      </c>
      <c r="C5" s="128">
        <v>13825.103167800595</v>
      </c>
      <c r="D5" s="815">
        <v>1.5300599811129503</v>
      </c>
      <c r="E5" s="853">
        <v>100</v>
      </c>
      <c r="F5" s="854">
        <v>100</v>
      </c>
      <c r="G5" s="642" t="s">
        <v>99</v>
      </c>
      <c r="H5" s="645">
        <v>-11.371688352406329</v>
      </c>
    </row>
    <row r="6" spans="1:18">
      <c r="A6" s="631" t="s">
        <v>132</v>
      </c>
      <c r="B6" s="79">
        <v>12838.31</v>
      </c>
      <c r="C6" s="79">
        <v>12266.897000000001</v>
      </c>
      <c r="D6" s="816">
        <v>4.6581706848928341</v>
      </c>
      <c r="E6" s="855">
        <v>5.5203763973397484</v>
      </c>
      <c r="F6" s="856">
        <v>8.4997648534253027</v>
      </c>
      <c r="G6" s="640">
        <v>-35.052598600829491</v>
      </c>
      <c r="H6" s="641">
        <v>-42.438214680929541</v>
      </c>
    </row>
    <row r="7" spans="1:18">
      <c r="A7" s="631" t="s">
        <v>133</v>
      </c>
      <c r="B7" s="79">
        <v>16653.228999999999</v>
      </c>
      <c r="C7" s="79">
        <v>16982.95</v>
      </c>
      <c r="D7" s="816">
        <v>-1.9414824868471106</v>
      </c>
      <c r="E7" s="855">
        <v>7.4625017687844908</v>
      </c>
      <c r="F7" s="856">
        <v>9.3494278100015684</v>
      </c>
      <c r="G7" s="640">
        <v>-20.182262268483797</v>
      </c>
      <c r="H7" s="641">
        <v>-29.258886653252851</v>
      </c>
    </row>
    <row r="8" spans="1:18" ht="13.5" thickBot="1">
      <c r="A8" s="632" t="s">
        <v>134</v>
      </c>
      <c r="B8" s="82">
        <v>13888.261</v>
      </c>
      <c r="C8" s="82">
        <v>13626.934999999999</v>
      </c>
      <c r="D8" s="817">
        <v>1.9177166398753713</v>
      </c>
      <c r="E8" s="857">
        <v>87.017121833875748</v>
      </c>
      <c r="F8" s="858">
        <v>82.150807336573124</v>
      </c>
      <c r="G8" s="643">
        <v>5.923635634358722</v>
      </c>
      <c r="H8" s="646">
        <v>-6.1216701015189656</v>
      </c>
    </row>
    <row r="9" spans="1:18" ht="15">
      <c r="A9" s="615" t="s">
        <v>308</v>
      </c>
      <c r="B9" s="129">
        <v>10448.077467396182</v>
      </c>
      <c r="C9" s="129">
        <v>10559.394980200481</v>
      </c>
      <c r="D9" s="818">
        <v>-1.0542035127299032</v>
      </c>
      <c r="E9" s="859">
        <v>100</v>
      </c>
      <c r="F9" s="860">
        <v>100</v>
      </c>
      <c r="G9" s="644" t="s">
        <v>99</v>
      </c>
      <c r="H9" s="647">
        <v>6.1780299892303843</v>
      </c>
    </row>
    <row r="10" spans="1:18">
      <c r="A10" s="631" t="s">
        <v>132</v>
      </c>
      <c r="B10" s="79">
        <v>9426.8130000000001</v>
      </c>
      <c r="C10" s="79" t="s">
        <v>253</v>
      </c>
      <c r="D10" s="816" t="s">
        <v>99</v>
      </c>
      <c r="E10" s="855">
        <v>3.8952932685743265</v>
      </c>
      <c r="F10" s="856">
        <v>1.4973904398972746</v>
      </c>
      <c r="G10" s="640" t="s">
        <v>99</v>
      </c>
      <c r="H10" s="641" t="s">
        <v>99</v>
      </c>
    </row>
    <row r="11" spans="1:18">
      <c r="A11" s="631" t="s">
        <v>133</v>
      </c>
      <c r="B11" s="79" t="s">
        <v>253</v>
      </c>
      <c r="C11" s="79" t="s">
        <v>253</v>
      </c>
      <c r="D11" s="816" t="s">
        <v>99</v>
      </c>
      <c r="E11" s="855">
        <v>2.024694247761718</v>
      </c>
      <c r="F11" s="856">
        <v>2.5847071493662499</v>
      </c>
      <c r="G11" s="640" t="s">
        <v>99</v>
      </c>
      <c r="H11" s="641" t="s">
        <v>99</v>
      </c>
    </row>
    <row r="12" spans="1:18" ht="13.5" thickBot="1">
      <c r="A12" s="633" t="s">
        <v>134</v>
      </c>
      <c r="B12" s="79">
        <v>10376.905000000001</v>
      </c>
      <c r="C12" s="79">
        <v>10464.312</v>
      </c>
      <c r="D12" s="816">
        <v>-0.83528663900693367</v>
      </c>
      <c r="E12" s="855">
        <v>94.080012483663964</v>
      </c>
      <c r="F12" s="856">
        <v>95.917902410736474</v>
      </c>
      <c r="G12" s="640">
        <v>-1.9161072968447106</v>
      </c>
      <c r="H12" s="641">
        <v>4.1435450089607668</v>
      </c>
      <c r="P12"/>
      <c r="Q12"/>
      <c r="R12"/>
    </row>
    <row r="13" spans="1:18" ht="15.75">
      <c r="A13" s="654" t="s">
        <v>135</v>
      </c>
      <c r="B13" s="655"/>
      <c r="C13" s="655"/>
      <c r="D13" s="819"/>
      <c r="E13" s="861"/>
      <c r="F13" s="861"/>
      <c r="G13" s="656"/>
      <c r="H13" s="657"/>
      <c r="P13"/>
      <c r="Q13"/>
      <c r="R13"/>
    </row>
    <row r="14" spans="1:18" ht="15">
      <c r="A14" s="437" t="s">
        <v>307</v>
      </c>
      <c r="B14" s="128">
        <v>13789.386863926808</v>
      </c>
      <c r="C14" s="128">
        <v>13771.398928821392</v>
      </c>
      <c r="D14" s="815">
        <v>0.13061806718683563</v>
      </c>
      <c r="E14" s="853">
        <v>100</v>
      </c>
      <c r="F14" s="854">
        <v>100</v>
      </c>
      <c r="G14" s="642" t="s">
        <v>99</v>
      </c>
      <c r="H14" s="645">
        <v>-9.0656982502476176</v>
      </c>
      <c r="P14"/>
      <c r="Q14"/>
      <c r="R14"/>
    </row>
    <row r="15" spans="1:18">
      <c r="A15" s="631" t="s">
        <v>132</v>
      </c>
      <c r="B15" s="79" t="s">
        <v>253</v>
      </c>
      <c r="C15" s="79" t="s">
        <v>253</v>
      </c>
      <c r="D15" s="816" t="s">
        <v>99</v>
      </c>
      <c r="E15" s="855">
        <v>1.4522218995062446</v>
      </c>
      <c r="F15" s="856">
        <v>0.5678441729943875</v>
      </c>
      <c r="G15" s="640" t="s">
        <v>99</v>
      </c>
      <c r="H15" s="641" t="s">
        <v>99</v>
      </c>
    </row>
    <row r="16" spans="1:18">
      <c r="A16" s="631" t="s">
        <v>133</v>
      </c>
      <c r="B16" s="79" t="s">
        <v>253</v>
      </c>
      <c r="C16" s="79" t="s">
        <v>253</v>
      </c>
      <c r="D16" s="816" t="s">
        <v>99</v>
      </c>
      <c r="E16" s="855">
        <v>5.0827766482718563E-2</v>
      </c>
      <c r="F16" s="856">
        <v>0.21129085506767908</v>
      </c>
      <c r="G16" s="640" t="s">
        <v>99</v>
      </c>
      <c r="H16" s="641" t="s">
        <v>99</v>
      </c>
    </row>
    <row r="17" spans="1:13" ht="13.5" thickBot="1">
      <c r="A17" s="632" t="s">
        <v>134</v>
      </c>
      <c r="B17" s="82">
        <v>13802.866</v>
      </c>
      <c r="C17" s="82">
        <v>13774.344999999999</v>
      </c>
      <c r="D17" s="817">
        <v>0.20705884744429329</v>
      </c>
      <c r="E17" s="857">
        <v>98.496950334011046</v>
      </c>
      <c r="F17" s="858">
        <v>99.220864971937928</v>
      </c>
      <c r="G17" s="643">
        <v>-0.72959920086528407</v>
      </c>
      <c r="H17" s="646">
        <v>-9.7291541891262412</v>
      </c>
    </row>
    <row r="18" spans="1:13" ht="15">
      <c r="A18" s="615" t="s">
        <v>308</v>
      </c>
      <c r="B18" s="129">
        <v>10634.17</v>
      </c>
      <c r="C18" s="129">
        <v>10731.140000000001</v>
      </c>
      <c r="D18" s="818">
        <v>-0.9036318601751645</v>
      </c>
      <c r="E18" s="859">
        <v>100</v>
      </c>
      <c r="F18" s="860">
        <v>100</v>
      </c>
      <c r="G18" s="644" t="s">
        <v>99</v>
      </c>
      <c r="H18" s="647">
        <v>5.7471264367816177</v>
      </c>
    </row>
    <row r="19" spans="1:13">
      <c r="A19" s="631" t="s">
        <v>132</v>
      </c>
      <c r="B19" s="79" t="s">
        <v>99</v>
      </c>
      <c r="C19" s="79" t="s">
        <v>99</v>
      </c>
      <c r="D19" s="816" t="s">
        <v>99</v>
      </c>
      <c r="E19" s="855">
        <v>0</v>
      </c>
      <c r="F19" s="856">
        <v>0</v>
      </c>
      <c r="G19" s="640" t="s">
        <v>99</v>
      </c>
      <c r="H19" s="641" t="s">
        <v>99</v>
      </c>
    </row>
    <row r="20" spans="1:13">
      <c r="A20" s="631" t="s">
        <v>133</v>
      </c>
      <c r="B20" s="79" t="s">
        <v>99</v>
      </c>
      <c r="C20" s="79" t="s">
        <v>99</v>
      </c>
      <c r="D20" s="816" t="s">
        <v>99</v>
      </c>
      <c r="E20" s="855">
        <v>0</v>
      </c>
      <c r="F20" s="856">
        <v>0</v>
      </c>
      <c r="G20" s="640" t="s">
        <v>99</v>
      </c>
      <c r="H20" s="641" t="s">
        <v>99</v>
      </c>
    </row>
    <row r="21" spans="1:13" ht="13.5" thickBot="1">
      <c r="A21" s="633" t="s">
        <v>134</v>
      </c>
      <c r="B21" s="79">
        <v>10634.17</v>
      </c>
      <c r="C21" s="79">
        <v>10731.14</v>
      </c>
      <c r="D21" s="816">
        <v>-0.90363186017514785</v>
      </c>
      <c r="E21" s="855">
        <v>100</v>
      </c>
      <c r="F21" s="856">
        <v>100</v>
      </c>
      <c r="G21" s="640">
        <v>0</v>
      </c>
      <c r="H21" s="641">
        <v>5.7471264367816177</v>
      </c>
    </row>
    <row r="22" spans="1:13" ht="15.75">
      <c r="A22" s="654" t="s">
        <v>136</v>
      </c>
      <c r="B22" s="655"/>
      <c r="C22" s="655"/>
      <c r="D22" s="819"/>
      <c r="E22" s="861"/>
      <c r="F22" s="861"/>
      <c r="G22" s="656"/>
      <c r="H22" s="657"/>
    </row>
    <row r="23" spans="1:13" ht="15">
      <c r="A23" s="437" t="s">
        <v>307</v>
      </c>
      <c r="B23" s="128">
        <v>14674.690941450051</v>
      </c>
      <c r="C23" s="128">
        <v>14445.666718961202</v>
      </c>
      <c r="D23" s="815">
        <v>1.5854181530315623</v>
      </c>
      <c r="E23" s="853">
        <v>100</v>
      </c>
      <c r="F23" s="854">
        <v>100</v>
      </c>
      <c r="G23" s="642" t="s">
        <v>99</v>
      </c>
      <c r="H23" s="645">
        <v>-9.7178683385579987</v>
      </c>
    </row>
    <row r="24" spans="1:13">
      <c r="A24" s="631" t="s">
        <v>132</v>
      </c>
      <c r="B24" s="79">
        <v>12837.489</v>
      </c>
      <c r="C24" s="79">
        <v>12255.315000000001</v>
      </c>
      <c r="D24" s="816">
        <v>4.7503797332014646</v>
      </c>
      <c r="E24" s="855">
        <v>9.3049184505606526</v>
      </c>
      <c r="F24" s="856">
        <v>15.346121768140113</v>
      </c>
      <c r="G24" s="640">
        <v>-39.366319444444429</v>
      </c>
      <c r="H24" s="641">
        <v>-45.258620689655174</v>
      </c>
    </row>
    <row r="25" spans="1:13">
      <c r="A25" s="631" t="s">
        <v>133</v>
      </c>
      <c r="B25" s="79">
        <v>16656.807000000001</v>
      </c>
      <c r="C25" s="79">
        <v>16996.344000000001</v>
      </c>
      <c r="D25" s="816">
        <v>-1.9977060949107659</v>
      </c>
      <c r="E25" s="855">
        <v>13.417431192660548</v>
      </c>
      <c r="F25" s="856">
        <v>17.060193839693998</v>
      </c>
      <c r="G25" s="640">
        <v>-21.352410654079584</v>
      </c>
      <c r="H25" s="641">
        <v>-28.995279838165882</v>
      </c>
    </row>
    <row r="26" spans="1:13" ht="16.5" thickBot="1">
      <c r="A26" s="632" t="s">
        <v>134</v>
      </c>
      <c r="B26" s="82">
        <v>14551.759</v>
      </c>
      <c r="C26" s="82">
        <v>14299.179</v>
      </c>
      <c r="D26" s="817">
        <v>1.7663951196079153</v>
      </c>
      <c r="E26" s="857">
        <v>77.277650356778793</v>
      </c>
      <c r="F26" s="858">
        <v>67.593684392165869</v>
      </c>
      <c r="G26" s="643">
        <v>14.326731930202785</v>
      </c>
      <c r="H26" s="646">
        <v>3.2166106454495176</v>
      </c>
      <c r="J26" s="112"/>
      <c r="K26" s="106"/>
      <c r="L26" s="106"/>
      <c r="M26" s="106"/>
    </row>
    <row r="27" spans="1:13" ht="15">
      <c r="A27" s="615" t="s">
        <v>308</v>
      </c>
      <c r="B27" s="129">
        <v>10553.022907845443</v>
      </c>
      <c r="C27" s="129">
        <v>11012.853588358968</v>
      </c>
      <c r="D27" s="818">
        <v>-4.1753999254070262</v>
      </c>
      <c r="E27" s="859">
        <v>100</v>
      </c>
      <c r="F27" s="860">
        <v>100</v>
      </c>
      <c r="G27" s="644" t="s">
        <v>99</v>
      </c>
      <c r="H27" s="647">
        <v>3.3860794511452941</v>
      </c>
      <c r="J27" s="1465"/>
      <c r="K27" s="1465"/>
      <c r="L27" s="1465"/>
      <c r="M27" s="1465"/>
    </row>
    <row r="28" spans="1:13">
      <c r="A28" s="631" t="s">
        <v>132</v>
      </c>
      <c r="B28" s="79" t="s">
        <v>253</v>
      </c>
      <c r="C28" s="79" t="s">
        <v>253</v>
      </c>
      <c r="D28" s="816" t="s">
        <v>99</v>
      </c>
      <c r="E28" s="855">
        <v>14.331585143958042</v>
      </c>
      <c r="F28" s="856">
        <v>7.3033086201172948</v>
      </c>
      <c r="G28" s="640">
        <v>96.234143857498239</v>
      </c>
      <c r="H28" s="641">
        <v>102.8787878787879</v>
      </c>
    </row>
    <row r="29" spans="1:13">
      <c r="A29" s="631" t="s">
        <v>133</v>
      </c>
      <c r="B29" s="79" t="s">
        <v>253</v>
      </c>
      <c r="C29" s="79" t="s">
        <v>253</v>
      </c>
      <c r="D29" s="816" t="s">
        <v>99</v>
      </c>
      <c r="E29" s="855">
        <v>11.109921866638125</v>
      </c>
      <c r="F29" s="856">
        <v>13.809892663494521</v>
      </c>
      <c r="G29" s="640">
        <v>-19.550990457685302</v>
      </c>
      <c r="H29" s="641">
        <v>-16.826923076923073</v>
      </c>
    </row>
    <row r="30" spans="1:13" ht="13.5" thickBot="1">
      <c r="A30" s="633" t="s">
        <v>134</v>
      </c>
      <c r="B30" s="79">
        <v>9992.3179999999993</v>
      </c>
      <c r="C30" s="79">
        <v>10505.83</v>
      </c>
      <c r="D30" s="816">
        <v>-4.8878765409301366</v>
      </c>
      <c r="E30" s="855">
        <v>74.558492989403817</v>
      </c>
      <c r="F30" s="856">
        <v>78.886798716388185</v>
      </c>
      <c r="G30" s="640">
        <v>-5.4867300960524243</v>
      </c>
      <c r="H30" s="641">
        <v>-2.2864356852293581</v>
      </c>
    </row>
    <row r="31" spans="1:13" ht="15.75">
      <c r="A31" s="654" t="s">
        <v>137</v>
      </c>
      <c r="B31" s="655"/>
      <c r="C31" s="655"/>
      <c r="D31" s="819"/>
      <c r="E31" s="861"/>
      <c r="F31" s="861"/>
      <c r="G31" s="656"/>
      <c r="H31" s="657"/>
    </row>
    <row r="32" spans="1:13" ht="15">
      <c r="A32" s="437" t="s">
        <v>307</v>
      </c>
      <c r="B32" s="128">
        <v>12574.737000000001</v>
      </c>
      <c r="C32" s="128">
        <v>12328.471</v>
      </c>
      <c r="D32" s="815">
        <v>1.9975388675530119</v>
      </c>
      <c r="E32" s="853">
        <v>100</v>
      </c>
      <c r="F32" s="854">
        <v>100</v>
      </c>
      <c r="G32" s="642" t="s">
        <v>99</v>
      </c>
      <c r="H32" s="645">
        <v>-18.033732160876465</v>
      </c>
    </row>
    <row r="33" spans="1:8">
      <c r="A33" s="631" t="s">
        <v>132</v>
      </c>
      <c r="B33" s="79" t="s">
        <v>99</v>
      </c>
      <c r="C33" s="79" t="s">
        <v>99</v>
      </c>
      <c r="D33" s="816" t="s">
        <v>99</v>
      </c>
      <c r="E33" s="855">
        <v>0</v>
      </c>
      <c r="F33" s="856">
        <v>0</v>
      </c>
      <c r="G33" s="640" t="s">
        <v>99</v>
      </c>
      <c r="H33" s="641" t="s">
        <v>99</v>
      </c>
    </row>
    <row r="34" spans="1:8">
      <c r="A34" s="631" t="s">
        <v>133</v>
      </c>
      <c r="B34" s="79" t="s">
        <v>99</v>
      </c>
      <c r="C34" s="79" t="s">
        <v>99</v>
      </c>
      <c r="D34" s="816" t="s">
        <v>99</v>
      </c>
      <c r="E34" s="855">
        <v>0</v>
      </c>
      <c r="F34" s="856">
        <v>0</v>
      </c>
      <c r="G34" s="640" t="s">
        <v>99</v>
      </c>
      <c r="H34" s="641" t="s">
        <v>99</v>
      </c>
    </row>
    <row r="35" spans="1:8" ht="13.5" thickBot="1">
      <c r="A35" s="632" t="s">
        <v>134</v>
      </c>
      <c r="B35" s="82">
        <v>12574.736999999999</v>
      </c>
      <c r="C35" s="82">
        <v>12328.471</v>
      </c>
      <c r="D35" s="817">
        <v>1.9975388675529968</v>
      </c>
      <c r="E35" s="857">
        <v>100</v>
      </c>
      <c r="F35" s="858">
        <v>100</v>
      </c>
      <c r="G35" s="643">
        <v>0</v>
      </c>
      <c r="H35" s="646">
        <v>-18.033732160876465</v>
      </c>
    </row>
    <row r="36" spans="1:8" ht="15">
      <c r="A36" s="615" t="s">
        <v>308</v>
      </c>
      <c r="B36" s="129">
        <v>10213.079056770233</v>
      </c>
      <c r="C36" s="129">
        <v>10170.2650293935</v>
      </c>
      <c r="D36" s="818" t="s">
        <v>99</v>
      </c>
      <c r="E36" s="859">
        <v>100</v>
      </c>
      <c r="F36" s="860">
        <v>100</v>
      </c>
      <c r="G36" s="644" t="s">
        <v>99</v>
      </c>
      <c r="H36" s="647">
        <v>7.927965224591178</v>
      </c>
    </row>
    <row r="37" spans="1:8">
      <c r="A37" s="631" t="s">
        <v>132</v>
      </c>
      <c r="B37" s="79" t="s">
        <v>253</v>
      </c>
      <c r="C37" s="79" t="s">
        <v>253</v>
      </c>
      <c r="D37" s="816" t="s">
        <v>99</v>
      </c>
      <c r="E37" s="855">
        <v>3.154967395473725</v>
      </c>
      <c r="F37" s="856">
        <v>0.32601945766921964</v>
      </c>
      <c r="G37" s="640" t="s">
        <v>99</v>
      </c>
      <c r="H37" s="641" t="s">
        <v>99</v>
      </c>
    </row>
    <row r="38" spans="1:8">
      <c r="A38" s="631" t="s">
        <v>133</v>
      </c>
      <c r="B38" s="79" t="s">
        <v>99</v>
      </c>
      <c r="C38" s="79" t="s">
        <v>99</v>
      </c>
      <c r="D38" s="816" t="s">
        <v>99</v>
      </c>
      <c r="E38" s="855">
        <v>0</v>
      </c>
      <c r="F38" s="856">
        <v>0</v>
      </c>
      <c r="G38" s="640" t="s">
        <v>99</v>
      </c>
      <c r="H38" s="641" t="s">
        <v>99</v>
      </c>
    </row>
    <row r="39" spans="1:8" ht="13.5" thickBot="1">
      <c r="A39" s="632" t="s">
        <v>134</v>
      </c>
      <c r="B39" s="82">
        <v>10241.196</v>
      </c>
      <c r="C39" s="82">
        <v>10172.948</v>
      </c>
      <c r="D39" s="817">
        <v>0.67087731108032389</v>
      </c>
      <c r="E39" s="857">
        <v>96.845032604526267</v>
      </c>
      <c r="F39" s="858">
        <v>99.673980542330781</v>
      </c>
      <c r="G39" s="643">
        <v>-2.8382010253950698</v>
      </c>
      <c r="H39" s="646">
        <v>4.8647526088987982</v>
      </c>
    </row>
    <row r="40" spans="1:8" ht="14.25" customHeight="1">
      <c r="A40" s="112" t="s">
        <v>309</v>
      </c>
      <c r="B40" s="106"/>
      <c r="C40" s="112"/>
      <c r="D40" s="106"/>
    </row>
    <row r="41" spans="1:8" ht="5.25" customHeight="1">
      <c r="A41" s="1470"/>
      <c r="B41" s="1470"/>
      <c r="C41" s="1470"/>
      <c r="D41" s="1470"/>
    </row>
    <row r="42" spans="1:8" ht="15">
      <c r="A42" s="113" t="s">
        <v>61</v>
      </c>
      <c r="B42" s="114"/>
    </row>
    <row r="43" spans="1:8" ht="15">
      <c r="A43" s="111" t="s">
        <v>95</v>
      </c>
      <c r="B43" s="1471" t="s">
        <v>62</v>
      </c>
      <c r="C43" s="1472"/>
      <c r="D43" s="1472"/>
      <c r="E43" s="1472"/>
      <c r="F43" s="1472"/>
      <c r="G43" s="1472"/>
      <c r="H43" s="1473"/>
    </row>
    <row r="44" spans="1:8" ht="15">
      <c r="A44" s="111" t="s">
        <v>63</v>
      </c>
      <c r="B44" s="1471" t="s">
        <v>64</v>
      </c>
      <c r="C44" s="1472"/>
      <c r="D44" s="1472"/>
      <c r="E44" s="1472"/>
      <c r="F44" s="1472"/>
      <c r="G44" s="1472"/>
      <c r="H44" s="1473"/>
    </row>
    <row r="45" spans="1:8" ht="15">
      <c r="A45" s="111" t="s">
        <v>65</v>
      </c>
      <c r="B45" s="1471" t="s">
        <v>66</v>
      </c>
      <c r="C45" s="1472"/>
      <c r="D45" s="1472"/>
      <c r="E45" s="1472"/>
      <c r="F45" s="1472"/>
      <c r="G45" s="1472"/>
      <c r="H45" s="1473"/>
    </row>
  </sheetData>
  <mergeCells count="7">
    <mergeCell ref="J27:M27"/>
    <mergeCell ref="A1:H1"/>
    <mergeCell ref="E2:G2"/>
    <mergeCell ref="A41:D41"/>
    <mergeCell ref="B45:H45"/>
    <mergeCell ref="B44:H44"/>
    <mergeCell ref="B43:H43"/>
  </mergeCells>
  <conditionalFormatting sqref="C42">
    <cfRule type="expression" dxfId="16" priority="8" stopIfTrue="1">
      <formula>ISERROR(C42)</formula>
    </cfRule>
  </conditionalFormatting>
  <conditionalFormatting sqref="L26">
    <cfRule type="expression" dxfId="15"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0" t="s">
        <v>518</v>
      </c>
      <c r="B2" s="831"/>
      <c r="C2" s="831"/>
      <c r="D2" s="831"/>
      <c r="E2" s="831"/>
      <c r="F2" s="106"/>
      <c r="G2" s="106"/>
      <c r="H2" s="106"/>
    </row>
    <row r="3" spans="1:8" ht="30.75" customHeight="1">
      <c r="A3" s="1474" t="s">
        <v>138</v>
      </c>
      <c r="B3" s="1476" t="s">
        <v>139</v>
      </c>
      <c r="C3" s="1477"/>
      <c r="D3" s="1478" t="s">
        <v>313</v>
      </c>
      <c r="E3" s="1479"/>
    </row>
    <row r="4" spans="1:8" ht="16.5" thickBot="1">
      <c r="A4" s="1475"/>
      <c r="B4" s="871" t="s">
        <v>140</v>
      </c>
      <c r="C4" s="1114" t="s">
        <v>141</v>
      </c>
      <c r="D4" s="1108" t="s">
        <v>140</v>
      </c>
      <c r="E4" s="872" t="s">
        <v>141</v>
      </c>
      <c r="G4" s="115" t="s">
        <v>142</v>
      </c>
      <c r="H4" s="116"/>
    </row>
    <row r="5" spans="1:8" ht="17.25" customHeight="1" thickBot="1">
      <c r="A5" s="866" t="s">
        <v>143</v>
      </c>
      <c r="B5" s="867">
        <v>24259.814999999999</v>
      </c>
      <c r="C5" s="1115">
        <v>23467.264999999999</v>
      </c>
      <c r="D5" s="1109">
        <v>-5.5400409708595486</v>
      </c>
      <c r="E5" s="868">
        <v>-2.0990989397435893</v>
      </c>
      <c r="G5" s="117" t="s">
        <v>59</v>
      </c>
      <c r="H5" s="118" t="s">
        <v>60</v>
      </c>
    </row>
    <row r="6" spans="1:8" ht="18" customHeight="1">
      <c r="A6" s="881" t="s">
        <v>144</v>
      </c>
      <c r="B6" s="944" t="s">
        <v>253</v>
      </c>
      <c r="C6" s="1116" t="s">
        <v>99</v>
      </c>
      <c r="D6" s="1110" t="s">
        <v>99</v>
      </c>
      <c r="E6" s="950" t="s">
        <v>99</v>
      </c>
      <c r="G6" s="119" t="s">
        <v>145</v>
      </c>
      <c r="H6" s="120" t="s">
        <v>146</v>
      </c>
    </row>
    <row r="7" spans="1:8" ht="18" customHeight="1">
      <c r="A7" s="616" t="s">
        <v>147</v>
      </c>
      <c r="B7" s="617" t="s">
        <v>253</v>
      </c>
      <c r="C7" s="1117" t="s">
        <v>253</v>
      </c>
      <c r="D7" s="1111" t="s">
        <v>99</v>
      </c>
      <c r="E7" s="1078" t="s">
        <v>99</v>
      </c>
      <c r="G7" s="121" t="s">
        <v>148</v>
      </c>
      <c r="H7" s="122" t="s">
        <v>149</v>
      </c>
    </row>
    <row r="8" spans="1:8" ht="18" customHeight="1">
      <c r="A8" s="616" t="s">
        <v>150</v>
      </c>
      <c r="B8" s="617" t="s">
        <v>99</v>
      </c>
      <c r="C8" s="1117" t="s">
        <v>253</v>
      </c>
      <c r="D8" s="1112" t="s">
        <v>99</v>
      </c>
      <c r="E8" s="1077" t="s">
        <v>99</v>
      </c>
      <c r="G8" s="121" t="s">
        <v>151</v>
      </c>
      <c r="H8" s="122" t="s">
        <v>152</v>
      </c>
    </row>
    <row r="9" spans="1:8" ht="18" customHeight="1">
      <c r="A9" s="616" t="s">
        <v>153</v>
      </c>
      <c r="B9" s="1231" t="s">
        <v>99</v>
      </c>
      <c r="C9" s="1117" t="s">
        <v>253</v>
      </c>
      <c r="D9" s="1111" t="s">
        <v>99</v>
      </c>
      <c r="E9" s="1078" t="s">
        <v>99</v>
      </c>
      <c r="G9" s="121" t="s">
        <v>154</v>
      </c>
      <c r="H9" s="122" t="s">
        <v>155</v>
      </c>
    </row>
    <row r="10" spans="1:8" ht="18" customHeight="1">
      <c r="A10" s="616" t="s">
        <v>156</v>
      </c>
      <c r="B10" s="617" t="s">
        <v>253</v>
      </c>
      <c r="C10" s="1117">
        <v>21222.118999999999</v>
      </c>
      <c r="D10" s="1112" t="s">
        <v>99</v>
      </c>
      <c r="E10" s="1078" t="s">
        <v>99</v>
      </c>
      <c r="G10" s="121" t="s">
        <v>157</v>
      </c>
      <c r="H10" s="122" t="s">
        <v>158</v>
      </c>
    </row>
    <row r="11" spans="1:8" ht="18" customHeight="1">
      <c r="A11" s="616" t="s">
        <v>159</v>
      </c>
      <c r="B11" s="617" t="s">
        <v>253</v>
      </c>
      <c r="C11" s="1233" t="s">
        <v>253</v>
      </c>
      <c r="D11" s="1111" t="s">
        <v>99</v>
      </c>
      <c r="E11" s="1078" t="s">
        <v>99</v>
      </c>
      <c r="G11" s="121" t="s">
        <v>160</v>
      </c>
      <c r="H11" s="122" t="s">
        <v>161</v>
      </c>
    </row>
    <row r="12" spans="1:8" ht="18" customHeight="1">
      <c r="A12" s="616" t="s">
        <v>162</v>
      </c>
      <c r="B12" s="617">
        <v>31044.41</v>
      </c>
      <c r="C12" s="1117">
        <v>22917.579000000002</v>
      </c>
      <c r="D12" s="1111">
        <v>3.211128967690565</v>
      </c>
      <c r="E12" s="1078">
        <v>-1.5283664356721411</v>
      </c>
      <c r="G12" s="121" t="s">
        <v>163</v>
      </c>
      <c r="H12" s="122" t="s">
        <v>164</v>
      </c>
    </row>
    <row r="13" spans="1:8" ht="18" customHeight="1" thickBot="1">
      <c r="A13" s="618" t="s">
        <v>165</v>
      </c>
      <c r="B13" s="1040" t="s">
        <v>253</v>
      </c>
      <c r="C13" s="1118" t="s">
        <v>253</v>
      </c>
      <c r="D13" s="1113" t="s">
        <v>99</v>
      </c>
      <c r="E13" s="1079" t="s">
        <v>99</v>
      </c>
      <c r="G13" s="123" t="s">
        <v>166</v>
      </c>
      <c r="H13" s="124" t="s">
        <v>167</v>
      </c>
    </row>
    <row r="14" spans="1:8">
      <c r="A14" s="639" t="s">
        <v>94</v>
      </c>
      <c r="B14" s="125"/>
      <c r="C14" s="125"/>
      <c r="D14" s="125"/>
      <c r="E14" s="125"/>
    </row>
    <row r="15" spans="1:8">
      <c r="A15" s="126"/>
      <c r="B15" s="127"/>
      <c r="C15" s="127"/>
      <c r="D15" s="127"/>
    </row>
    <row r="23" spans="1:4" ht="15">
      <c r="D23" s="874"/>
    </row>
    <row r="24" spans="1:4" ht="15">
      <c r="D24" s="874"/>
    </row>
    <row r="25" spans="1:4" ht="15">
      <c r="A25" s="875"/>
      <c r="D25" s="874"/>
    </row>
    <row r="26" spans="1:4" ht="15">
      <c r="A26" s="875"/>
      <c r="D26" s="874"/>
    </row>
    <row r="27" spans="1:4" ht="15">
      <c r="A27" s="875"/>
      <c r="D27" s="874"/>
    </row>
    <row r="28" spans="1:4" ht="15">
      <c r="A28" s="875"/>
      <c r="D28" s="874"/>
    </row>
    <row r="29" spans="1:4" ht="15">
      <c r="A29" s="875"/>
      <c r="D29" s="874"/>
    </row>
    <row r="30" spans="1:4" ht="15">
      <c r="A30" s="875"/>
      <c r="D30" s="874"/>
    </row>
    <row r="31" spans="1:4" ht="15">
      <c r="A31" s="875"/>
      <c r="D31" s="874"/>
    </row>
    <row r="32" spans="1:4" ht="15">
      <c r="A32" s="875"/>
      <c r="D32" s="874"/>
    </row>
    <row r="33" spans="1:13" ht="15">
      <c r="A33" s="875"/>
      <c r="D33" s="874"/>
    </row>
    <row r="34" spans="1:13" ht="15">
      <c r="A34" s="875"/>
      <c r="D34" s="874"/>
    </row>
    <row r="35" spans="1:13" ht="15">
      <c r="A35" s="875"/>
      <c r="D35" s="874"/>
      <c r="M35" s="110" t="s">
        <v>122</v>
      </c>
    </row>
    <row r="36" spans="1:13" ht="15">
      <c r="A36" s="875"/>
      <c r="D36" s="874"/>
    </row>
    <row r="37" spans="1:13" ht="15">
      <c r="A37" s="875"/>
      <c r="D37" s="874"/>
    </row>
    <row r="38" spans="1:13" ht="15">
      <c r="A38" s="875"/>
      <c r="D38" s="874"/>
    </row>
    <row r="39" spans="1:13" ht="15">
      <c r="A39" s="875"/>
      <c r="D39" s="874"/>
    </row>
    <row r="40" spans="1:13" ht="15">
      <c r="A40" s="875"/>
      <c r="D40" s="874"/>
    </row>
    <row r="41" spans="1:13" ht="15">
      <c r="A41" s="875"/>
      <c r="D41" s="874"/>
    </row>
    <row r="42" spans="1:13" ht="15">
      <c r="A42" s="875"/>
      <c r="D42" s="874"/>
    </row>
    <row r="43" spans="1:13" ht="15">
      <c r="A43" s="875"/>
      <c r="D43" s="874"/>
    </row>
    <row r="44" spans="1:13" ht="15">
      <c r="A44" s="875"/>
      <c r="D44" s="874"/>
    </row>
    <row r="45" spans="1:13" ht="15">
      <c r="D45" s="874"/>
    </row>
    <row r="46" spans="1:13" ht="15">
      <c r="A46" s="875"/>
      <c r="D46" s="874"/>
    </row>
    <row r="47" spans="1:13" ht="15">
      <c r="A47" s="875"/>
      <c r="D47" s="874"/>
    </row>
    <row r="48" spans="1:13" ht="15">
      <c r="A48" s="875"/>
      <c r="D48" s="874"/>
    </row>
    <row r="49" spans="1:4" ht="15">
      <c r="A49" s="875"/>
      <c r="D49" s="874"/>
    </row>
    <row r="50" spans="1:4" ht="15">
      <c r="A50" s="875"/>
      <c r="D50" s="874"/>
    </row>
    <row r="51" spans="1:4" ht="15">
      <c r="A51" s="875"/>
      <c r="D51" s="874"/>
    </row>
    <row r="52" spans="1:4" ht="15">
      <c r="A52" s="875"/>
      <c r="D52" s="874"/>
    </row>
    <row r="53" spans="1:4" ht="15">
      <c r="A53" s="875"/>
      <c r="D53" s="874"/>
    </row>
    <row r="54" spans="1:4" ht="15">
      <c r="A54" s="875"/>
    </row>
    <row r="55" spans="1:4" ht="15">
      <c r="A55" s="87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84" t="s">
        <v>422</v>
      </c>
      <c r="B1" s="1484"/>
      <c r="C1" s="1484"/>
      <c r="D1" s="1484"/>
      <c r="E1" s="1484"/>
      <c r="F1" s="1484"/>
      <c r="G1" s="625"/>
      <c r="H1" s="625"/>
    </row>
    <row r="2" spans="1:8" ht="13.5" customHeight="1" thickBot="1"/>
    <row r="3" spans="1:8" ht="27" customHeight="1">
      <c r="A3" s="1480" t="s">
        <v>73</v>
      </c>
      <c r="B3" s="1480" t="s">
        <v>117</v>
      </c>
      <c r="C3" s="1485" t="s">
        <v>81</v>
      </c>
      <c r="D3" s="1486"/>
      <c r="E3" s="1487"/>
      <c r="F3" s="1482" t="s">
        <v>118</v>
      </c>
      <c r="G3" s="1483"/>
      <c r="H3" s="106"/>
    </row>
    <row r="4" spans="1:8" ht="32.25" customHeight="1" thickBot="1">
      <c r="A4" s="1481"/>
      <c r="B4" s="1481"/>
      <c r="C4" s="1125">
        <v>44234</v>
      </c>
      <c r="D4" s="1126">
        <v>44227</v>
      </c>
      <c r="E4" s="1127">
        <v>43863</v>
      </c>
      <c r="F4" s="862" t="s">
        <v>342</v>
      </c>
      <c r="G4" s="863" t="s">
        <v>119</v>
      </c>
      <c r="H4" s="106"/>
    </row>
    <row r="5" spans="1:8" ht="29.25" customHeight="1">
      <c r="A5" s="910" t="s">
        <v>123</v>
      </c>
      <c r="B5" s="1020" t="s">
        <v>323</v>
      </c>
      <c r="C5" s="864">
        <v>612.44000000000005</v>
      </c>
      <c r="D5" s="1085">
        <v>626.78</v>
      </c>
      <c r="E5" s="1067">
        <v>551.48</v>
      </c>
      <c r="F5" s="1191">
        <v>-2.2878841060659112</v>
      </c>
      <c r="G5" s="1192">
        <v>11.053891346921018</v>
      </c>
      <c r="H5" s="106"/>
    </row>
    <row r="6" spans="1:8" ht="28.5" customHeight="1" thickBot="1">
      <c r="A6" s="911" t="s">
        <v>124</v>
      </c>
      <c r="B6" s="1019" t="s">
        <v>323</v>
      </c>
      <c r="C6" s="1068">
        <v>920.2</v>
      </c>
      <c r="D6" s="1086">
        <v>848</v>
      </c>
      <c r="E6" s="1069">
        <v>869.8</v>
      </c>
      <c r="F6" s="1193">
        <v>8.5141509433962312</v>
      </c>
      <c r="G6" s="1194">
        <v>5.794435502414359</v>
      </c>
      <c r="H6" s="106"/>
    </row>
    <row r="7" spans="1:8" ht="32.25" customHeight="1" thickBot="1">
      <c r="A7" s="912" t="s">
        <v>120</v>
      </c>
      <c r="B7" s="1021" t="s">
        <v>121</v>
      </c>
      <c r="C7" s="1068" t="s">
        <v>459</v>
      </c>
      <c r="D7" s="1121" t="s">
        <v>459</v>
      </c>
      <c r="E7" s="1122" t="s">
        <v>99</v>
      </c>
      <c r="F7" s="1123" t="s">
        <v>99</v>
      </c>
      <c r="G7" s="1124" t="s">
        <v>99</v>
      </c>
      <c r="H7" s="106"/>
    </row>
    <row r="8" spans="1:8" s="106" customFormat="1" ht="15.75">
      <c r="A8" s="902"/>
      <c r="B8" s="903"/>
      <c r="D8" s="878"/>
      <c r="E8" s="879"/>
      <c r="F8" s="880"/>
      <c r="G8" s="880"/>
    </row>
    <row r="9" spans="1:8" ht="19.5" customHeight="1">
      <c r="A9" s="611" t="s">
        <v>42</v>
      </c>
      <c r="B9" s="106"/>
      <c r="C9" s="106"/>
      <c r="E9" s="106"/>
      <c r="F9" s="106"/>
      <c r="G9" s="106"/>
      <c r="H9" s="106"/>
    </row>
    <row r="10" spans="1:8" ht="13.5">
      <c r="A10" s="1241" t="s">
        <v>452</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91" t="s">
        <v>88</v>
      </c>
      <c r="C1" s="1491"/>
      <c r="D1" s="1491"/>
      <c r="E1" s="1491"/>
      <c r="F1" s="8"/>
      <c r="G1" s="7"/>
    </row>
    <row r="2" spans="2:17" ht="20.25" thickBot="1">
      <c r="B2" s="835"/>
      <c r="C2" s="7"/>
      <c r="D2" s="7"/>
      <c r="E2" s="7"/>
      <c r="F2" s="7"/>
      <c r="H2" s="61"/>
      <c r="I2" s="61"/>
      <c r="J2" s="61"/>
      <c r="K2" s="61"/>
      <c r="L2" s="61"/>
      <c r="M2" s="61"/>
      <c r="N2" s="61"/>
      <c r="O2" s="61"/>
      <c r="P2" s="61"/>
      <c r="Q2" s="61"/>
    </row>
    <row r="3" spans="2:17" ht="25.5" customHeight="1">
      <c r="B3" s="1242"/>
      <c r="C3" s="1059" t="s">
        <v>314</v>
      </c>
      <c r="D3" s="1060"/>
      <c r="E3" s="1061" t="s">
        <v>69</v>
      </c>
      <c r="F3" s="1489"/>
    </row>
    <row r="4" spans="2:17" ht="34.5" customHeight="1" thickBot="1">
      <c r="B4" s="1243" t="s">
        <v>43</v>
      </c>
      <c r="C4" s="1244">
        <v>44232</v>
      </c>
      <c r="D4" s="1244">
        <v>44225</v>
      </c>
      <c r="E4" s="1062" t="s">
        <v>310</v>
      </c>
      <c r="F4" s="1490"/>
      <c r="G4" s="635" t="s">
        <v>42</v>
      </c>
      <c r="H4" s="105"/>
      <c r="I4" s="105"/>
      <c r="J4" s="105"/>
      <c r="K4" s="105"/>
      <c r="L4" s="105"/>
      <c r="M4" s="105"/>
      <c r="N4" s="105"/>
      <c r="O4" s="105"/>
      <c r="P4" s="105"/>
      <c r="Q4" s="105"/>
    </row>
    <row r="5" spans="2:17" ht="29.25" customHeight="1">
      <c r="B5" s="1245" t="s">
        <v>315</v>
      </c>
      <c r="C5" s="1246"/>
      <c r="D5" s="1246"/>
      <c r="E5" s="1247"/>
      <c r="F5" s="10"/>
      <c r="G5" s="1488" t="s">
        <v>341</v>
      </c>
      <c r="H5" s="1488"/>
      <c r="I5" s="1488"/>
      <c r="J5" s="1488"/>
      <c r="K5" s="1488"/>
      <c r="L5" s="1488"/>
      <c r="M5" s="1488"/>
      <c r="N5" s="1488"/>
      <c r="O5" s="1488"/>
      <c r="P5" s="1488"/>
      <c r="Q5" s="1488"/>
    </row>
    <row r="6" spans="2:17" ht="18" customHeight="1">
      <c r="B6" s="619" t="s">
        <v>44</v>
      </c>
      <c r="C6" s="1063" t="s">
        <v>99</v>
      </c>
      <c r="D6" s="1063" t="s">
        <v>99</v>
      </c>
      <c r="E6" s="1016" t="s">
        <v>99</v>
      </c>
      <c r="F6" s="10"/>
      <c r="G6" s="1488"/>
      <c r="H6" s="1488"/>
      <c r="I6" s="1488"/>
      <c r="J6" s="1488"/>
      <c r="K6" s="1488"/>
      <c r="L6" s="1488"/>
      <c r="M6" s="1488"/>
      <c r="N6" s="1488"/>
      <c r="O6" s="1488"/>
      <c r="P6" s="1488"/>
      <c r="Q6" s="1488"/>
    </row>
    <row r="7" spans="2:17" ht="15.75">
      <c r="B7" s="619" t="s">
        <v>45</v>
      </c>
      <c r="C7" s="620" t="s">
        <v>99</v>
      </c>
      <c r="D7" s="620" t="s">
        <v>99</v>
      </c>
      <c r="E7" s="1016" t="s">
        <v>99</v>
      </c>
      <c r="F7" s="16"/>
      <c r="G7" s="15"/>
      <c r="H7" s="15"/>
      <c r="I7" s="6"/>
      <c r="J7" s="9"/>
      <c r="K7" s="9"/>
      <c r="L7" s="9"/>
      <c r="M7" s="9"/>
      <c r="N7" s="9"/>
    </row>
    <row r="8" spans="2:17" ht="15.75">
      <c r="B8" s="636" t="s">
        <v>46</v>
      </c>
      <c r="C8" s="626" t="s">
        <v>253</v>
      </c>
      <c r="D8" s="626" t="s">
        <v>253</v>
      </c>
      <c r="E8" s="949" t="s">
        <v>99</v>
      </c>
      <c r="F8" s="10"/>
      <c r="G8" s="17"/>
      <c r="H8" s="17"/>
      <c r="I8" s="18"/>
      <c r="J8" s="9"/>
      <c r="K8" s="9"/>
      <c r="L8" s="9"/>
      <c r="M8" s="9"/>
      <c r="N8" s="9"/>
    </row>
    <row r="9" spans="2:17" ht="15.75">
      <c r="B9" s="637" t="s">
        <v>255</v>
      </c>
      <c r="C9" s="627" t="s">
        <v>99</v>
      </c>
      <c r="D9" s="627" t="s">
        <v>99</v>
      </c>
      <c r="E9" s="1017" t="s">
        <v>99</v>
      </c>
      <c r="F9" s="10"/>
      <c r="G9" s="19"/>
      <c r="H9" s="19"/>
      <c r="I9" s="20"/>
      <c r="J9" s="13"/>
      <c r="K9" s="12"/>
      <c r="L9" s="14"/>
    </row>
    <row r="10" spans="2:17" ht="15.75">
      <c r="B10" s="637" t="s">
        <v>256</v>
      </c>
      <c r="C10" s="627" t="s">
        <v>99</v>
      </c>
      <c r="D10" s="627" t="s">
        <v>99</v>
      </c>
      <c r="E10" s="1017" t="s">
        <v>99</v>
      </c>
      <c r="F10" s="16"/>
      <c r="G10" s="19"/>
      <c r="H10" s="19"/>
      <c r="I10" s="20"/>
      <c r="J10" s="21"/>
      <c r="K10" s="11"/>
      <c r="L10" s="22"/>
    </row>
    <row r="11" spans="2:17" ht="16.5" thickBot="1">
      <c r="B11" s="638" t="s">
        <v>349</v>
      </c>
      <c r="C11" s="634" t="s">
        <v>99</v>
      </c>
      <c r="D11" s="634" t="s">
        <v>99</v>
      </c>
      <c r="E11" s="1018" t="s">
        <v>99</v>
      </c>
      <c r="F11" s="10"/>
      <c r="G11" s="23"/>
      <c r="H11" s="23"/>
      <c r="I11" s="20"/>
      <c r="J11" s="13"/>
      <c r="K11" s="12"/>
      <c r="L11" s="14"/>
    </row>
    <row r="12" spans="2:17" ht="22.5" customHeight="1">
      <c r="B12" s="1245" t="s">
        <v>316</v>
      </c>
      <c r="C12" s="1248"/>
      <c r="D12" s="1248"/>
      <c r="E12" s="1249"/>
      <c r="F12" s="10"/>
      <c r="G12" s="23"/>
      <c r="H12" s="23"/>
      <c r="I12" s="24"/>
      <c r="J12" s="13"/>
      <c r="K12" s="12"/>
      <c r="L12" s="14"/>
    </row>
    <row r="13" spans="2:17" ht="15.75">
      <c r="B13" s="619" t="s">
        <v>44</v>
      </c>
      <c r="C13" s="1064" t="s">
        <v>99</v>
      </c>
      <c r="D13" s="1063" t="s">
        <v>99</v>
      </c>
      <c r="E13" s="1016" t="s">
        <v>99</v>
      </c>
      <c r="F13" s="16"/>
      <c r="G13" s="23"/>
      <c r="H13" s="23"/>
      <c r="I13" s="20"/>
      <c r="J13" s="21"/>
      <c r="K13" s="11"/>
      <c r="L13" s="22"/>
    </row>
    <row r="14" spans="2:17" ht="15.75">
      <c r="B14" s="619" t="s">
        <v>45</v>
      </c>
      <c r="C14" s="1064" t="s">
        <v>99</v>
      </c>
      <c r="D14" s="620" t="s">
        <v>99</v>
      </c>
      <c r="E14" s="1016" t="s">
        <v>99</v>
      </c>
      <c r="F14" s="16"/>
      <c r="G14" s="23"/>
      <c r="H14" s="23"/>
      <c r="I14" s="20"/>
      <c r="J14" s="21"/>
      <c r="K14" s="11"/>
      <c r="L14" s="22"/>
    </row>
    <row r="15" spans="2:17" ht="15.75">
      <c r="B15" s="636" t="s">
        <v>46</v>
      </c>
      <c r="C15" s="626" t="s">
        <v>253</v>
      </c>
      <c r="D15" s="626" t="s">
        <v>253</v>
      </c>
      <c r="E15" s="949" t="s">
        <v>99</v>
      </c>
      <c r="F15" s="16"/>
      <c r="G15" s="25"/>
      <c r="H15" s="25"/>
      <c r="I15" s="26"/>
      <c r="J15" s="21"/>
      <c r="K15" s="11"/>
      <c r="L15" s="22"/>
    </row>
    <row r="16" spans="2:17" ht="15.75">
      <c r="B16" s="637" t="s">
        <v>255</v>
      </c>
      <c r="C16" s="627" t="s">
        <v>99</v>
      </c>
      <c r="D16" s="627" t="s">
        <v>99</v>
      </c>
      <c r="E16" s="1017" t="s">
        <v>99</v>
      </c>
      <c r="F16" s="16"/>
      <c r="G16" s="19"/>
      <c r="H16" s="19"/>
      <c r="I16" s="20"/>
      <c r="J16" s="21"/>
      <c r="K16" s="11"/>
      <c r="L16" s="22"/>
    </row>
    <row r="17" spans="2:15" ht="15.75">
      <c r="B17" s="637" t="s">
        <v>256</v>
      </c>
      <c r="C17" s="627" t="s">
        <v>99</v>
      </c>
      <c r="D17" s="627" t="s">
        <v>99</v>
      </c>
      <c r="E17" s="1017" t="s">
        <v>99</v>
      </c>
      <c r="F17" s="16"/>
      <c r="G17" s="19"/>
      <c r="H17" s="19"/>
      <c r="I17" s="20"/>
      <c r="J17" s="21"/>
      <c r="K17" s="11"/>
      <c r="L17" s="22"/>
    </row>
    <row r="18" spans="2:15" ht="16.5" thickBot="1">
      <c r="B18" s="638" t="s">
        <v>349</v>
      </c>
      <c r="C18" s="634" t="s">
        <v>99</v>
      </c>
      <c r="D18" s="634" t="s">
        <v>99</v>
      </c>
      <c r="E18" s="1018" t="s">
        <v>99</v>
      </c>
      <c r="F18" s="16"/>
      <c r="G18" s="23"/>
      <c r="H18" s="23"/>
      <c r="I18" s="20"/>
      <c r="J18" s="21"/>
      <c r="K18" s="11"/>
      <c r="L18" s="22"/>
    </row>
    <row r="19" spans="2:15" ht="20.25" customHeight="1">
      <c r="B19" s="1250" t="s">
        <v>317</v>
      </c>
      <c r="C19" s="1251"/>
      <c r="D19" s="1251"/>
      <c r="E19" s="1252"/>
      <c r="F19" s="16"/>
      <c r="G19" s="23"/>
      <c r="H19" s="23"/>
      <c r="I19" s="24"/>
      <c r="J19" s="21"/>
      <c r="K19" s="11"/>
      <c r="L19" s="22"/>
      <c r="O19" t="s">
        <v>122</v>
      </c>
    </row>
    <row r="20" spans="2:15" ht="15.75">
      <c r="B20" s="619" t="s">
        <v>44</v>
      </c>
      <c r="C20" s="1064" t="s">
        <v>99</v>
      </c>
      <c r="D20" s="620" t="s">
        <v>99</v>
      </c>
      <c r="E20" s="1016" t="s">
        <v>99</v>
      </c>
      <c r="F20" s="16"/>
      <c r="G20" s="23"/>
      <c r="H20" s="23"/>
      <c r="I20" s="20"/>
      <c r="J20" s="21"/>
      <c r="K20" s="11"/>
      <c r="L20" s="22"/>
    </row>
    <row r="21" spans="2:15" ht="15.75">
      <c r="B21" s="619" t="s">
        <v>45</v>
      </c>
      <c r="C21" s="1064" t="s">
        <v>99</v>
      </c>
      <c r="D21" s="620" t="s">
        <v>99</v>
      </c>
      <c r="E21" s="1016" t="s">
        <v>99</v>
      </c>
      <c r="F21" s="16"/>
      <c r="G21" s="23"/>
      <c r="H21" s="23"/>
      <c r="I21" s="20"/>
      <c r="J21" s="21"/>
      <c r="K21" s="11"/>
      <c r="L21" s="22"/>
    </row>
    <row r="22" spans="2:15" ht="15.75">
      <c r="B22" s="636" t="s">
        <v>46</v>
      </c>
      <c r="C22" s="626" t="s">
        <v>253</v>
      </c>
      <c r="D22" s="626" t="s">
        <v>253</v>
      </c>
      <c r="E22" s="949" t="s">
        <v>99</v>
      </c>
      <c r="F22" s="16"/>
      <c r="G22" s="25"/>
      <c r="H22" s="25"/>
      <c r="I22" s="26"/>
      <c r="J22" s="21"/>
      <c r="K22" s="11"/>
      <c r="L22" s="22"/>
      <c r="O22" s="58"/>
    </row>
    <row r="23" spans="2:15" ht="15.75">
      <c r="B23" s="637" t="s">
        <v>255</v>
      </c>
      <c r="C23" s="627" t="s">
        <v>99</v>
      </c>
      <c r="D23" s="627" t="s">
        <v>99</v>
      </c>
      <c r="E23" s="1017" t="s">
        <v>99</v>
      </c>
      <c r="F23" s="16"/>
      <c r="G23" s="19"/>
      <c r="H23" s="19"/>
      <c r="I23" s="20"/>
      <c r="J23" s="21"/>
      <c r="K23" s="11"/>
      <c r="L23" s="22"/>
    </row>
    <row r="24" spans="2:15" ht="15.75">
      <c r="B24" s="637" t="s">
        <v>256</v>
      </c>
      <c r="C24" s="627" t="s">
        <v>99</v>
      </c>
      <c r="D24" s="627" t="s">
        <v>99</v>
      </c>
      <c r="E24" s="1017" t="s">
        <v>99</v>
      </c>
      <c r="F24" s="16"/>
      <c r="G24" s="19"/>
      <c r="H24" s="19"/>
      <c r="I24" s="20"/>
      <c r="J24" s="21"/>
      <c r="K24" s="11"/>
      <c r="L24" s="22"/>
    </row>
    <row r="25" spans="2:15" ht="16.5" thickBot="1">
      <c r="B25" s="638" t="s">
        <v>349</v>
      </c>
      <c r="C25" s="634" t="s">
        <v>99</v>
      </c>
      <c r="D25" s="634" t="s">
        <v>99</v>
      </c>
      <c r="E25" s="1018"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Ceny UE bydła żywego</vt:lpstr>
      <vt:lpstr>Handel-zagr. I-XI_2020</vt:lpstr>
      <vt:lpstr>Eksport I-XI_2020</vt:lpstr>
      <vt:lpstr>Import_I-XI_2020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2021-02-11T12:32:15Z</dcterms:modified>
</cp:coreProperties>
</file>