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5\OPERATYWKA\OPERATYWKI\3 ROK 2020\07 lipiec\OPUBLIKOWANE\"/>
    </mc:Choice>
  </mc:AlternateContent>
  <bookViews>
    <workbookView xWindow="0" yWindow="0" windowWidth="28800" windowHeight="121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81" r:id="rId21"/>
    <sheet name="TABLICA 18" sheetId="82" r:id="rId22"/>
    <sheet name="TABLICA 19" sheetId="83" r:id="rId23"/>
    <sheet name="TABLICA 20" sheetId="84" r:id="rId24"/>
    <sheet name="WYKRES1" sheetId="74" r:id="rId25"/>
    <sheet name="WYKRES2" sheetId="75" r:id="rId26"/>
    <sheet name="WYKRES3" sheetId="76" r:id="rId27"/>
    <sheet name="WYKRES4" sheetId="77" r:id="rId28"/>
    <sheet name="WYKRES5" sheetId="78" r:id="rId29"/>
    <sheet name="WYKRES6" sheetId="79" r:id="rId30"/>
    <sheet name="WYKRES7" sheetId="80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19'!$A$6:$M$6</definedName>
    <definedName name="_xlnm._FilterDatabase" localSheetId="23" hidden="1">'TABLICA 20'!$A$11:$N$105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17'!$A$1:$H$41</definedName>
    <definedName name="_xlnm.Print_Area" localSheetId="21">'TABLICA 18'!$A$1:$D$40</definedName>
    <definedName name="_xlnm.Print_Area" localSheetId="22">'TABLICA 19'!$A$1:$L$255</definedName>
    <definedName name="_xlnm.Print_Area" localSheetId="4">'TABLICA 2'!$A$1:$H$21</definedName>
    <definedName name="_xlnm.Print_Area" localSheetId="23">'TABLICA 20'!$A$1:$N$106</definedName>
    <definedName name="_xlnm.Print_Area" localSheetId="5">'TABLICA 3'!$A$1:$L$135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6'!$B$1:$L$102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5" i="84" l="1"/>
  <c r="M105" i="84"/>
  <c r="L105" i="84"/>
  <c r="K105" i="84"/>
  <c r="J105" i="84"/>
  <c r="I105" i="84"/>
  <c r="H105" i="84"/>
  <c r="G105" i="84"/>
  <c r="F105" i="84"/>
  <c r="E105" i="84"/>
  <c r="D105" i="84"/>
  <c r="L255" i="83"/>
  <c r="K255" i="83"/>
  <c r="I255" i="83"/>
  <c r="G255" i="83"/>
  <c r="E255" i="83"/>
  <c r="L253" i="83"/>
  <c r="J253" i="83"/>
  <c r="H253" i="83"/>
  <c r="F253" i="83"/>
  <c r="J252" i="83"/>
  <c r="H252" i="83"/>
  <c r="F252" i="83"/>
  <c r="L250" i="83"/>
  <c r="L249" i="83"/>
  <c r="J249" i="83"/>
  <c r="H249" i="83"/>
  <c r="F249" i="83"/>
  <c r="J247" i="83"/>
  <c r="H247" i="83"/>
  <c r="F247" i="83"/>
  <c r="L245" i="83"/>
  <c r="L244" i="83"/>
  <c r="J243" i="83"/>
  <c r="H243" i="83"/>
  <c r="F243" i="83"/>
  <c r="J241" i="83"/>
  <c r="H241" i="83"/>
  <c r="F241" i="83"/>
  <c r="L239" i="83"/>
  <c r="L238" i="83"/>
  <c r="K238" i="83"/>
  <c r="L237" i="83"/>
  <c r="J236" i="83"/>
  <c r="H236" i="83"/>
  <c r="F236" i="83"/>
  <c r="J232" i="83"/>
  <c r="H232" i="83"/>
  <c r="F232" i="83"/>
  <c r="L231" i="83"/>
  <c r="J230" i="83"/>
  <c r="H230" i="83"/>
  <c r="F230" i="83"/>
  <c r="L228" i="83"/>
  <c r="K228" i="83"/>
  <c r="L227" i="83"/>
  <c r="J226" i="83"/>
  <c r="H226" i="83"/>
  <c r="F226" i="83"/>
  <c r="L224" i="83"/>
  <c r="L223" i="83"/>
  <c r="L222" i="83"/>
  <c r="J221" i="83"/>
  <c r="H221" i="83"/>
  <c r="F221" i="83"/>
  <c r="L219" i="83"/>
  <c r="L218" i="83"/>
  <c r="K218" i="83"/>
  <c r="J218" i="83"/>
  <c r="H218" i="83"/>
  <c r="F218" i="83"/>
  <c r="J216" i="83"/>
  <c r="H216" i="83"/>
  <c r="F216" i="83"/>
  <c r="K212" i="83"/>
  <c r="J212" i="83"/>
  <c r="H212" i="83"/>
  <c r="F212" i="83"/>
  <c r="J211" i="83"/>
  <c r="H211" i="83"/>
  <c r="F211" i="83"/>
  <c r="J209" i="83"/>
  <c r="H209" i="83"/>
  <c r="F209" i="83"/>
  <c r="L208" i="83"/>
  <c r="K208" i="83"/>
  <c r="L207" i="83"/>
  <c r="K207" i="83"/>
  <c r="L206" i="83"/>
  <c r="K206" i="83"/>
  <c r="J206" i="83"/>
  <c r="H206" i="83"/>
  <c r="F206" i="83"/>
  <c r="J204" i="83"/>
  <c r="H204" i="83"/>
  <c r="F204" i="83"/>
  <c r="L203" i="83"/>
  <c r="J203" i="83"/>
  <c r="H203" i="83"/>
  <c r="F203" i="83"/>
  <c r="L202" i="83"/>
  <c r="K202" i="83"/>
  <c r="J202" i="83"/>
  <c r="H202" i="83"/>
  <c r="F202" i="83"/>
  <c r="L201" i="83"/>
  <c r="K201" i="83"/>
  <c r="L200" i="83"/>
  <c r="K200" i="83"/>
  <c r="J200" i="83"/>
  <c r="H200" i="83"/>
  <c r="F200" i="83"/>
  <c r="L199" i="83"/>
  <c r="K199" i="83"/>
  <c r="J199" i="83"/>
  <c r="H199" i="83"/>
  <c r="F199" i="83"/>
  <c r="L198" i="83"/>
  <c r="L197" i="83"/>
  <c r="K197" i="83"/>
  <c r="J197" i="83"/>
  <c r="H197" i="83"/>
  <c r="F197" i="83"/>
  <c r="J196" i="83"/>
  <c r="H196" i="83"/>
  <c r="F196" i="83"/>
  <c r="L195" i="83"/>
  <c r="K195" i="83"/>
  <c r="L194" i="83"/>
  <c r="K194" i="83"/>
  <c r="J194" i="83"/>
  <c r="H194" i="83"/>
  <c r="F194" i="83"/>
  <c r="L193" i="83"/>
  <c r="K193" i="83"/>
  <c r="J193" i="83"/>
  <c r="H193" i="83"/>
  <c r="F193" i="83"/>
  <c r="L192" i="83"/>
  <c r="K192" i="83"/>
  <c r="L191" i="83"/>
  <c r="K191" i="83"/>
  <c r="L190" i="83"/>
  <c r="K190" i="83"/>
  <c r="L189" i="83"/>
  <c r="K189" i="83"/>
  <c r="L188" i="83"/>
  <c r="K188" i="83"/>
  <c r="J188" i="83"/>
  <c r="H188" i="83"/>
  <c r="F188" i="83"/>
  <c r="L187" i="83"/>
  <c r="K187" i="83"/>
  <c r="L186" i="83"/>
  <c r="K186" i="83"/>
  <c r="J185" i="83"/>
  <c r="H185" i="83"/>
  <c r="F185" i="83"/>
  <c r="L184" i="83"/>
  <c r="L181" i="83"/>
  <c r="L180" i="83"/>
  <c r="L179" i="83"/>
  <c r="J179" i="83"/>
  <c r="H179" i="83"/>
  <c r="F179" i="83"/>
  <c r="L177" i="83"/>
  <c r="K177" i="83"/>
  <c r="J177" i="83"/>
  <c r="H177" i="83"/>
  <c r="F177" i="83"/>
  <c r="L176" i="83"/>
  <c r="K176" i="83"/>
  <c r="L175" i="83"/>
  <c r="K175" i="83"/>
  <c r="L174" i="83"/>
  <c r="K174" i="83"/>
  <c r="J174" i="83"/>
  <c r="H174" i="83"/>
  <c r="F174" i="83"/>
  <c r="L173" i="83"/>
  <c r="K173" i="83"/>
  <c r="L172" i="83"/>
  <c r="K172" i="83"/>
  <c r="L171" i="83"/>
  <c r="K171" i="83"/>
  <c r="L170" i="83"/>
  <c r="K170" i="83"/>
  <c r="L168" i="83"/>
  <c r="K168" i="83"/>
  <c r="L167" i="83"/>
  <c r="K167" i="83"/>
  <c r="L166" i="83"/>
  <c r="K166" i="83"/>
  <c r="L165" i="83"/>
  <c r="L164" i="83"/>
  <c r="K164" i="83"/>
  <c r="J164" i="83"/>
  <c r="H164" i="83"/>
  <c r="F164" i="83"/>
  <c r="L163" i="83"/>
  <c r="K163" i="83"/>
  <c r="L162" i="83"/>
  <c r="K162" i="83"/>
  <c r="L159" i="83"/>
  <c r="K159" i="83"/>
  <c r="J159" i="83"/>
  <c r="H159" i="83"/>
  <c r="F159" i="83"/>
  <c r="L158" i="83"/>
  <c r="L156" i="83"/>
  <c r="L153" i="83"/>
  <c r="K153" i="83"/>
  <c r="L152" i="83"/>
  <c r="K152" i="83"/>
  <c r="L151" i="83"/>
  <c r="K151" i="83"/>
  <c r="L150" i="83"/>
  <c r="K150" i="83"/>
  <c r="L149" i="83"/>
  <c r="L148" i="83"/>
  <c r="K148" i="83"/>
  <c r="J148" i="83"/>
  <c r="H148" i="83"/>
  <c r="F148" i="83"/>
  <c r="L147" i="83"/>
  <c r="K147" i="83"/>
  <c r="L146" i="83"/>
  <c r="K146" i="83"/>
  <c r="L145" i="83"/>
  <c r="K145" i="83"/>
  <c r="L144" i="83"/>
  <c r="K144" i="83"/>
  <c r="L143" i="83"/>
  <c r="K143" i="83"/>
  <c r="L142" i="83"/>
  <c r="K142" i="83"/>
  <c r="L140" i="83"/>
  <c r="K140" i="83"/>
  <c r="L139" i="83"/>
  <c r="K139" i="83"/>
  <c r="L138" i="83"/>
  <c r="K138" i="83"/>
  <c r="L137" i="83"/>
  <c r="K137" i="83"/>
  <c r="L136" i="83"/>
  <c r="K136" i="83"/>
  <c r="L133" i="83"/>
  <c r="K133" i="83"/>
  <c r="J133" i="83"/>
  <c r="H133" i="83"/>
  <c r="F133" i="83"/>
  <c r="L132" i="83"/>
  <c r="K132" i="83"/>
  <c r="L131" i="83"/>
  <c r="J131" i="83"/>
  <c r="H131" i="83"/>
  <c r="F131" i="83"/>
  <c r="L130" i="83"/>
  <c r="K130" i="83"/>
  <c r="L129" i="83"/>
  <c r="K129" i="83"/>
  <c r="L128" i="83"/>
  <c r="K128" i="83"/>
  <c r="L127" i="83"/>
  <c r="K127" i="83"/>
  <c r="J127" i="83"/>
  <c r="H127" i="83"/>
  <c r="F127" i="83"/>
  <c r="L126" i="83"/>
  <c r="K126" i="83"/>
  <c r="L125" i="83"/>
  <c r="K125" i="83"/>
  <c r="L124" i="83"/>
  <c r="K124" i="83"/>
  <c r="L122" i="83"/>
  <c r="K122" i="83"/>
  <c r="J121" i="83"/>
  <c r="H121" i="83"/>
  <c r="F121" i="83"/>
  <c r="L120" i="83"/>
  <c r="K120" i="83"/>
  <c r="L119" i="83"/>
  <c r="K119" i="83"/>
  <c r="L118" i="83"/>
  <c r="K118" i="83"/>
  <c r="L117" i="83"/>
  <c r="K117" i="83"/>
  <c r="L116" i="83"/>
  <c r="K116" i="83"/>
  <c r="L115" i="83"/>
  <c r="K115" i="83"/>
  <c r="L114" i="83"/>
  <c r="K114" i="83"/>
  <c r="L113" i="83"/>
  <c r="K113" i="83"/>
  <c r="L112" i="83"/>
  <c r="K112" i="83"/>
  <c r="L111" i="83"/>
  <c r="K111" i="83"/>
  <c r="L110" i="83"/>
  <c r="K110" i="83"/>
  <c r="L109" i="83"/>
  <c r="K109" i="83"/>
  <c r="L108" i="83"/>
  <c r="K108" i="83"/>
  <c r="L107" i="83"/>
  <c r="K107" i="83"/>
  <c r="L106" i="83"/>
  <c r="K106" i="83"/>
  <c r="L105" i="83"/>
  <c r="K105" i="83"/>
  <c r="L104" i="83"/>
  <c r="K104" i="83"/>
  <c r="L103" i="83"/>
  <c r="K103" i="83"/>
  <c r="L102" i="83"/>
  <c r="K102" i="83"/>
  <c r="L101" i="83"/>
  <c r="L100" i="83"/>
  <c r="K100" i="83"/>
  <c r="L99" i="83"/>
  <c r="K99" i="83"/>
  <c r="L98" i="83"/>
  <c r="K98" i="83"/>
  <c r="L97" i="83"/>
  <c r="K97" i="83"/>
  <c r="L96" i="83"/>
  <c r="K96" i="83"/>
  <c r="L95" i="83"/>
  <c r="K95" i="83"/>
  <c r="L94" i="83"/>
  <c r="K94" i="83"/>
  <c r="L93" i="83"/>
  <c r="K93" i="83"/>
  <c r="L92" i="83"/>
  <c r="K92" i="83"/>
  <c r="L91" i="83"/>
  <c r="K91" i="83"/>
  <c r="L90" i="83"/>
  <c r="K90" i="83"/>
  <c r="L89" i="83"/>
  <c r="K89" i="83"/>
  <c r="J89" i="83"/>
  <c r="H89" i="83"/>
  <c r="F89" i="83"/>
  <c r="L88" i="83"/>
  <c r="K88" i="83"/>
  <c r="J88" i="83"/>
  <c r="H88" i="83"/>
  <c r="F88" i="83"/>
  <c r="L86" i="83"/>
  <c r="K86" i="83"/>
  <c r="L85" i="83"/>
  <c r="K85" i="83"/>
  <c r="L84" i="83"/>
  <c r="K84" i="83"/>
  <c r="L83" i="83"/>
  <c r="K83" i="83"/>
  <c r="L82" i="83"/>
  <c r="K82" i="83"/>
  <c r="L79" i="83"/>
  <c r="K79" i="83"/>
  <c r="L78" i="83"/>
  <c r="K78" i="83"/>
  <c r="L77" i="83"/>
  <c r="K77" i="83"/>
  <c r="L76" i="83"/>
  <c r="K76" i="83"/>
  <c r="L75" i="83"/>
  <c r="K75" i="83"/>
  <c r="L74" i="83"/>
  <c r="K74" i="83"/>
  <c r="J73" i="83"/>
  <c r="H73" i="83"/>
  <c r="F73" i="83"/>
  <c r="L72" i="83"/>
  <c r="K72" i="83"/>
  <c r="L71" i="83"/>
  <c r="K71" i="83"/>
  <c r="L70" i="83"/>
  <c r="K70" i="83"/>
  <c r="L69" i="83"/>
  <c r="K69" i="83"/>
  <c r="L68" i="83"/>
  <c r="K68" i="83"/>
  <c r="L67" i="83"/>
  <c r="K67" i="83"/>
  <c r="L66" i="83"/>
  <c r="K66" i="83"/>
  <c r="L65" i="83"/>
  <c r="K65" i="83"/>
  <c r="L64" i="83"/>
  <c r="K64" i="83"/>
  <c r="L63" i="83"/>
  <c r="K63" i="83"/>
  <c r="L62" i="83"/>
  <c r="K62" i="83"/>
  <c r="L61" i="83"/>
  <c r="K61" i="83"/>
  <c r="L60" i="83"/>
  <c r="K60" i="83"/>
  <c r="L59" i="83"/>
  <c r="K59" i="83"/>
  <c r="L58" i="83"/>
  <c r="K58" i="83"/>
  <c r="L57" i="83"/>
  <c r="K57" i="83"/>
  <c r="L56" i="83"/>
  <c r="K56" i="83"/>
  <c r="L54" i="83"/>
  <c r="K54" i="83"/>
  <c r="L53" i="83"/>
  <c r="K53" i="83"/>
  <c r="L52" i="83"/>
  <c r="K52" i="83"/>
  <c r="J51" i="83"/>
  <c r="H51" i="83"/>
  <c r="F51" i="83"/>
  <c r="L50" i="83"/>
  <c r="K50" i="83"/>
  <c r="L49" i="83"/>
  <c r="K49" i="83"/>
  <c r="J49" i="83"/>
  <c r="H49" i="83"/>
  <c r="F49" i="83"/>
  <c r="L48" i="83"/>
  <c r="K48" i="83"/>
  <c r="L47" i="83"/>
  <c r="K47" i="83"/>
  <c r="L46" i="83"/>
  <c r="K46" i="83"/>
  <c r="L45" i="83"/>
  <c r="K45" i="83"/>
  <c r="L44" i="83"/>
  <c r="K44" i="83"/>
  <c r="L43" i="83"/>
  <c r="K43" i="83"/>
  <c r="J43" i="83"/>
  <c r="H43" i="83"/>
  <c r="F43" i="83"/>
  <c r="L42" i="83"/>
  <c r="L41" i="83"/>
  <c r="K41" i="83"/>
  <c r="J41" i="83"/>
  <c r="H41" i="83"/>
  <c r="F41" i="83"/>
  <c r="L40" i="83"/>
  <c r="K40" i="83"/>
  <c r="L39" i="83"/>
  <c r="K39" i="83"/>
  <c r="L37" i="83"/>
  <c r="K37" i="83"/>
  <c r="L36" i="83"/>
  <c r="K36" i="83"/>
  <c r="L35" i="83"/>
  <c r="K35" i="83"/>
  <c r="L32" i="83"/>
  <c r="K32" i="83"/>
  <c r="L31" i="83"/>
  <c r="K31" i="83"/>
  <c r="L30" i="83"/>
  <c r="K30" i="83"/>
  <c r="J28" i="83"/>
  <c r="H28" i="83"/>
  <c r="F28" i="83"/>
  <c r="L27" i="83"/>
  <c r="K27" i="83"/>
  <c r="L26" i="83"/>
  <c r="K26" i="83"/>
  <c r="L25" i="83"/>
  <c r="K25" i="83"/>
  <c r="L24" i="83"/>
  <c r="K24" i="83"/>
  <c r="L23" i="83"/>
  <c r="K23" i="83"/>
  <c r="L22" i="83"/>
  <c r="K22" i="83"/>
  <c r="J22" i="83"/>
  <c r="H22" i="83"/>
  <c r="F22" i="83"/>
  <c r="L21" i="83"/>
  <c r="K21" i="83"/>
  <c r="L20" i="83"/>
  <c r="K20" i="83"/>
  <c r="L19" i="83"/>
  <c r="L18" i="83"/>
  <c r="K18" i="83"/>
  <c r="L17" i="83"/>
  <c r="L16" i="83"/>
  <c r="K16" i="83"/>
  <c r="J16" i="83"/>
  <c r="H16" i="83"/>
  <c r="F16" i="83"/>
  <c r="L15" i="83"/>
  <c r="K15" i="83"/>
  <c r="L14" i="83"/>
  <c r="K14" i="83"/>
  <c r="L13" i="83"/>
  <c r="K13" i="83"/>
  <c r="J13" i="83"/>
  <c r="H13" i="83"/>
  <c r="F13" i="83"/>
  <c r="L12" i="83"/>
  <c r="K12" i="83"/>
  <c r="L11" i="83"/>
  <c r="K11" i="83"/>
  <c r="J11" i="83"/>
  <c r="H11" i="83"/>
  <c r="F11" i="83"/>
  <c r="L10" i="83"/>
  <c r="K10" i="83"/>
  <c r="J10" i="83"/>
  <c r="H10" i="83"/>
  <c r="F10" i="83"/>
  <c r="L9" i="83"/>
  <c r="K9" i="83"/>
  <c r="J8" i="83"/>
  <c r="H8" i="83"/>
  <c r="F8" i="83"/>
  <c r="L7" i="83"/>
  <c r="K7" i="83"/>
  <c r="J7" i="83"/>
  <c r="J255" i="83" s="1"/>
  <c r="H7" i="83"/>
  <c r="H255" i="83" s="1"/>
  <c r="F7" i="83"/>
  <c r="F255" i="83" s="1"/>
  <c r="D35" i="82"/>
  <c r="D34" i="82"/>
  <c r="D33" i="82"/>
  <c r="D31" i="82"/>
  <c r="D30" i="82"/>
  <c r="D29" i="82"/>
  <c r="C28" i="82"/>
  <c r="C32" i="82" s="1"/>
  <c r="B28" i="82"/>
  <c r="B32" i="82" s="1"/>
  <c r="B36" i="82" s="1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C14" i="81"/>
  <c r="B14" i="81"/>
  <c r="H13" i="81"/>
  <c r="G13" i="81"/>
  <c r="F13" i="81"/>
  <c r="H12" i="81"/>
  <c r="G12" i="81"/>
  <c r="F12" i="81"/>
  <c r="D32" i="82" l="1"/>
  <c r="C36" i="82"/>
  <c r="D36" i="82" s="1"/>
  <c r="I256" i="83"/>
  <c r="D28" i="82"/>
  <c r="L177" i="70" l="1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</calcChain>
</file>

<file path=xl/sharedStrings.xml><?xml version="1.0" encoding="utf-8"?>
<sst xmlns="http://schemas.openxmlformats.org/spreadsheetml/2006/main" count="4454" uniqueCount="907">
  <si>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</si>
  <si>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</si>
  <si>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</si>
  <si>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</si>
  <si>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</si>
  <si>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</si>
  <si>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</si>
  <si>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</si>
  <si>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</si>
  <si>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</si>
  <si>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</si>
  <si>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</si>
  <si>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</si>
  <si>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</si>
  <si>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</si>
  <si>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</si>
  <si>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</si>
  <si>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</si>
  <si>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</si>
  <si>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</si>
  <si>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</si>
  <si>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</si>
  <si>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</si>
  <si>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</si>
  <si>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</si>
  <si>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</si>
  <si>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</si>
  <si>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</si>
  <si>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</si>
  <si>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</si>
  <si>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</si>
  <si>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</si>
  <si>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</si>
  <si>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</si>
  <si>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</si>
  <si>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</si>
  <si>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</si>
  <si>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</si>
  <si>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</si>
  <si>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</si>
  <si>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</si>
  <si>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</si>
  <si>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</si>
  <si>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</si>
  <si>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</si>
  <si>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</si>
  <si>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</si>
  <si>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</si>
  <si>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</si>
  <si>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</si>
  <si>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</si>
  <si>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</si>
  <si>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</si>
  <si>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</si>
  <si>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</si>
  <si>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</si>
  <si>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</si>
  <si>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</si>
  <si>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</si>
  <si>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</si>
  <si>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</si>
  <si>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</si>
  <si>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</si>
  <si>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</si>
  <si>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</si>
  <si>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</si>
  <si>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</si>
  <si>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</si>
  <si>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</si>
  <si>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</si>
  <si>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</si>
  <si>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</si>
  <si>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</si>
  <si>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</si>
  <si>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</si>
  <si>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</si>
  <si>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</si>
  <si>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</si>
  <si>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</si>
  <si>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</si>
  <si>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</si>
  <si>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</si>
  <si>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</si>
  <si>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</si>
  <si>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</si>
  <si>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</si>
  <si>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</si>
  <si>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</si>
  <si>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</si>
  <si>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</si>
  <si>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</si>
  <si>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</si>
  <si>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</si>
  <si>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</si>
  <si>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</si>
  <si>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</si>
  <si>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</si>
  <si>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</si>
  <si>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</si>
  <si>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</si>
  <si>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</si>
  <si>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</si>
  <si>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</si>
  <si>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</si>
  <si>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</si>
  <si>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</si>
  <si>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</si>
  <si>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</si>
  <si>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</si>
  <si>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</si>
  <si>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</si>
  <si>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</si>
  <si>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</si>
  <si>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</si>
  <si>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</si>
  <si>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</si>
  <si>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</si>
  <si>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</si>
  <si>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</si>
  <si>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</si>
  <si>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</si>
  <si>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</si>
  <si>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</si>
  <si>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</si>
  <si>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</si>
  <si>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</si>
  <si>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</si>
  <si>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</si>
  <si>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</si>
  <si>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</si>
  <si>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</si>
  <si>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</si>
  <si>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</si>
  <si>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</si>
  <si>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</si>
  <si>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</si>
  <si>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</si>
  <si>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</si>
  <si>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</si>
  <si>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</si>
  <si>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</si>
  <si>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</si>
  <si>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</si>
  <si>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</si>
  <si>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</si>
  <si>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</si>
  <si>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</si>
  <si>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</si>
  <si>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</si>
  <si>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</si>
  <si>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</si>
  <si>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</si>
  <si>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</si>
  <si>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</si>
  <si>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</si>
  <si>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</si>
  <si>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</si>
  <si>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</si>
  <si>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</si>
  <si>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</si>
  <si>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</si>
  <si>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</si>
  <si>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</si>
  <si>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</si>
  <si>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</si>
  <si>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</si>
  <si>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</si>
  <si>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</si>
  <si>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</si>
  <si>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</si>
  <si>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</si>
  <si>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</si>
  <si>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</si>
  <si>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</si>
  <si>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</si>
  <si>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</si>
  <si>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</si>
  <si>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</si>
  <si>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</si>
  <si>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</si>
  <si>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</si>
  <si>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</si>
  <si>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</si>
  <si>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</si>
  <si>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</si>
  <si>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</si>
  <si>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</si>
  <si>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</si>
  <si>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</si>
  <si>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</si>
  <si>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</si>
  <si>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</si>
  <si>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</si>
  <si>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</si>
  <si>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</si>
  <si>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</si>
  <si>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</si>
  <si>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</si>
  <si>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</si>
  <si>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</si>
  <si>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</si>
  <si>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</si>
  <si>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</si>
  <si>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</si>
  <si>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</si>
  <si>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</si>
  <si>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</si>
  <si>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</si>
  <si>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</si>
  <si>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</si>
  <si>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</si>
  <si>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</si>
  <si>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</si>
  <si>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</si>
  <si>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</si>
  <si>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</si>
  <si>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</si>
  <si>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</si>
  <si>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</si>
  <si>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</si>
  <si>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</si>
  <si>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</si>
  <si>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</si>
  <si>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</si>
  <si>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</si>
  <si>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</si>
  <si>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</si>
  <si>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</si>
  <si>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</si>
  <si>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</si>
  <si>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</si>
  <si>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</si>
  <si>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</si>
  <si>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</si>
  <si>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</si>
  <si>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</si>
  <si>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</si>
  <si>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</si>
  <si>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</si>
  <si>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</si>
  <si>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</si>
  <si>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</si>
  <si>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</si>
  <si>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</si>
  <si>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</si>
  <si>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</si>
  <si>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</si>
  <si>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</si>
  <si>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</si>
  <si>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</si>
  <si>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</si>
  <si>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</si>
  <si>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</si>
  <si>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</si>
  <si>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</si>
  <si>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</si>
  <si>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</si>
  <si>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</si>
  <si>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</si>
  <si>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</si>
  <si>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</si>
  <si>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</si>
  <si>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</si>
  <si>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</si>
  <si>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</si>
  <si>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</si>
  <si>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</si>
  <si>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</si>
  <si>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</si>
  <si>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</si>
  <si>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</si>
  <si>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</si>
  <si>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</si>
  <si>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</si>
  <si>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</si>
  <si>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</si>
  <si>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</si>
  <si>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</si>
  <si>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</si>
  <si>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</si>
  <si>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</si>
  <si>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</si>
  <si>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</si>
  <si>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</si>
  <si>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</si>
  <si>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</si>
  <si>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</si>
  <si>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</si>
  <si>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</si>
  <si>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</si>
  <si>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</si>
  <si>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</si>
  <si>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</si>
  <si>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</si>
  <si>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</si>
  <si>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</si>
  <si>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</si>
  <si>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</si>
  <si>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</si>
  <si>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</si>
  <si>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</si>
  <si>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</si>
  <si>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</si>
  <si>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</si>
  <si>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</si>
  <si>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</si>
  <si>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</si>
  <si>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</si>
  <si>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</si>
  <si>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</si>
  <si>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</si>
  <si>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</si>
  <si>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</si>
  <si>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</si>
  <si>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</si>
  <si>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</si>
  <si>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</si>
  <si>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</si>
  <si>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</si>
  <si>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</si>
  <si>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</si>
  <si>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</si>
  <si>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</si>
  <si>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</si>
  <si>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</si>
  <si>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</si>
  <si>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</si>
  <si>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</si>
  <si>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</si>
  <si>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</si>
  <si>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</si>
  <si>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</si>
  <si>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</si>
  <si>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</si>
  <si>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</si>
  <si>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</si>
  <si>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</si>
  <si>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</si>
  <si>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</si>
  <si>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</si>
  <si>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</si>
  <si>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</si>
  <si>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</si>
  <si>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</si>
  <si>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</si>
  <si>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</si>
  <si>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</si>
  <si>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</si>
  <si>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</si>
  <si>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</si>
  <si>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</si>
  <si>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</si>
  <si>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</si>
  <si>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</si>
  <si>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</si>
  <si>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</si>
  <si>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</si>
  <si>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</si>
  <si>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</si>
  <si>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</si>
  <si>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</si>
  <si>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</si>
  <si>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</si>
  <si>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</si>
  <si>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</si>
  <si>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</si>
  <si>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</si>
  <si>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</si>
  <si>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</si>
  <si>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</si>
  <si>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</si>
  <si>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</si>
  <si>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</si>
  <si>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</si>
  <si>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</si>
  <si>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</si>
  <si>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</si>
  <si>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</si>
  <si>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</si>
  <si>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</si>
  <si>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</si>
  <si>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</si>
  <si>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</si>
  <si>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</si>
  <si>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</si>
  <si>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</si>
  <si>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</si>
  <si>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</si>
  <si>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</si>
  <si>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</si>
  <si>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</si>
  <si>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</si>
  <si>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</si>
  <si>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</si>
  <si>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</si>
  <si>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</si>
  <si>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</si>
  <si>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</si>
  <si>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</si>
  <si>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</si>
  <si>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</si>
  <si>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</si>
  <si>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</si>
  <si>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</si>
  <si>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</si>
  <si>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</si>
  <si>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</si>
  <si>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</si>
  <si>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</si>
  <si>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</si>
  <si>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</si>
  <si>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</si>
  <si>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</si>
  <si>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</si>
  <si>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</si>
  <si>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</si>
  <si>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</si>
  <si>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</si>
  <si>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</si>
  <si>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</si>
  <si>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</si>
  <si>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</si>
  <si>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</si>
  <si>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</si>
  <si>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</si>
  <si>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</si>
  <si>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</si>
  <si>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</si>
  <si>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</si>
  <si>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</si>
  <si>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</si>
  <si>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</si>
  <si>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</si>
  <si>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</si>
  <si>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</si>
  <si>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</si>
  <si>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</si>
  <si>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</si>
  <si>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</si>
  <si>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</si>
  <si>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</si>
  <si>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</si>
  <si>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</si>
  <si>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</si>
  <si>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</si>
  <si>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</si>
  <si>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</si>
  <si>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</si>
  <si>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</si>
  <si>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</si>
  <si>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</si>
  <si>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</si>
  <si>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</si>
  <si>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</si>
  <si>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</si>
  <si>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</si>
  <si>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</si>
  <si>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</si>
  <si>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</si>
  <si>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</si>
  <si>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</si>
  <si>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</si>
  <si>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</si>
  <si>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</si>
  <si>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</si>
  <si>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</si>
  <si>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</si>
  <si>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</si>
  <si>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</si>
  <si>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</si>
  <si>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</si>
  <si>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</si>
  <si>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</si>
  <si>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</si>
  <si>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</si>
  <si>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</si>
  <si>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</si>
  <si>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</si>
  <si>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</si>
  <si>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</si>
  <si>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</si>
  <si>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</si>
  <si>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</si>
  <si>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</si>
  <si>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</si>
  <si>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</si>
  <si>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</si>
  <si>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</si>
  <si>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</si>
  <si>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</si>
  <si>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</si>
  <si>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</si>
  <si>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</si>
  <si>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</si>
  <si>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</si>
  <si>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</si>
  <si>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</si>
  <si>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</si>
  <si>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</si>
  <si>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</si>
  <si>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</si>
  <si>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</si>
  <si>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</si>
  <si>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</si>
  <si>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</si>
  <si>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</si>
  <si>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</si>
  <si>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</si>
  <si>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</si>
  <si>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</si>
  <si>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</si>
  <si>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</si>
  <si>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</si>
  <si>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</si>
  <si>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</si>
  <si>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</si>
  <si>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</si>
  <si>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</si>
  <si>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</si>
  <si>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</si>
  <si>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</si>
  <si>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</si>
  <si>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</si>
  <si>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</si>
  <si>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</si>
  <si>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</si>
  <si>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</si>
  <si>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</si>
  <si>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</si>
  <si>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</si>
  <si>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</si>
  <si>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</si>
  <si>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</si>
  <si>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</si>
  <si>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</si>
  <si>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</si>
  <si>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</si>
  <si>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</si>
  <si>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</si>
  <si>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</si>
  <si>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</si>
  <si>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</si>
  <si>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</si>
  <si>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</si>
  <si>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</si>
  <si>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</si>
  <si>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</si>
  <si>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</si>
  <si>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</si>
  <si>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</si>
  <si>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</si>
  <si>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</si>
  <si>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</si>
  <si>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</si>
  <si>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</si>
  <si>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</si>
  <si>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</si>
  <si>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</si>
  <si>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</si>
  <si>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</si>
  <si>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</si>
  <si>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</si>
  <si>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</si>
  <si>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</si>
  <si>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</si>
  <si>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</si>
  <si>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</si>
  <si>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</si>
  <si>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</si>
  <si>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</si>
  <si>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</si>
  <si>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</si>
  <si>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</si>
  <si>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</si>
  <si>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</si>
  <si>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</si>
  <si>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</si>
  <si>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</si>
  <si>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</si>
  <si>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</si>
  <si>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</si>
  <si>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</si>
  <si>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</si>
  <si>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</si>
  <si>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</si>
  <si>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</si>
  <si>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</si>
  <si>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</si>
  <si>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</si>
  <si>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</si>
  <si>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</si>
  <si>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</si>
  <si>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</si>
  <si>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</si>
  <si>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</si>
  <si>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</si>
  <si>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</si>
  <si>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</si>
  <si>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</si>
  <si>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</si>
  <si>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</si>
  <si>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</si>
  <si>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</si>
  <si>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</si>
  <si>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</si>
  <si>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</si>
  <si>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</si>
  <si>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</si>
  <si>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</si>
  <si>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</si>
  <si>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</si>
  <si>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</si>
  <si>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</si>
  <si>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</si>
  <si>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</si>
  <si>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</si>
  <si>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</si>
  <si>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</si>
  <si>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</si>
  <si>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</si>
  <si>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</si>
  <si>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</si>
  <si>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</si>
  <si>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</si>
  <si>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</si>
  <si>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</si>
  <si>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</si>
  <si>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</si>
  <si>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</si>
  <si>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</si>
  <si>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</si>
  <si>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</si>
  <si>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</si>
  <si>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</si>
  <si>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</si>
  <si>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</si>
  <si>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</si>
  <si>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</si>
  <si>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</si>
  <si>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</si>
  <si>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</si>
  <si>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</si>
  <si>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</si>
  <si>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</si>
  <si>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</si>
  <si>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</si>
  <si>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</si>
  <si>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</si>
  <si>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</si>
  <si>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</si>
  <si>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</si>
  <si>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</si>
  <si>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</si>
  <si>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</si>
  <si>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</si>
  <si>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</si>
  <si>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</si>
  <si>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</si>
  <si>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</si>
  <si>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</si>
  <si>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</si>
  <si>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</si>
  <si>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</si>
  <si>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</si>
  <si>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</si>
  <si>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</si>
  <si>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</si>
  <si>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</si>
  <si>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</si>
  <si>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</si>
  <si>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</si>
  <si>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</si>
  <si>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</si>
  <si>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</si>
  <si>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</si>
  <si>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</si>
  <si>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</si>
  <si>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</si>
  <si>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</si>
  <si>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</si>
  <si>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</si>
  <si>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</si>
  <si>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</si>
  <si>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</si>
  <si>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</si>
  <si>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</si>
  <si>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</si>
  <si>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</si>
  <si>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</si>
  <si>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</si>
  <si>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</si>
  <si>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</si>
  <si>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</si>
  <si>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</si>
  <si>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</si>
  <si>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</si>
  <si>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</si>
  <si>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</si>
  <si>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</si>
  <si>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</si>
  <si>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</si>
  <si>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</si>
  <si>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</si>
  <si>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</si>
  <si>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</si>
  <si>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</si>
  <si>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</si>
  <si>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</si>
  <si>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</si>
  <si>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</si>
  <si>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</si>
  <si>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</si>
  <si>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</si>
  <si>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</si>
  <si>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</si>
  <si>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</si>
  <si>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</si>
  <si>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</si>
  <si>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</si>
  <si>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</si>
  <si>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</si>
  <si>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</si>
  <si>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</si>
  <si>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</si>
  <si>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</si>
  <si>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</si>
  <si>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</si>
  <si>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</si>
  <si>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</si>
  <si>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</si>
  <si>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</si>
  <si>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</si>
  <si>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</si>
  <si>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</si>
  <si>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</si>
  <si>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</si>
  <si>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</si>
  <si>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</si>
  <si>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</si>
  <si>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</si>
  <si>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</si>
  <si>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</si>
  <si>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</si>
  <si>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</si>
  <si>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</si>
  <si>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</si>
  <si>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</si>
  <si>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</si>
  <si>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</si>
  <si>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</si>
  <si>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</si>
  <si>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</si>
  <si>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</si>
  <si>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</si>
  <si>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</si>
  <si>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</si>
  <si>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</si>
  <si>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</si>
  <si>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</si>
  <si>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</si>
  <si>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</si>
  <si>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</si>
  <si>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</si>
  <si>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</si>
  <si>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</si>
  <si>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- rozporządzenia Prezesa Rady Ministrów z dnia 6 lipca 2020 r. w sprawie przeniesienia planowanych wydatków budżetowych, </t>
  </si>
  <si>
    <t>- rozporządzenia Prezesa Rady Ministrów z dnia 29 czerwca 2020 r. w sprawie dokonania przeniesień niektórych planowanych wydatków budżetu państwa,</t>
  </si>
  <si>
    <t xml:space="preserve">  w tym wynagrodzeń, określonych w ustawie budżetowej na rok 2020 (Dz. U. poz. 1210).</t>
  </si>
  <si>
    <t>I - VII</t>
  </si>
  <si>
    <t>I - VIII</t>
  </si>
  <si>
    <t>I - IX</t>
  </si>
  <si>
    <t>na dzień 31-07-2020 r.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</si>
  <si>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sierpień 3.817.221 tys.zł</t>
    </r>
  </si>
  <si>
    <t xml:space="preserve">                 6 015 280 tys. zł - zobowiązania części 79 z tytułu odsetek, dyskonta i opłat od kredytów otrzymanych, wyemitowanych obligacji Skarbu Państwa i transakcji</t>
  </si>
  <si>
    <t xml:space="preserve">         oraz innych tytułów płatne do końca 2020 r. w kwocie 6 015 280 tys. zł. Pozostałe zobowiazania płatne w latach następnych.</t>
  </si>
  <si>
    <t>ZA STYCZEŃ - LIPIEC 2020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</si>
  <si>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wrzesień </t>
    </r>
    <r>
      <rPr>
        <b/>
        <sz val="14"/>
        <color indexed="22"/>
        <rFont val="Arial"/>
        <family val="2"/>
        <charset val="238"/>
      </rPr>
      <t>2020 r.</t>
    </r>
  </si>
  <si>
    <t>- rozporządzenia Rady Ministrów z dnia 19 czerwca 2020 r. w sprawie przeniesienia planowanych wydatków budżetowych,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</si>
  <si>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</si>
  <si>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</si>
  <si>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</si>
  <si>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</si>
  <si>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</si>
  <si>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</si>
  <si>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</si>
  <si>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</si>
  <si>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</si>
  <si>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</si>
  <si>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</si>
  <si>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</si>
  <si>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</si>
  <si>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</si>
  <si>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</si>
  <si>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</si>
  <si>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</si>
  <si>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</si>
  <si>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</si>
  <si>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</si>
  <si>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</si>
  <si>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</si>
  <si>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</si>
  <si>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</si>
  <si>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</si>
  <si>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</si>
  <si>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</si>
  <si>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</si>
  <si>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</si>
  <si>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</si>
  <si>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</si>
  <si>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</si>
  <si>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</si>
  <si>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</si>
  <si>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</si>
  <si>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</si>
  <si>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</si>
  <si>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</si>
  <si>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</si>
  <si>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</si>
  <si>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</si>
  <si>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</si>
  <si>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</si>
  <si>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</si>
  <si>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</si>
  <si>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</si>
  <si>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</si>
  <si>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</si>
  <si>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</si>
  <si>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</si>
  <si>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</si>
  <si>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</si>
  <si>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</si>
  <si>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</si>
  <si>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</si>
  <si>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</si>
  <si>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</si>
  <si>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</si>
  <si>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</si>
  <si>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Regionalny Program Operacyjny - Lubuskie 2020</t>
  </si>
  <si>
    <t>Wspólna polityka rolna</t>
  </si>
  <si>
    <t>Program Operacyjny Polska Wschodnia 2014-2020</t>
  </si>
  <si>
    <t>Regionalny Program Operacyjny Województwa Kujawsko - Pomorskiego na lata 2007-2013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</si>
  <si>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</si>
  <si>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</si>
  <si>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</si>
  <si>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</si>
  <si>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</si>
  <si>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</si>
  <si>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</si>
  <si>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</si>
  <si>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</si>
  <si>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</si>
  <si>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</si>
  <si>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</si>
  <si>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</si>
  <si>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</si>
  <si>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</si>
  <si>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</si>
  <si>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</si>
  <si>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</si>
  <si>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</si>
  <si>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 xml:space="preserve">
34</t>
  </si>
  <si>
    <t xml:space="preserve">
34</t>
  </si>
  <si>
    <t xml:space="preserve">
46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</si>
  <si>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</si>
  <si>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</si>
  <si>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</si>
  <si>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</si>
  <si>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</si>
  <si>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</si>
  <si>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</si>
  <si>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</si>
  <si>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</si>
  <si>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</si>
  <si>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Europejskiego Obszaru Gospodarczego 2009-2014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</si>
  <si>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</si>
  <si>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</si>
  <si>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</si>
  <si>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</si>
  <si>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</si>
  <si>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</si>
  <si>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</si>
  <si>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</si>
  <si>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</si>
  <si>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</si>
  <si>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</si>
  <si>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</si>
  <si>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</si>
  <si>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</si>
  <si>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</si>
  <si>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</si>
  <si>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</si>
  <si>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</si>
  <si>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</si>
  <si>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</si>
  <si>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</si>
  <si>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</si>
  <si>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</si>
  <si>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</si>
  <si>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</si>
  <si>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Infrastruktura i Środowisko 2007 - 2013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</si>
  <si>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</si>
  <si>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</si>
  <si>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</si>
  <si>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  określenia ich dysponentów (Dz. U. poz. 485),</t>
  </si>
  <si>
    <t xml:space="preserve">  w tym wynagrodzeń, określonych w ustawie budżetowej na rok 2020 (Dz. U. poz. 520, z późn. zm.),</t>
  </si>
  <si>
    <t xml:space="preserve">  określonych w ustawie budżetowej na rok 2020 (Dz.U. poz. 1067),</t>
  </si>
  <si>
    <t xml:space="preserve">  w tym kwot wynagrodzeń, określonych w ustawie budżetowej na rok 2020 (Dz. U. poz. 1176),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</si>
</sst>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9" formatCode="\ #,###,"/>
    <numFmt numFmtId="190" formatCode="_-* #,##0.0\ _z_ł_-;\-* #,##0.0\ _z_ł_-;_-* &quot;-&quot;?\ _z_ł_-;_-@_-"/>
    <numFmt numFmtId="191" formatCode="#,0##,"/>
    <numFmt numFmtId="192" formatCode="_-* #,##0.0000\ _z_ł_-;\-* #,##0.0000\ _z_ł_-;_-* &quot;-&quot;??\ _z_ł_-;_-@_-"/>
    <numFmt numFmtId="193" formatCode="000"/>
  </numFmts>
  <fonts count="1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color indexed="9"/>
      <name val="Arial CE"/>
      <family val="2"/>
      <charset val="238"/>
    </font>
    <font>
      <sz val="13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1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89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30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0" fontId="34" fillId="7" borderId="1" applyNumberFormat="0" applyAlignment="0" applyProtection="0"/>
    <xf numFmtId="0" fontId="35" fillId="7" borderId="1" applyNumberFormat="0" applyAlignment="0" applyProtection="0"/>
    <xf numFmtId="0" fontId="34" fillId="7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4" fillId="7" borderId="1" applyNumberFormat="0" applyAlignment="0" applyProtection="0"/>
    <xf numFmtId="0" fontId="36" fillId="20" borderId="3" applyNumberFormat="0" applyAlignment="0" applyProtection="0"/>
    <xf numFmtId="0" fontId="37" fillId="20" borderId="3" applyNumberFormat="0" applyAlignment="0" applyProtection="0"/>
    <xf numFmtId="0" fontId="36" fillId="20" borderId="3" applyNumberFormat="0" applyAlignment="0" applyProtection="0"/>
    <xf numFmtId="0" fontId="37" fillId="20" borderId="3" applyNumberFormat="0" applyAlignment="0" applyProtection="0"/>
    <xf numFmtId="0" fontId="37" fillId="20" borderId="3" applyNumberFormat="0" applyAlignment="0" applyProtection="0"/>
    <xf numFmtId="0" fontId="37" fillId="20" borderId="3" applyNumberFormat="0" applyAlignment="0" applyProtection="0"/>
    <xf numFmtId="0" fontId="36" fillId="20" borderId="3" applyNumberFormat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174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35" fillId="7" borderId="1" applyNumberFormat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6" fillId="0" borderId="7" applyNumberFormat="0" applyFill="0" applyAlignment="0" applyProtection="0"/>
    <xf numFmtId="0" fontId="46" fillId="0" borderId="7" applyNumberFormat="0" applyFill="0" applyAlignment="0" applyProtection="0"/>
    <xf numFmtId="0" fontId="45" fillId="0" borderId="7" applyNumberFormat="0" applyFill="0" applyAlignment="0" applyProtection="0"/>
    <xf numFmtId="0" fontId="47" fillId="21" borderId="2" applyNumberFormat="0" applyAlignment="0" applyProtection="0"/>
    <xf numFmtId="0" fontId="33" fillId="21" borderId="2" applyNumberFormat="0" applyAlignment="0" applyProtection="0"/>
    <xf numFmtId="0" fontId="47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47" fillId="21" borderId="2" applyNumberFormat="0" applyAlignment="0" applyProtection="0"/>
    <xf numFmtId="0" fontId="46" fillId="0" borderId="7" applyNumberFormat="0" applyFill="0" applyAlignment="0" applyProtection="0"/>
    <xf numFmtId="0" fontId="48" fillId="0" borderId="4" applyNumberFormat="0" applyFill="0" applyAlignment="0" applyProtection="0"/>
    <xf numFmtId="0" fontId="42" fillId="0" borderId="4" applyNumberFormat="0" applyFill="0" applyAlignment="0" applyProtection="0"/>
    <xf numFmtId="0" fontId="48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3" fillId="0" borderId="5" applyNumberFormat="0" applyFill="0" applyAlignment="0" applyProtection="0"/>
    <xf numFmtId="0" fontId="49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44" fillId="0" borderId="6" applyNumberFormat="0" applyFill="0" applyAlignment="0" applyProtection="0"/>
    <xf numFmtId="0" fontId="50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53" fillId="0" borderId="0"/>
    <xf numFmtId="0" fontId="27" fillId="0" borderId="0"/>
    <xf numFmtId="0" fontId="27" fillId="0" borderId="0"/>
    <xf numFmtId="165" fontId="53" fillId="0" borderId="0"/>
    <xf numFmtId="165" fontId="53" fillId="0" borderId="0"/>
    <xf numFmtId="165" fontId="53" fillId="0" borderId="0"/>
    <xf numFmtId="0" fontId="54" fillId="0" borderId="0"/>
    <xf numFmtId="167" fontId="53" fillId="0" borderId="0"/>
    <xf numFmtId="0" fontId="54" fillId="0" borderId="0"/>
    <xf numFmtId="167" fontId="53" fillId="0" borderId="0"/>
    <xf numFmtId="0" fontId="40" fillId="0" borderId="0"/>
    <xf numFmtId="0" fontId="28" fillId="0" borderId="0"/>
    <xf numFmtId="167" fontId="53" fillId="0" borderId="0"/>
    <xf numFmtId="0" fontId="28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5" fillId="0" borderId="0"/>
    <xf numFmtId="0" fontId="40" fillId="0" borderId="0"/>
    <xf numFmtId="0" fontId="26" fillId="0" borderId="0"/>
    <xf numFmtId="0" fontId="55" fillId="0" borderId="0"/>
    <xf numFmtId="0" fontId="26" fillId="0" borderId="0"/>
    <xf numFmtId="0" fontId="27" fillId="0" borderId="0"/>
    <xf numFmtId="165" fontId="53" fillId="0" borderId="0"/>
    <xf numFmtId="0" fontId="28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165" fontId="53" fillId="0" borderId="0"/>
    <xf numFmtId="165" fontId="53" fillId="0" borderId="0"/>
    <xf numFmtId="165" fontId="53" fillId="0" borderId="0"/>
    <xf numFmtId="165" fontId="53" fillId="0" borderId="0" applyFill="0"/>
    <xf numFmtId="0" fontId="26" fillId="0" borderId="0"/>
    <xf numFmtId="165" fontId="53" fillId="0" borderId="0" applyFill="0"/>
    <xf numFmtId="165" fontId="53" fillId="0" borderId="0" applyFill="0"/>
    <xf numFmtId="165" fontId="53" fillId="0" borderId="0"/>
    <xf numFmtId="0" fontId="54" fillId="23" borderId="8" applyNumberFormat="0" applyFont="0" applyAlignment="0" applyProtection="0"/>
    <xf numFmtId="0" fontId="54" fillId="23" borderId="8" applyNumberFormat="0" applyFont="0" applyAlignment="0" applyProtection="0"/>
    <xf numFmtId="0" fontId="54" fillId="23" borderId="8" applyNumberFormat="0" applyFont="0" applyAlignment="0" applyProtection="0"/>
    <xf numFmtId="0" fontId="56" fillId="20" borderId="1" applyNumberFormat="0" applyAlignment="0" applyProtection="0"/>
    <xf numFmtId="0" fontId="32" fillId="20" borderId="1" applyNumberFormat="0" applyAlignment="0" applyProtection="0"/>
    <xf numFmtId="0" fontId="56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56" fillId="20" borderId="1" applyNumberFormat="0" applyAlignment="0" applyProtection="0"/>
    <xf numFmtId="0" fontId="37" fillId="20" borderId="3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8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64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165" fontId="53" fillId="0" borderId="0"/>
    <xf numFmtId="0" fontId="98" fillId="0" borderId="0"/>
    <xf numFmtId="9" fontId="28" fillId="0" borderId="0" applyFont="0" applyFill="0" applyBorder="0" applyAlignment="0" applyProtection="0"/>
    <xf numFmtId="0" fontId="25" fillId="0" borderId="0"/>
    <xf numFmtId="0" fontId="98" fillId="0" borderId="0"/>
    <xf numFmtId="0" fontId="26" fillId="0" borderId="0"/>
    <xf numFmtId="0" fontId="99" fillId="0" borderId="0"/>
    <xf numFmtId="0" fontId="54" fillId="0" borderId="0"/>
    <xf numFmtId="0" fontId="24" fillId="0" borderId="0"/>
    <xf numFmtId="9" fontId="24" fillId="0" borderId="0" applyFont="0" applyFill="0" applyBorder="0" applyAlignment="0" applyProtection="0"/>
    <xf numFmtId="0" fontId="101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02" fillId="0" borderId="0"/>
    <xf numFmtId="165" fontId="53" fillId="0" borderId="0"/>
    <xf numFmtId="165" fontId="53" fillId="0" borderId="0"/>
    <xf numFmtId="0" fontId="104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5" fontId="53" fillId="0" borderId="0"/>
    <xf numFmtId="0" fontId="55" fillId="0" borderId="0"/>
    <xf numFmtId="175" fontId="53" fillId="0" borderId="0"/>
    <xf numFmtId="175" fontId="53" fillId="0" borderId="0"/>
    <xf numFmtId="0" fontId="40" fillId="0" borderId="0"/>
    <xf numFmtId="0" fontId="2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10" fillId="0" borderId="0"/>
    <xf numFmtId="0" fontId="54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85" fontId="53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87">
    <xf numFmtId="0" fontId="0" fillId="0" borderId="0" xfId="0"/>
    <xf numFmtId="0" fontId="65" fillId="0" borderId="0" xfId="343" applyFont="1" applyFill="1" applyAlignment="1">
      <alignment vertical="center"/>
    </xf>
    <xf numFmtId="0" fontId="66" fillId="0" borderId="0" xfId="343" applyFont="1" applyFill="1" applyAlignment="1">
      <alignment vertical="center"/>
    </xf>
    <xf numFmtId="0" fontId="65" fillId="0" borderId="0" xfId="343" applyFont="1" applyFill="1" applyAlignment="1" applyProtection="1">
      <alignment horizontal="centerContinuous" vertical="center"/>
      <protection locked="0"/>
    </xf>
    <xf numFmtId="0" fontId="66" fillId="0" borderId="0" xfId="343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horizontal="centerContinuous" vertical="center"/>
    </xf>
    <xf numFmtId="168" fontId="65" fillId="0" borderId="0" xfId="343" applyNumberFormat="1" applyFont="1" applyFill="1" applyAlignment="1">
      <alignment vertical="center"/>
    </xf>
    <xf numFmtId="168" fontId="65" fillId="0" borderId="0" xfId="343" applyNumberFormat="1" applyFont="1" applyFill="1" applyAlignment="1">
      <alignment horizontal="left" vertical="center"/>
    </xf>
    <xf numFmtId="0" fontId="65" fillId="0" borderId="0" xfId="343" applyFont="1" applyFill="1" applyAlignment="1">
      <alignment horizontal="left" vertical="center"/>
    </xf>
    <xf numFmtId="0" fontId="68" fillId="0" borderId="0" xfId="343" applyFont="1" applyFill="1" applyAlignment="1">
      <alignment horizontal="right" vertical="center"/>
    </xf>
    <xf numFmtId="0" fontId="71" fillId="0" borderId="10" xfId="343" applyFont="1" applyFill="1" applyBorder="1" applyAlignment="1">
      <alignment vertical="center"/>
    </xf>
    <xf numFmtId="0" fontId="71" fillId="0" borderId="11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72" fillId="0" borderId="12" xfId="343" applyFont="1" applyFill="1" applyBorder="1" applyAlignment="1">
      <alignment vertical="center"/>
    </xf>
    <xf numFmtId="0" fontId="72" fillId="0" borderId="13" xfId="343" applyFont="1" applyFill="1" applyBorder="1" applyAlignment="1">
      <alignment horizontal="left" vertical="center"/>
    </xf>
    <xf numFmtId="165" fontId="65" fillId="0" borderId="17" xfId="342" applyFont="1" applyFill="1" applyBorder="1" applyAlignment="1">
      <alignment horizontal="left" vertical="center"/>
    </xf>
    <xf numFmtId="0" fontId="66" fillId="0" borderId="18" xfId="343" applyFont="1" applyFill="1" applyBorder="1" applyAlignment="1">
      <alignment vertical="center"/>
    </xf>
    <xf numFmtId="0" fontId="66" fillId="0" borderId="0" xfId="343" applyFont="1" applyFill="1" applyBorder="1" applyAlignment="1">
      <alignment vertical="center"/>
    </xf>
    <xf numFmtId="0" fontId="72" fillId="0" borderId="0" xfId="343" applyFont="1" applyFill="1" applyBorder="1" applyAlignment="1">
      <alignment vertical="center"/>
    </xf>
    <xf numFmtId="0" fontId="72" fillId="0" borderId="19" xfId="343" applyFont="1" applyFill="1" applyBorder="1" applyAlignment="1">
      <alignment horizontal="left" vertical="center"/>
    </xf>
    <xf numFmtId="0" fontId="68" fillId="0" borderId="19" xfId="343" applyFont="1" applyFill="1" applyBorder="1" applyAlignment="1">
      <alignment horizontal="center" vertical="center"/>
    </xf>
    <xf numFmtId="0" fontId="73" fillId="0" borderId="0" xfId="343" applyFont="1" applyFill="1" applyBorder="1" applyAlignment="1" applyProtection="1">
      <alignment horizontal="left" vertical="center"/>
      <protection locked="0"/>
    </xf>
    <xf numFmtId="0" fontId="72" fillId="0" borderId="0" xfId="343" applyFont="1" applyFill="1" applyAlignment="1">
      <alignment vertical="center"/>
    </xf>
    <xf numFmtId="0" fontId="68" fillId="0" borderId="19" xfId="343" applyFont="1" applyFill="1" applyBorder="1" applyAlignment="1">
      <alignment horizontal="center" vertical="top"/>
    </xf>
    <xf numFmtId="0" fontId="68" fillId="0" borderId="21" xfId="343" applyFont="1" applyFill="1" applyBorder="1" applyAlignment="1">
      <alignment horizontal="left" vertical="center"/>
    </xf>
    <xf numFmtId="0" fontId="72" fillId="0" borderId="22" xfId="343" applyFont="1" applyFill="1" applyBorder="1" applyAlignment="1">
      <alignment vertical="center"/>
    </xf>
    <xf numFmtId="0" fontId="72" fillId="0" borderId="23" xfId="343" applyFont="1" applyFill="1" applyBorder="1" applyAlignment="1">
      <alignment vertical="center"/>
    </xf>
    <xf numFmtId="165" fontId="68" fillId="0" borderId="24" xfId="342" applyFont="1" applyFill="1" applyBorder="1" applyAlignment="1">
      <alignment vertical="center"/>
    </xf>
    <xf numFmtId="165" fontId="68" fillId="0" borderId="25" xfId="342" applyFont="1" applyFill="1" applyBorder="1" applyAlignment="1">
      <alignment vertical="center"/>
    </xf>
    <xf numFmtId="165" fontId="68" fillId="0" borderId="22" xfId="342" applyFont="1" applyFill="1" applyBorder="1" applyAlignment="1">
      <alignment vertical="center"/>
    </xf>
    <xf numFmtId="165" fontId="68" fillId="0" borderId="26" xfId="342" applyFont="1" applyFill="1" applyBorder="1" applyAlignment="1">
      <alignment vertical="center"/>
    </xf>
    <xf numFmtId="0" fontId="66" fillId="0" borderId="27" xfId="343" applyFont="1" applyFill="1" applyBorder="1" applyAlignment="1">
      <alignment vertical="center"/>
    </xf>
    <xf numFmtId="0" fontId="66" fillId="0" borderId="28" xfId="343" applyFont="1" applyFill="1" applyBorder="1" applyAlignment="1">
      <alignment vertical="center"/>
    </xf>
    <xf numFmtId="0" fontId="74" fillId="0" borderId="28" xfId="343" applyFont="1" applyFill="1" applyBorder="1" applyAlignment="1">
      <alignment horizontal="centerContinuous" vertical="center"/>
    </xf>
    <xf numFmtId="0" fontId="74" fillId="0" borderId="29" xfId="343" applyFont="1" applyFill="1" applyBorder="1" applyAlignment="1">
      <alignment horizontal="centerContinuous" vertical="center"/>
    </xf>
    <xf numFmtId="0" fontId="74" fillId="0" borderId="27" xfId="343" applyFont="1" applyFill="1" applyBorder="1" applyAlignment="1">
      <alignment horizontal="center" vertical="center"/>
    </xf>
    <xf numFmtId="165" fontId="70" fillId="0" borderId="30" xfId="342" applyFont="1" applyFill="1" applyBorder="1" applyAlignment="1">
      <alignment horizontal="center" vertical="center"/>
    </xf>
    <xf numFmtId="165" fontId="70" fillId="0" borderId="31" xfId="342" applyFont="1" applyFill="1" applyBorder="1" applyAlignment="1">
      <alignment horizontal="center" vertical="center"/>
    </xf>
    <xf numFmtId="165" fontId="70" fillId="0" borderId="32" xfId="342" applyFont="1" applyFill="1" applyBorder="1" applyAlignment="1">
      <alignment horizontal="center" vertical="center"/>
    </xf>
    <xf numFmtId="165" fontId="70" fillId="0" borderId="33" xfId="342" applyFont="1" applyFill="1" applyBorder="1" applyAlignment="1">
      <alignment horizontal="center" vertical="center"/>
    </xf>
    <xf numFmtId="165" fontId="70" fillId="0" borderId="34" xfId="342" applyFont="1" applyFill="1" applyBorder="1" applyAlignment="1">
      <alignment horizontal="center" vertical="center"/>
    </xf>
    <xf numFmtId="0" fontId="65" fillId="0" borderId="0" xfId="343" applyFont="1" applyFill="1" applyBorder="1" applyAlignment="1" applyProtection="1">
      <alignment horizontal="left"/>
    </xf>
    <xf numFmtId="0" fontId="68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6" fillId="0" borderId="0" xfId="343" applyFont="1" applyFill="1"/>
    <xf numFmtId="0" fontId="65" fillId="0" borderId="0" xfId="343" quotePrefix="1" applyFont="1" applyFill="1" applyBorder="1" applyAlignment="1" applyProtection="1">
      <alignment horizontal="left"/>
    </xf>
    <xf numFmtId="0" fontId="68" fillId="0" borderId="35" xfId="343" applyFont="1" applyFill="1" applyBorder="1" applyAlignment="1">
      <alignment horizontal="centerContinuous" vertical="center"/>
    </xf>
    <xf numFmtId="165" fontId="76" fillId="0" borderId="0" xfId="342" applyFont="1" applyFill="1" applyBorder="1" applyAlignment="1" applyProtection="1">
      <alignment horizontal="right"/>
    </xf>
    <xf numFmtId="0" fontId="66" fillId="0" borderId="36" xfId="343" applyFont="1" applyFill="1" applyBorder="1" applyAlignment="1">
      <alignment vertical="center"/>
    </xf>
    <xf numFmtId="0" fontId="66" fillId="0" borderId="29" xfId="343" applyFont="1" applyFill="1" applyBorder="1" applyAlignment="1">
      <alignment vertical="center"/>
    </xf>
    <xf numFmtId="0" fontId="65" fillId="0" borderId="29" xfId="343" quotePrefix="1" applyFont="1" applyFill="1" applyBorder="1" applyAlignment="1" applyProtection="1">
      <alignment horizontal="left"/>
    </xf>
    <xf numFmtId="0" fontId="66" fillId="0" borderId="18" xfId="343" quotePrefix="1" applyFont="1" applyFill="1" applyBorder="1" applyAlignment="1">
      <alignment horizontal="right"/>
    </xf>
    <xf numFmtId="0" fontId="66" fillId="0" borderId="0" xfId="343" applyFont="1" applyFill="1" applyBorder="1" applyAlignment="1"/>
    <xf numFmtId="1" fontId="66" fillId="0" borderId="0" xfId="343" applyNumberFormat="1" applyFont="1" applyFill="1" applyBorder="1"/>
    <xf numFmtId="0" fontId="71" fillId="0" borderId="14" xfId="343" applyFont="1" applyFill="1" applyBorder="1" applyAlignment="1">
      <alignment horizontal="centerContinuous"/>
    </xf>
    <xf numFmtId="172" fontId="77" fillId="0" borderId="0" xfId="343" applyNumberFormat="1" applyFont="1" applyFill="1" applyBorder="1" applyAlignment="1" applyProtection="1">
      <alignment vertical="center"/>
    </xf>
    <xf numFmtId="0" fontId="66" fillId="0" borderId="18" xfId="343" applyFont="1" applyFill="1" applyBorder="1" applyAlignment="1">
      <alignment horizontal="right"/>
    </xf>
    <xf numFmtId="0" fontId="71" fillId="0" borderId="35" xfId="343" applyFont="1" applyFill="1" applyBorder="1" applyAlignment="1">
      <alignment horizontal="centerContinuous"/>
    </xf>
    <xf numFmtId="0" fontId="66" fillId="0" borderId="36" xfId="343" applyFont="1" applyFill="1" applyBorder="1" applyAlignment="1">
      <alignment horizontal="right"/>
    </xf>
    <xf numFmtId="0" fontId="66" fillId="0" borderId="29" xfId="343" applyFont="1" applyFill="1" applyBorder="1" applyAlignment="1"/>
    <xf numFmtId="1" fontId="66" fillId="0" borderId="29" xfId="343" applyNumberFormat="1" applyFont="1" applyFill="1" applyBorder="1"/>
    <xf numFmtId="0" fontId="71" fillId="0" borderId="37" xfId="343" applyFont="1" applyFill="1" applyBorder="1" applyAlignment="1">
      <alignment horizontal="centerContinuous"/>
    </xf>
    <xf numFmtId="0" fontId="71" fillId="0" borderId="38" xfId="343" applyFont="1" applyFill="1" applyBorder="1" applyAlignment="1">
      <alignment horizontal="centerContinuous"/>
    </xf>
    <xf numFmtId="0" fontId="71" fillId="0" borderId="39" xfId="343" applyFont="1" applyFill="1" applyBorder="1" applyAlignment="1">
      <alignment horizontal="centerContinuous"/>
    </xf>
    <xf numFmtId="0" fontId="71" fillId="0" borderId="40" xfId="343" applyFont="1" applyFill="1" applyBorder="1" applyAlignment="1">
      <alignment horizontal="centerContinuous"/>
    </xf>
    <xf numFmtId="0" fontId="71" fillId="0" borderId="41" xfId="343" applyFont="1" applyFill="1" applyBorder="1" applyAlignment="1">
      <alignment horizontal="centerContinuous"/>
    </xf>
    <xf numFmtId="0" fontId="66" fillId="0" borderId="0" xfId="343" quotePrefix="1" applyFont="1" applyFill="1" applyBorder="1" applyAlignment="1"/>
    <xf numFmtId="0" fontId="67" fillId="0" borderId="0" xfId="343" applyFont="1" applyFill="1" applyBorder="1" applyAlignment="1"/>
    <xf numFmtId="0" fontId="67" fillId="0" borderId="18" xfId="343" applyFont="1" applyFill="1" applyBorder="1" applyAlignment="1">
      <alignment horizontal="right"/>
    </xf>
    <xf numFmtId="0" fontId="66" fillId="0" borderId="18" xfId="343" quotePrefix="1" applyNumberFormat="1" applyFont="1" applyFill="1" applyBorder="1" applyAlignment="1">
      <alignment horizontal="right"/>
    </xf>
    <xf numFmtId="0" fontId="66" fillId="0" borderId="18" xfId="343" quotePrefix="1" applyFont="1" applyFill="1" applyBorder="1" applyAlignment="1"/>
    <xf numFmtId="0" fontId="66" fillId="0" borderId="11" xfId="343" applyFont="1" applyFill="1" applyBorder="1" applyAlignment="1"/>
    <xf numFmtId="0" fontId="66" fillId="0" borderId="0" xfId="0" applyFont="1"/>
    <xf numFmtId="165" fontId="65" fillId="0" borderId="0" xfId="340" applyFont="1" applyAlignment="1" applyProtection="1">
      <alignment horizontal="left"/>
    </xf>
    <xf numFmtId="165" fontId="66" fillId="0" borderId="0" xfId="340" applyFont="1"/>
    <xf numFmtId="165" fontId="82" fillId="0" borderId="0" xfId="340" applyFont="1"/>
    <xf numFmtId="165" fontId="83" fillId="0" borderId="0" xfId="340" applyFont="1"/>
    <xf numFmtId="165" fontId="84" fillId="0" borderId="0" xfId="340" applyFont="1" applyAlignment="1" applyProtection="1">
      <alignment horizontal="centerContinuous"/>
    </xf>
    <xf numFmtId="165" fontId="83" fillId="0" borderId="0" xfId="340" applyFont="1" applyAlignment="1">
      <alignment horizontal="centerContinuous"/>
    </xf>
    <xf numFmtId="165" fontId="83" fillId="0" borderId="29" xfId="340" applyFont="1" applyBorder="1"/>
    <xf numFmtId="165" fontId="68" fillId="0" borderId="0" xfId="340" applyFont="1" applyAlignment="1" applyProtection="1">
      <alignment horizontal="right"/>
    </xf>
    <xf numFmtId="165" fontId="83" fillId="0" borderId="15" xfId="340" applyFont="1" applyBorder="1"/>
    <xf numFmtId="165" fontId="68" fillId="0" borderId="15" xfId="340" applyFont="1" applyBorder="1" applyAlignment="1">
      <alignment horizontal="center"/>
    </xf>
    <xf numFmtId="165" fontId="68" fillId="0" borderId="20" xfId="340" applyFont="1" applyBorder="1" applyAlignment="1">
      <alignment horizontal="center"/>
    </xf>
    <xf numFmtId="165" fontId="68" fillId="0" borderId="20" xfId="340" applyFont="1" applyBorder="1" applyAlignment="1" applyProtection="1">
      <alignment horizontal="center" vertical="center"/>
    </xf>
    <xf numFmtId="165" fontId="83" fillId="0" borderId="23" xfId="340" applyFont="1" applyBorder="1"/>
    <xf numFmtId="165" fontId="68" fillId="0" borderId="23" xfId="340" applyFont="1" applyBorder="1" applyAlignment="1" applyProtection="1">
      <alignment horizontal="center" vertical="center"/>
    </xf>
    <xf numFmtId="165" fontId="86" fillId="0" borderId="23" xfId="340" applyFont="1" applyBorder="1" applyAlignment="1">
      <alignment horizontal="center" vertical="center"/>
    </xf>
    <xf numFmtId="165" fontId="86" fillId="0" borderId="42" xfId="340" quotePrefix="1" applyFont="1" applyBorder="1" applyAlignment="1" applyProtection="1">
      <alignment horizontal="center" vertical="center"/>
    </xf>
    <xf numFmtId="165" fontId="83" fillId="0" borderId="0" xfId="340" applyFont="1" applyAlignment="1">
      <alignment horizontal="center" vertical="center"/>
    </xf>
    <xf numFmtId="165" fontId="83" fillId="0" borderId="0" xfId="340" applyFont="1" applyBorder="1"/>
    <xf numFmtId="4" fontId="83" fillId="0" borderId="0" xfId="340" applyNumberFormat="1" applyFont="1"/>
    <xf numFmtId="165" fontId="65" fillId="0" borderId="0" xfId="341" applyFont="1" applyAlignment="1" applyProtection="1">
      <alignment horizontal="left"/>
    </xf>
    <xf numFmtId="165" fontId="66" fillId="0" borderId="0" xfId="341" applyFont="1"/>
    <xf numFmtId="165" fontId="65" fillId="0" borderId="0" xfId="341" applyFont="1" applyAlignment="1" applyProtection="1">
      <alignment horizontal="centerContinuous"/>
    </xf>
    <xf numFmtId="165" fontId="66" fillId="0" borderId="0" xfId="341" applyFont="1" applyAlignment="1">
      <alignment horizontal="centerContinuous"/>
    </xf>
    <xf numFmtId="165" fontId="65" fillId="0" borderId="0" xfId="341" applyFont="1"/>
    <xf numFmtId="165" fontId="68" fillId="0" borderId="0" xfId="341" applyFont="1" applyAlignment="1" applyProtection="1">
      <alignment horizontal="right"/>
    </xf>
    <xf numFmtId="165" fontId="71" fillId="0" borderId="15" xfId="341" applyFont="1" applyBorder="1"/>
    <xf numFmtId="165" fontId="68" fillId="0" borderId="39" xfId="341" applyFont="1" applyBorder="1" applyAlignment="1">
      <alignment horizontal="center"/>
    </xf>
    <xf numFmtId="165" fontId="68" fillId="0" borderId="43" xfId="341" applyFont="1" applyBorder="1" applyAlignment="1">
      <alignment vertical="center"/>
    </xf>
    <xf numFmtId="165" fontId="68" fillId="0" borderId="20" xfId="341" applyFont="1" applyBorder="1" applyAlignment="1">
      <alignment horizontal="center"/>
    </xf>
    <xf numFmtId="165" fontId="68" fillId="0" borderId="38" xfId="341" applyFont="1" applyBorder="1" applyAlignment="1" applyProtection="1">
      <alignment horizontal="center" vertical="center"/>
    </xf>
    <xf numFmtId="165" fontId="68" fillId="0" borderId="35" xfId="341" applyFont="1" applyBorder="1" applyAlignment="1" applyProtection="1">
      <alignment horizontal="centerContinuous" vertical="center"/>
    </xf>
    <xf numFmtId="165" fontId="71" fillId="0" borderId="23" xfId="341" applyFont="1" applyBorder="1"/>
    <xf numFmtId="165" fontId="68" fillId="0" borderId="40" xfId="341" applyFont="1" applyBorder="1" applyAlignment="1">
      <alignment horizontal="center"/>
    </xf>
    <xf numFmtId="165" fontId="68" fillId="0" borderId="22" xfId="341" applyFont="1" applyBorder="1" applyAlignment="1">
      <alignment vertical="center"/>
    </xf>
    <xf numFmtId="165" fontId="70" fillId="0" borderId="23" xfId="341" applyFont="1" applyBorder="1" applyAlignment="1">
      <alignment horizontal="center" vertical="center"/>
    </xf>
    <xf numFmtId="165" fontId="70" fillId="0" borderId="40" xfId="341" quotePrefix="1" applyFont="1" applyBorder="1" applyAlignment="1" applyProtection="1">
      <alignment horizontal="center" vertical="center"/>
    </xf>
    <xf numFmtId="165" fontId="70" fillId="0" borderId="22" xfId="341" applyFont="1" applyBorder="1" applyAlignment="1" applyProtection="1">
      <alignment horizontal="center" vertical="center"/>
    </xf>
    <xf numFmtId="173" fontId="27" fillId="0" borderId="0" xfId="329" applyNumberFormat="1" applyFont="1"/>
    <xf numFmtId="165" fontId="66" fillId="0" borderId="0" xfId="341" applyFont="1" applyAlignment="1">
      <alignment horizontal="center" vertical="center"/>
    </xf>
    <xf numFmtId="165" fontId="65" fillId="0" borderId="15" xfId="341" applyFont="1" applyBorder="1" applyAlignment="1" applyProtection="1">
      <alignment horizontal="left"/>
    </xf>
    <xf numFmtId="1" fontId="66" fillId="0" borderId="20" xfId="341" applyNumberFormat="1" applyFont="1" applyBorder="1"/>
    <xf numFmtId="170" fontId="65" fillId="0" borderId="0" xfId="341" applyNumberFormat="1" applyFont="1"/>
    <xf numFmtId="170" fontId="66" fillId="0" borderId="0" xfId="341" applyNumberFormat="1" applyFont="1"/>
    <xf numFmtId="2" fontId="66" fillId="0" borderId="0" xfId="341" applyNumberFormat="1" applyFont="1"/>
    <xf numFmtId="1" fontId="66" fillId="0" borderId="23" xfId="341" applyNumberFormat="1" applyFont="1" applyBorder="1"/>
    <xf numFmtId="165" fontId="65" fillId="0" borderId="0" xfId="345" applyFont="1" applyFill="1" applyAlignment="1">
      <alignment horizontal="left" vertical="center"/>
    </xf>
    <xf numFmtId="165" fontId="65" fillId="0" borderId="0" xfId="345" applyFont="1" applyFill="1" applyAlignment="1">
      <alignment vertical="center"/>
    </xf>
    <xf numFmtId="165" fontId="66" fillId="0" borderId="0" xfId="345" applyFont="1" applyFill="1" applyAlignment="1">
      <alignment vertical="center"/>
    </xf>
    <xf numFmtId="165" fontId="65" fillId="0" borderId="0" xfId="345" applyFont="1" applyFill="1" applyAlignment="1" applyProtection="1">
      <alignment horizontal="centerContinuous" vertical="center"/>
      <protection locked="0"/>
    </xf>
    <xf numFmtId="165" fontId="65" fillId="0" borderId="0" xfId="345" applyFont="1" applyFill="1" applyAlignment="1">
      <alignment horizontal="centerContinuous" vertical="center"/>
    </xf>
    <xf numFmtId="165" fontId="65" fillId="0" borderId="0" xfId="345" applyFont="1" applyFill="1" applyBorder="1" applyAlignment="1">
      <alignment vertical="center"/>
    </xf>
    <xf numFmtId="165" fontId="68" fillId="0" borderId="0" xfId="345" applyFont="1" applyFill="1" applyAlignment="1">
      <alignment horizontal="right" vertical="center"/>
    </xf>
    <xf numFmtId="165" fontId="65" fillId="0" borderId="10" xfId="345" applyFont="1" applyFill="1" applyBorder="1" applyAlignment="1">
      <alignment vertical="center"/>
    </xf>
    <xf numFmtId="165" fontId="72" fillId="0" borderId="11" xfId="345" applyFont="1" applyFill="1" applyBorder="1" applyAlignment="1">
      <alignment vertical="center"/>
    </xf>
    <xf numFmtId="165" fontId="68" fillId="0" borderId="11" xfId="345" applyFont="1" applyFill="1" applyBorder="1" applyAlignment="1">
      <alignment vertical="center"/>
    </xf>
    <xf numFmtId="165" fontId="72" fillId="0" borderId="0" xfId="345" applyFont="1" applyFill="1" applyBorder="1" applyAlignment="1">
      <alignment horizontal="left" vertical="center"/>
    </xf>
    <xf numFmtId="165" fontId="72" fillId="0" borderId="18" xfId="345" applyFont="1" applyFill="1" applyBorder="1" applyAlignment="1">
      <alignment vertical="center"/>
    </xf>
    <xf numFmtId="165" fontId="72" fillId="0" borderId="0" xfId="345" applyFont="1" applyFill="1" applyBorder="1" applyAlignment="1">
      <alignment vertical="center"/>
    </xf>
    <xf numFmtId="165" fontId="73" fillId="0" borderId="0" xfId="345" applyFont="1" applyFill="1" applyBorder="1" applyAlignment="1" applyProtection="1">
      <alignment horizontal="left" vertical="center"/>
      <protection locked="0"/>
    </xf>
    <xf numFmtId="165" fontId="65" fillId="0" borderId="18" xfId="345" applyFont="1" applyFill="1" applyBorder="1" applyAlignment="1">
      <alignment horizontal="center" vertical="center"/>
    </xf>
    <xf numFmtId="165" fontId="65" fillId="0" borderId="0" xfId="345" applyFont="1" applyFill="1" applyBorder="1" applyAlignment="1">
      <alignment horizontal="center" vertical="center"/>
    </xf>
    <xf numFmtId="165" fontId="72" fillId="0" borderId="18" xfId="345" applyFont="1" applyFill="1" applyBorder="1" applyAlignment="1">
      <alignment horizontal="left" vertical="center"/>
    </xf>
    <xf numFmtId="165" fontId="72" fillId="0" borderId="35" xfId="345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70" fillId="0" borderId="27" xfId="344" applyFont="1" applyFill="1" applyBorder="1" applyAlignment="1">
      <alignment horizontal="centerContinuous" vertical="center"/>
    </xf>
    <xf numFmtId="165" fontId="70" fillId="0" borderId="28" xfId="344" applyFont="1" applyFill="1" applyBorder="1" applyAlignment="1">
      <alignment horizontal="centerContinuous" vertical="center"/>
    </xf>
    <xf numFmtId="165" fontId="70" fillId="0" borderId="45" xfId="344" applyFont="1" applyFill="1" applyBorder="1" applyAlignment="1">
      <alignment horizontal="centerContinuous" vertical="center"/>
    </xf>
    <xf numFmtId="165" fontId="70" fillId="0" borderId="34" xfId="342" applyFont="1" applyFill="1" applyBorder="1" applyAlignment="1">
      <alignment horizontal="centerContinuous" vertical="center"/>
    </xf>
    <xf numFmtId="165" fontId="65" fillId="0" borderId="18" xfId="345" applyFont="1" applyFill="1" applyBorder="1" applyAlignment="1" applyProtection="1">
      <alignment horizontal="left"/>
    </xf>
    <xf numFmtId="165" fontId="65" fillId="0" borderId="0" xfId="345" applyFont="1" applyFill="1" applyBorder="1" applyAlignment="1" applyProtection="1">
      <alignment horizontal="left"/>
    </xf>
    <xf numFmtId="165" fontId="68" fillId="0" borderId="35" xfId="345" applyFont="1" applyFill="1" applyBorder="1" applyAlignment="1">
      <alignment horizontal="centerContinuous" vertical="center"/>
    </xf>
    <xf numFmtId="165" fontId="66" fillId="0" borderId="0" xfId="345" applyFont="1" applyFill="1"/>
    <xf numFmtId="165" fontId="65" fillId="0" borderId="18" xfId="345" quotePrefix="1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</xf>
    <xf numFmtId="165" fontId="65" fillId="0" borderId="36" xfId="345" quotePrefix="1" applyFont="1" applyFill="1" applyBorder="1" applyAlignment="1" applyProtection="1">
      <alignment horizontal="left"/>
    </xf>
    <xf numFmtId="165" fontId="65" fillId="0" borderId="29" xfId="345" quotePrefix="1" applyFont="1" applyFill="1" applyBorder="1" applyAlignment="1" applyProtection="1">
      <alignment horizontal="left"/>
    </xf>
    <xf numFmtId="165" fontId="65" fillId="0" borderId="29" xfId="345" applyFont="1" applyFill="1" applyBorder="1" applyAlignment="1" applyProtection="1">
      <alignment horizontal="left"/>
    </xf>
    <xf numFmtId="165" fontId="68" fillId="0" borderId="37" xfId="345" applyFont="1" applyFill="1" applyBorder="1" applyAlignment="1">
      <alignment horizontal="centerContinuous" vertical="center"/>
    </xf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" fontId="66" fillId="0" borderId="0" xfId="345" applyNumberFormat="1" applyFont="1" applyFill="1" applyBorder="1"/>
    <xf numFmtId="165" fontId="71" fillId="0" borderId="38" xfId="345" applyFont="1" applyFill="1" applyBorder="1" applyAlignment="1">
      <alignment horizontal="centerContinuous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71" fillId="0" borderId="40" xfId="345" applyFont="1" applyFill="1" applyBorder="1" applyAlignment="1">
      <alignment horizontal="centerContinuous"/>
    </xf>
    <xf numFmtId="165" fontId="66" fillId="0" borderId="0" xfId="345" applyFont="1" applyFill="1" applyBorder="1" applyAlignment="1">
      <alignment vertical="center"/>
    </xf>
    <xf numFmtId="1" fontId="66" fillId="0" borderId="11" xfId="345" applyNumberFormat="1" applyFont="1" applyFill="1" applyBorder="1"/>
    <xf numFmtId="165" fontId="71" fillId="0" borderId="39" xfId="345" applyFont="1" applyFill="1" applyBorder="1" applyAlignment="1">
      <alignment horizontal="centerContinuous"/>
    </xf>
    <xf numFmtId="165" fontId="66" fillId="0" borderId="18" xfId="345" applyFont="1" applyFill="1" applyBorder="1" applyAlignment="1" applyProtection="1">
      <alignment horizontal="left"/>
    </xf>
    <xf numFmtId="165" fontId="71" fillId="0" borderId="41" xfId="345" applyFont="1" applyFill="1" applyBorder="1" applyAlignment="1">
      <alignment horizontal="centerContinuous"/>
    </xf>
    <xf numFmtId="1" fontId="66" fillId="0" borderId="29" xfId="345" applyNumberFormat="1" applyFont="1" applyFill="1" applyBorder="1"/>
    <xf numFmtId="165" fontId="66" fillId="0" borderId="10" xfId="345" quotePrefix="1" applyFont="1" applyFill="1" applyBorder="1" applyAlignment="1" applyProtection="1">
      <alignment horizontal="left"/>
    </xf>
    <xf numFmtId="165" fontId="66" fillId="0" borderId="11" xfId="345" quotePrefix="1" applyFont="1" applyFill="1" applyBorder="1" applyAlignment="1" applyProtection="1">
      <alignment horizontal="left"/>
    </xf>
    <xf numFmtId="165" fontId="71" fillId="0" borderId="46" xfId="345" applyFont="1" applyFill="1" applyBorder="1" applyAlignment="1">
      <alignment horizontal="centerContinuous"/>
    </xf>
    <xf numFmtId="165" fontId="66" fillId="0" borderId="36" xfId="345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  <protection locked="0"/>
    </xf>
    <xf numFmtId="165" fontId="66" fillId="0" borderId="0" xfId="345" applyFont="1" applyFill="1" applyBorder="1" applyAlignment="1" applyProtection="1">
      <alignment horizontal="left"/>
      <protection locked="0"/>
    </xf>
    <xf numFmtId="165" fontId="66" fillId="0" borderId="29" xfId="345" quotePrefix="1" applyFont="1" applyFill="1" applyBorder="1" applyAlignment="1" applyProtection="1">
      <alignment horizontal="left"/>
      <protection locked="0"/>
    </xf>
    <xf numFmtId="165" fontId="89" fillId="0" borderId="0" xfId="345" applyFont="1" applyFill="1" applyAlignment="1">
      <alignment vertical="center"/>
    </xf>
    <xf numFmtId="1" fontId="66" fillId="0" borderId="10" xfId="343" applyNumberFormat="1" applyFont="1" applyFill="1" applyBorder="1"/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65" fontId="65" fillId="0" borderId="0" xfId="339" applyFont="1" applyAlignment="1" applyProtection="1">
      <alignment horizontal="left"/>
    </xf>
    <xf numFmtId="0" fontId="65" fillId="0" borderId="0" xfId="449" applyFont="1" applyAlignment="1"/>
    <xf numFmtId="3" fontId="66" fillId="0" borderId="0" xfId="449" applyNumberFormat="1" applyFont="1" applyAlignment="1"/>
    <xf numFmtId="3" fontId="66" fillId="0" borderId="0" xfId="449" applyNumberFormat="1" applyFont="1"/>
    <xf numFmtId="0" fontId="54" fillId="0" borderId="0" xfId="449" applyFont="1"/>
    <xf numFmtId="0" fontId="66" fillId="0" borderId="0" xfId="449" quotePrefix="1" applyFont="1" applyAlignment="1"/>
    <xf numFmtId="0" fontId="65" fillId="0" borderId="0" xfId="449" applyFont="1" applyAlignment="1">
      <alignment horizontal="centerContinuous" vertical="center"/>
    </xf>
    <xf numFmtId="0" fontId="66" fillId="0" borderId="0" xfId="449" quotePrefix="1" applyFont="1" applyAlignment="1">
      <alignment horizontal="centerContinuous"/>
    </xf>
    <xf numFmtId="3" fontId="66" fillId="0" borderId="0" xfId="449" applyNumberFormat="1" applyFont="1" applyAlignment="1">
      <alignment horizontal="centerContinuous"/>
    </xf>
    <xf numFmtId="0" fontId="66" fillId="0" borderId="0" xfId="449" applyFont="1"/>
    <xf numFmtId="3" fontId="66" fillId="0" borderId="29" xfId="449" applyNumberFormat="1" applyFont="1" applyBorder="1"/>
    <xf numFmtId="3" fontId="65" fillId="0" borderId="0" xfId="449" applyNumberFormat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71" fillId="0" borderId="15" xfId="449" applyFont="1" applyBorder="1"/>
    <xf numFmtId="0" fontId="68" fillId="0" borderId="15" xfId="449" applyFont="1" applyBorder="1" applyAlignment="1">
      <alignment horizontal="centerContinuous" vertical="top"/>
    </xf>
    <xf numFmtId="3" fontId="68" fillId="0" borderId="29" xfId="449" applyNumberFormat="1" applyFont="1" applyBorder="1" applyAlignment="1">
      <alignment horizontal="centerContinuous" vertical="top"/>
    </xf>
    <xf numFmtId="3" fontId="68" fillId="0" borderId="28" xfId="449" applyNumberFormat="1" applyFont="1" applyBorder="1" applyAlignment="1">
      <alignment horizontal="centerContinuous"/>
    </xf>
    <xf numFmtId="3" fontId="68" fillId="0" borderId="45" xfId="449" applyNumberFormat="1" applyFont="1" applyBorder="1" applyAlignment="1">
      <alignment horizontal="centerContinuous"/>
    </xf>
    <xf numFmtId="3" fontId="68" fillId="0" borderId="28" xfId="449" applyNumberFormat="1" applyFont="1" applyBorder="1" applyAlignment="1">
      <alignment horizontal="centerContinuous" vertical="top"/>
    </xf>
    <xf numFmtId="0" fontId="68" fillId="0" borderId="20" xfId="449" applyFont="1" applyBorder="1" applyAlignment="1">
      <alignment horizontal="center"/>
    </xf>
    <xf numFmtId="0" fontId="68" fillId="0" borderId="20" xfId="449" applyFont="1" applyBorder="1" applyAlignment="1">
      <alignment horizontal="centerContinuous"/>
    </xf>
    <xf numFmtId="3" fontId="68" fillId="0" borderId="35" xfId="449" applyNumberFormat="1" applyFont="1" applyBorder="1" applyAlignment="1">
      <alignment horizontal="center"/>
    </xf>
    <xf numFmtId="3" fontId="68" fillId="0" borderId="35" xfId="449" quotePrefix="1" applyNumberFormat="1" applyFont="1" applyBorder="1" applyAlignment="1">
      <alignment horizontal="center"/>
    </xf>
    <xf numFmtId="0" fontId="68" fillId="0" borderId="23" xfId="449" applyFont="1" applyBorder="1"/>
    <xf numFmtId="0" fontId="68" fillId="0" borderId="23" xfId="449" applyFont="1" applyBorder="1" applyAlignment="1">
      <alignment horizontal="centerContinuous"/>
    </xf>
    <xf numFmtId="0" fontId="72" fillId="0" borderId="0" xfId="449" applyFont="1"/>
    <xf numFmtId="0" fontId="70" fillId="0" borderId="23" xfId="449" quotePrefix="1" applyFont="1" applyBorder="1" applyAlignment="1">
      <alignment horizontal="center" vertical="center"/>
    </xf>
    <xf numFmtId="0" fontId="70" fillId="0" borderId="42" xfId="449" quotePrefix="1" applyFont="1" applyBorder="1" applyAlignment="1">
      <alignment horizontal="center" vertical="center"/>
    </xf>
    <xf numFmtId="3" fontId="70" fillId="0" borderId="45" xfId="449" quotePrefix="1" applyNumberFormat="1" applyFont="1" applyBorder="1" applyAlignment="1">
      <alignment horizontal="center" vertical="center"/>
    </xf>
    <xf numFmtId="0" fontId="54" fillId="0" borderId="0" xfId="449" applyFont="1" applyAlignment="1">
      <alignment horizontal="center" vertical="center"/>
    </xf>
    <xf numFmtId="0" fontId="65" fillId="0" borderId="23" xfId="449" applyFont="1" applyBorder="1"/>
    <xf numFmtId="0" fontId="65" fillId="0" borderId="42" xfId="449" applyFont="1" applyBorder="1"/>
    <xf numFmtId="3" fontId="72" fillId="0" borderId="0" xfId="449" applyNumberFormat="1" applyFont="1" applyBorder="1"/>
    <xf numFmtId="0" fontId="65" fillId="0" borderId="15" xfId="449" applyFont="1" applyBorder="1"/>
    <xf numFmtId="0" fontId="65" fillId="0" borderId="23" xfId="449" quotePrefix="1" applyFont="1" applyBorder="1"/>
    <xf numFmtId="0" fontId="65" fillId="0" borderId="20" xfId="449" applyFont="1" applyBorder="1"/>
    <xf numFmtId="0" fontId="66" fillId="0" borderId="20" xfId="449" quotePrefix="1" applyFont="1" applyBorder="1"/>
    <xf numFmtId="0" fontId="71" fillId="0" borderId="20" xfId="449" quotePrefix="1" applyFont="1" applyBorder="1"/>
    <xf numFmtId="0" fontId="66" fillId="0" borderId="23" xfId="449" applyFont="1" applyBorder="1"/>
    <xf numFmtId="165" fontId="72" fillId="0" borderId="0" xfId="339" applyFont="1" applyAlignment="1" applyProtection="1">
      <alignment horizontal="left"/>
    </xf>
    <xf numFmtId="165" fontId="54" fillId="0" borderId="0" xfId="339" applyFont="1"/>
    <xf numFmtId="165" fontId="65" fillId="0" borderId="0" xfId="339" applyFont="1" applyAlignment="1" applyProtection="1">
      <alignment horizontal="centerContinuous"/>
    </xf>
    <xf numFmtId="165" fontId="72" fillId="0" borderId="0" xfId="339" applyFont="1" applyAlignment="1" applyProtection="1">
      <alignment horizontal="centerContinuous"/>
    </xf>
    <xf numFmtId="165" fontId="68" fillId="0" borderId="0" xfId="339" applyFont="1" applyAlignment="1" applyProtection="1">
      <alignment horizontal="right"/>
    </xf>
    <xf numFmtId="165" fontId="66" fillId="0" borderId="16" xfId="339" applyFont="1" applyBorder="1"/>
    <xf numFmtId="0" fontId="65" fillId="0" borderId="0" xfId="449" quotePrefix="1" applyFont="1" applyFill="1" applyBorder="1"/>
    <xf numFmtId="165" fontId="72" fillId="0" borderId="0" xfId="339" applyFont="1" applyFill="1"/>
    <xf numFmtId="165" fontId="54" fillId="0" borderId="0" xfId="339" applyFont="1" applyFill="1"/>
    <xf numFmtId="165" fontId="68" fillId="0" borderId="21" xfId="339" applyFont="1" applyBorder="1" applyAlignment="1" applyProtection="1">
      <alignment horizontal="center"/>
    </xf>
    <xf numFmtId="165" fontId="68" fillId="0" borderId="17" xfId="339" applyFont="1" applyBorder="1" applyAlignment="1" applyProtection="1">
      <alignment horizontal="center"/>
    </xf>
    <xf numFmtId="165" fontId="68" fillId="0" borderId="35" xfId="339" applyFont="1" applyBorder="1" applyAlignment="1" applyProtection="1">
      <alignment horizontal="center"/>
    </xf>
    <xf numFmtId="165" fontId="68" fillId="0" borderId="35" xfId="339" applyFont="1" applyBorder="1" applyAlignment="1" applyProtection="1">
      <alignment horizontal="left"/>
    </xf>
    <xf numFmtId="165" fontId="68" fillId="0" borderId="15" xfId="339" applyFont="1" applyBorder="1" applyAlignment="1" applyProtection="1">
      <alignment horizontal="left"/>
    </xf>
    <xf numFmtId="165" fontId="65" fillId="0" borderId="25" xfId="339" applyFont="1" applyBorder="1"/>
    <xf numFmtId="165" fontId="68" fillId="0" borderId="26" xfId="339" applyFont="1" applyBorder="1" applyAlignment="1">
      <alignment horizontal="center"/>
    </xf>
    <xf numFmtId="0" fontId="68" fillId="0" borderId="22" xfId="339" quotePrefix="1" applyNumberFormat="1" applyFont="1" applyBorder="1" applyAlignment="1" applyProtection="1">
      <alignment horizontal="center"/>
    </xf>
    <xf numFmtId="165" fontId="68" fillId="0" borderId="23" xfId="339" quotePrefix="1" applyFont="1" applyBorder="1" applyAlignment="1" applyProtection="1">
      <alignment horizontal="center"/>
    </xf>
    <xf numFmtId="165" fontId="70" fillId="0" borderId="55" xfId="339" applyFont="1" applyBorder="1" applyAlignment="1" applyProtection="1">
      <alignment horizontal="center" vertical="center"/>
    </xf>
    <xf numFmtId="165" fontId="70" fillId="0" borderId="40" xfId="339" applyFont="1" applyBorder="1" applyAlignment="1" applyProtection="1">
      <alignment horizontal="center" vertical="center"/>
    </xf>
    <xf numFmtId="165" fontId="70" fillId="0" borderId="26" xfId="339" applyFont="1" applyBorder="1" applyAlignment="1" applyProtection="1">
      <alignment horizontal="center" vertical="center"/>
    </xf>
    <xf numFmtId="165" fontId="70" fillId="0" borderId="22" xfId="339" applyFont="1" applyBorder="1" applyAlignment="1" applyProtection="1">
      <alignment horizontal="center" vertical="center"/>
    </xf>
    <xf numFmtId="165" fontId="70" fillId="0" borderId="0" xfId="339" applyFont="1"/>
    <xf numFmtId="165" fontId="65" fillId="0" borderId="0" xfId="339" applyFont="1" applyFill="1"/>
    <xf numFmtId="165" fontId="74" fillId="0" borderId="0" xfId="339" applyFont="1" applyFill="1"/>
    <xf numFmtId="165" fontId="70" fillId="0" borderId="0" xfId="339" applyFont="1" applyFill="1"/>
    <xf numFmtId="165" fontId="66" fillId="0" borderId="21" xfId="339" quotePrefix="1" applyFont="1" applyBorder="1" applyAlignment="1" applyProtection="1">
      <alignment horizontal="left"/>
    </xf>
    <xf numFmtId="165" fontId="65" fillId="0" borderId="0" xfId="339" quotePrefix="1" applyFont="1" applyFill="1" applyBorder="1" applyAlignment="1" applyProtection="1">
      <alignment horizontal="left"/>
    </xf>
    <xf numFmtId="165" fontId="72" fillId="0" borderId="0" xfId="339" applyFont="1"/>
    <xf numFmtId="165" fontId="66" fillId="0" borderId="25" xfId="339" applyFont="1" applyBorder="1"/>
    <xf numFmtId="165" fontId="65" fillId="0" borderId="0" xfId="339" applyFont="1"/>
    <xf numFmtId="0" fontId="92" fillId="0" borderId="0" xfId="0" applyFont="1" applyAlignment="1"/>
    <xf numFmtId="0" fontId="87" fillId="0" borderId="0" xfId="0" applyFont="1"/>
    <xf numFmtId="0" fontId="95" fillId="0" borderId="0" xfId="0" applyFont="1"/>
    <xf numFmtId="165" fontId="65" fillId="0" borderId="0" xfId="451" applyFont="1" applyAlignment="1">
      <alignment horizontal="centerContinuous"/>
    </xf>
    <xf numFmtId="165" fontId="66" fillId="0" borderId="0" xfId="451" applyFont="1" applyAlignment="1">
      <alignment horizontal="centerContinuous"/>
    </xf>
    <xf numFmtId="165" fontId="66" fillId="0" borderId="0" xfId="451" applyFont="1" applyAlignment="1"/>
    <xf numFmtId="165" fontId="66" fillId="0" borderId="0" xfId="451" applyFont="1"/>
    <xf numFmtId="165" fontId="66" fillId="0" borderId="0" xfId="451" applyFont="1" applyAlignment="1" applyProtection="1">
      <alignment horizontal="centerContinuous"/>
    </xf>
    <xf numFmtId="165" fontId="66" fillId="0" borderId="0" xfId="451" applyFont="1" applyAlignment="1">
      <alignment horizontal="right"/>
    </xf>
    <xf numFmtId="165" fontId="66" fillId="0" borderId="0" xfId="451" applyFont="1" applyAlignment="1" applyProtection="1">
      <alignment horizontal="right"/>
    </xf>
    <xf numFmtId="165" fontId="65" fillId="0" borderId="0" xfId="451" applyFont="1" applyAlignment="1" applyProtection="1">
      <alignment horizontal="left"/>
    </xf>
    <xf numFmtId="165" fontId="66" fillId="0" borderId="0" xfId="451" applyFont="1" applyAlignment="1" applyProtection="1">
      <alignment horizontal="left"/>
    </xf>
    <xf numFmtId="0" fontId="66" fillId="0" borderId="0" xfId="0" applyFont="1" applyAlignment="1" applyProtection="1">
      <alignment horizontal="right"/>
    </xf>
    <xf numFmtId="0" fontId="66" fillId="0" borderId="0" xfId="0" applyFont="1" applyAlignment="1" applyProtection="1">
      <alignment horizontal="left"/>
    </xf>
    <xf numFmtId="165" fontId="65" fillId="0" borderId="0" xfId="451" applyFont="1"/>
    <xf numFmtId="0" fontId="84" fillId="0" borderId="0" xfId="0" applyFont="1" applyAlignment="1" applyProtection="1">
      <alignment horizontal="left"/>
    </xf>
    <xf numFmtId="0" fontId="83" fillId="0" borderId="0" xfId="0" applyFont="1"/>
    <xf numFmtId="165" fontId="66" fillId="0" borderId="0" xfId="451" applyFont="1" applyFill="1"/>
    <xf numFmtId="0" fontId="66" fillId="0" borderId="0" xfId="0" applyFont="1" applyFill="1" applyAlignment="1" applyProtection="1">
      <alignment horizontal="right"/>
    </xf>
    <xf numFmtId="0" fontId="84" fillId="0" borderId="0" xfId="0" applyFont="1"/>
    <xf numFmtId="0" fontId="83" fillId="0" borderId="0" xfId="0" applyFont="1" applyAlignment="1" applyProtection="1">
      <alignment horizontal="left"/>
    </xf>
    <xf numFmtId="165" fontId="83" fillId="0" borderId="0" xfId="451" applyFont="1"/>
    <xf numFmtId="0" fontId="83" fillId="0" borderId="0" xfId="0" applyFont="1" applyAlignment="1" applyProtection="1">
      <alignment horizontal="right"/>
    </xf>
    <xf numFmtId="0" fontId="84" fillId="0" borderId="0" xfId="0" applyFont="1" applyFill="1" applyAlignment="1" applyProtection="1">
      <alignment horizontal="left"/>
    </xf>
    <xf numFmtId="171" fontId="75" fillId="0" borderId="0" xfId="343" applyNumberFormat="1" applyFont="1" applyFill="1" applyBorder="1" applyAlignment="1" applyProtection="1">
      <alignment horizontal="right" vertical="center"/>
    </xf>
    <xf numFmtId="171" fontId="75" fillId="0" borderId="35" xfId="343" applyNumberFormat="1" applyFont="1" applyFill="1" applyBorder="1" applyAlignment="1" applyProtection="1">
      <alignment horizontal="right" vertical="center"/>
    </xf>
    <xf numFmtId="171" fontId="75" fillId="0" borderId="29" xfId="343" applyNumberFormat="1" applyFont="1" applyFill="1" applyBorder="1" applyAlignment="1" applyProtection="1">
      <alignment horizontal="right" vertical="center"/>
    </xf>
    <xf numFmtId="171" fontId="75" fillId="0" borderId="37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7" fillId="0" borderId="36" xfId="343" applyNumberFormat="1" applyFont="1" applyFill="1" applyBorder="1" applyAlignment="1" applyProtection="1">
      <alignment horizontal="right" vertical="center"/>
    </xf>
    <xf numFmtId="167" fontId="66" fillId="0" borderId="0" xfId="449" applyNumberFormat="1" applyFont="1" applyFill="1" applyBorder="1"/>
    <xf numFmtId="0" fontId="54" fillId="0" borderId="0" xfId="449" applyFont="1" applyFill="1" applyBorder="1"/>
    <xf numFmtId="165" fontId="83" fillId="0" borderId="0" xfId="340" applyFont="1" applyFill="1" applyBorder="1"/>
    <xf numFmtId="167" fontId="66" fillId="0" borderId="35" xfId="450" applyNumberFormat="1" applyFont="1" applyFill="1" applyBorder="1" applyProtection="1"/>
    <xf numFmtId="165" fontId="54" fillId="0" borderId="0" xfId="339" applyFont="1" applyFill="1" applyBorder="1"/>
    <xf numFmtId="167" fontId="66" fillId="0" borderId="22" xfId="0" applyNumberFormat="1" applyFont="1" applyFill="1" applyBorder="1" applyProtection="1"/>
    <xf numFmtId="165" fontId="68" fillId="0" borderId="56" xfId="340" quotePrefix="1" applyFont="1" applyBorder="1" applyAlignment="1" applyProtection="1">
      <alignment horizontal="center" vertical="center"/>
    </xf>
    <xf numFmtId="165" fontId="68" fillId="0" borderId="57" xfId="340" applyFont="1" applyBorder="1" applyAlignment="1" applyProtection="1">
      <alignment horizontal="center" vertical="center"/>
    </xf>
    <xf numFmtId="165" fontId="68" fillId="0" borderId="44" xfId="340" applyFont="1" applyBorder="1" applyAlignment="1">
      <alignment horizontal="center" vertical="center"/>
    </xf>
    <xf numFmtId="165" fontId="65" fillId="0" borderId="0" xfId="466" applyFont="1" applyAlignment="1">
      <alignment horizontal="left"/>
    </xf>
    <xf numFmtId="165" fontId="71" fillId="0" borderId="0" xfId="467" applyFont="1"/>
    <xf numFmtId="165" fontId="68" fillId="0" borderId="0" xfId="467" applyFont="1" applyAlignment="1">
      <alignment horizontal="centerContinuous"/>
    </xf>
    <xf numFmtId="165" fontId="71" fillId="0" borderId="0" xfId="467" applyFont="1" applyAlignment="1">
      <alignment horizontal="centerContinuous"/>
    </xf>
    <xf numFmtId="165" fontId="71" fillId="0" borderId="47" xfId="467" applyFont="1" applyBorder="1"/>
    <xf numFmtId="165" fontId="68" fillId="0" borderId="12" xfId="467" applyFont="1" applyBorder="1"/>
    <xf numFmtId="165" fontId="68" fillId="0" borderId="15" xfId="467" applyFont="1" applyBorder="1" applyAlignment="1" applyProtection="1">
      <alignment horizontal="center"/>
    </xf>
    <xf numFmtId="165" fontId="68" fillId="0" borderId="17" xfId="467" applyFont="1" applyBorder="1" applyAlignment="1" applyProtection="1">
      <alignment horizontal="center"/>
    </xf>
    <xf numFmtId="165" fontId="71" fillId="0" borderId="18" xfId="467" applyFont="1" applyBorder="1"/>
    <xf numFmtId="165" fontId="68" fillId="0" borderId="0" xfId="467" applyFont="1" applyBorder="1" applyAlignment="1" applyProtection="1">
      <alignment horizontal="centerContinuous"/>
    </xf>
    <xf numFmtId="165" fontId="68" fillId="0" borderId="20" xfId="467" applyFont="1" applyBorder="1" applyAlignment="1" applyProtection="1">
      <alignment horizontal="center"/>
    </xf>
    <xf numFmtId="165" fontId="71" fillId="0" borderId="58" xfId="467" applyFont="1" applyBorder="1"/>
    <xf numFmtId="165" fontId="68" fillId="0" borderId="24" xfId="467" applyFont="1" applyBorder="1"/>
    <xf numFmtId="165" fontId="70" fillId="0" borderId="42" xfId="467" applyFont="1" applyBorder="1" applyAlignment="1" applyProtection="1">
      <alignment horizontal="center" vertical="center"/>
    </xf>
    <xf numFmtId="165" fontId="70" fillId="0" borderId="45" xfId="467" applyFont="1" applyBorder="1" applyAlignment="1" applyProtection="1">
      <alignment horizontal="center" vertical="center"/>
    </xf>
    <xf numFmtId="165" fontId="70" fillId="0" borderId="0" xfId="467" applyFont="1" applyBorder="1" applyAlignment="1">
      <alignment horizontal="centerContinuous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7" fontId="66" fillId="25" borderId="23" xfId="467" applyNumberFormat="1" applyFont="1" applyFill="1" applyBorder="1" applyAlignment="1" applyProtection="1">
      <alignment horizontal="right"/>
    </xf>
    <xf numFmtId="167" fontId="66" fillId="0" borderId="29" xfId="467" applyNumberFormat="1" applyFont="1" applyFill="1" applyBorder="1" applyAlignment="1" applyProtection="1">
      <alignment horizontal="right"/>
    </xf>
    <xf numFmtId="167" fontId="66" fillId="0" borderId="26" xfId="467" applyNumberFormat="1" applyFont="1" applyFill="1" applyBorder="1" applyAlignment="1" applyProtection="1">
      <alignment horizontal="right"/>
    </xf>
    <xf numFmtId="165" fontId="71" fillId="0" borderId="0" xfId="467" applyFont="1" applyBorder="1" applyAlignment="1" applyProtection="1">
      <alignment horizontal="left"/>
    </xf>
    <xf numFmtId="167" fontId="71" fillId="0" borderId="0" xfId="467" applyNumberFormat="1" applyFont="1" applyBorder="1" applyAlignment="1" applyProtection="1">
      <alignment horizontal="left"/>
    </xf>
    <xf numFmtId="167" fontId="71" fillId="0" borderId="0" xfId="467" applyNumberFormat="1" applyFont="1" applyBorder="1" applyProtection="1"/>
    <xf numFmtId="165" fontId="71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5" fillId="0" borderId="0" xfId="0" applyFont="1" applyFill="1"/>
    <xf numFmtId="171" fontId="75" fillId="0" borderId="20" xfId="340" applyNumberFormat="1" applyFont="1" applyFill="1" applyBorder="1" applyAlignment="1" applyProtection="1">
      <alignment horizontal="right"/>
    </xf>
    <xf numFmtId="165" fontId="86" fillId="0" borderId="34" xfId="340" quotePrefix="1" applyFont="1" applyBorder="1" applyAlignment="1" applyProtection="1">
      <alignment horizontal="center" vertical="center"/>
    </xf>
    <xf numFmtId="165" fontId="70" fillId="0" borderId="34" xfId="341" quotePrefix="1" applyFont="1" applyBorder="1" applyAlignment="1" applyProtection="1">
      <alignment horizontal="center" vertical="center"/>
    </xf>
    <xf numFmtId="165" fontId="68" fillId="0" borderId="43" xfId="341" applyFont="1" applyBorder="1" applyAlignment="1" applyProtection="1">
      <alignment horizontal="center" vertical="center"/>
    </xf>
    <xf numFmtId="165" fontId="68" fillId="0" borderId="20" xfId="341" applyFont="1" applyBorder="1" applyAlignment="1" applyProtection="1">
      <alignment horizontal="center" vertical="center"/>
    </xf>
    <xf numFmtId="165" fontId="68" fillId="0" borderId="22" xfId="341" quotePrefix="1" applyFont="1" applyBorder="1" applyAlignment="1" applyProtection="1">
      <alignment horizontal="center" vertical="center"/>
    </xf>
    <xf numFmtId="165" fontId="106" fillId="0" borderId="0" xfId="342" applyFont="1" applyFill="1" applyAlignment="1">
      <alignment vertical="center"/>
    </xf>
    <xf numFmtId="165" fontId="71" fillId="0" borderId="0" xfId="342" applyFont="1" applyFill="1" applyAlignment="1">
      <alignment vertical="center"/>
    </xf>
    <xf numFmtId="165" fontId="70" fillId="0" borderId="27" xfId="467" applyFont="1" applyBorder="1" applyAlignment="1" applyProtection="1">
      <alignment horizontal="center" vertical="center"/>
    </xf>
    <xf numFmtId="165" fontId="68" fillId="0" borderId="18" xfId="467" applyFont="1" applyBorder="1" applyAlignment="1" applyProtection="1">
      <alignment horizontal="center"/>
    </xf>
    <xf numFmtId="165" fontId="68" fillId="0" borderId="17" xfId="467" applyFont="1" applyBorder="1" applyAlignment="1" applyProtection="1">
      <alignment horizontal="centerContinuous"/>
    </xf>
    <xf numFmtId="165" fontId="68" fillId="0" borderId="20" xfId="467" applyFont="1" applyBorder="1" applyAlignment="1" applyProtection="1">
      <alignment horizontal="centerContinuous"/>
    </xf>
    <xf numFmtId="167" fontId="66" fillId="0" borderId="23" xfId="467" applyNumberFormat="1" applyFont="1" applyFill="1" applyBorder="1" applyProtection="1"/>
    <xf numFmtId="165" fontId="68" fillId="0" borderId="10" xfId="467" applyFont="1" applyBorder="1" applyAlignment="1" applyProtection="1">
      <alignment horizontal="center"/>
    </xf>
    <xf numFmtId="165" fontId="68" fillId="0" borderId="0" xfId="467" applyFont="1" applyAlignment="1" applyProtection="1">
      <alignment horizontal="right"/>
    </xf>
    <xf numFmtId="165" fontId="103" fillId="0" borderId="0" xfId="341" applyFont="1" applyAlignment="1">
      <alignment horizontal="center"/>
    </xf>
    <xf numFmtId="173" fontId="59" fillId="0" borderId="0" xfId="329" applyNumberFormat="1" applyFont="1"/>
    <xf numFmtId="165" fontId="66" fillId="25" borderId="0" xfId="483" applyNumberFormat="1" applyFont="1" applyFill="1"/>
    <xf numFmtId="165" fontId="66" fillId="25" borderId="0" xfId="483" applyNumberFormat="1" applyFont="1" applyFill="1" applyBorder="1"/>
    <xf numFmtId="165" fontId="83" fillId="25" borderId="0" xfId="483" applyNumberFormat="1" applyFont="1" applyFill="1"/>
    <xf numFmtId="165" fontId="65" fillId="25" borderId="0" xfId="483" applyNumberFormat="1" applyFont="1" applyFill="1" applyAlignment="1" applyProtection="1">
      <alignment horizontal="centerContinuous"/>
    </xf>
    <xf numFmtId="165" fontId="66" fillId="25" borderId="0" xfId="483" applyNumberFormat="1" applyFont="1" applyFill="1" applyAlignment="1">
      <alignment horizontal="centerContinuous"/>
    </xf>
    <xf numFmtId="165" fontId="66" fillId="25" borderId="0" xfId="483" applyNumberFormat="1" applyFont="1" applyFill="1" applyBorder="1" applyAlignment="1">
      <alignment horizontal="centerContinuous"/>
    </xf>
    <xf numFmtId="165" fontId="66" fillId="25" borderId="29" xfId="483" applyNumberFormat="1" applyFont="1" applyFill="1" applyBorder="1"/>
    <xf numFmtId="165" fontId="68" fillId="25" borderId="29" xfId="483" applyNumberFormat="1" applyFont="1" applyFill="1" applyBorder="1" applyAlignment="1">
      <alignment horizontal="right"/>
    </xf>
    <xf numFmtId="165" fontId="66" fillId="25" borderId="10" xfId="483" applyNumberFormat="1" applyFont="1" applyFill="1" applyBorder="1"/>
    <xf numFmtId="165" fontId="66" fillId="25" borderId="14" xfId="483" applyNumberFormat="1" applyFont="1" applyFill="1" applyBorder="1"/>
    <xf numFmtId="165" fontId="66" fillId="25" borderId="18" xfId="483" applyNumberFormat="1" applyFont="1" applyFill="1" applyBorder="1"/>
    <xf numFmtId="165" fontId="65" fillId="25" borderId="35" xfId="483" applyNumberFormat="1" applyFont="1" applyFill="1" applyBorder="1" applyAlignment="1" applyProtection="1">
      <alignment horizontal="centerContinuous"/>
    </xf>
    <xf numFmtId="165" fontId="83" fillId="25" borderId="0" xfId="483" applyNumberFormat="1" applyFont="1" applyFill="1" applyAlignment="1" applyProtection="1">
      <alignment horizontal="center"/>
    </xf>
    <xf numFmtId="165" fontId="65" fillId="25" borderId="35" xfId="483" applyNumberFormat="1" applyFont="1" applyFill="1" applyBorder="1" applyAlignment="1" applyProtection="1">
      <alignment horizontal="center"/>
    </xf>
    <xf numFmtId="165" fontId="68" fillId="25" borderId="18" xfId="483" applyNumberFormat="1" applyFont="1" applyFill="1" applyBorder="1" applyAlignment="1">
      <alignment horizontal="centerContinuous"/>
    </xf>
    <xf numFmtId="165" fontId="68" fillId="25" borderId="11" xfId="483" applyNumberFormat="1" applyFont="1" applyFill="1" applyBorder="1" applyAlignment="1">
      <alignment horizontal="centerContinuous"/>
    </xf>
    <xf numFmtId="165" fontId="110" fillId="25" borderId="28" xfId="483" applyNumberFormat="1" applyFont="1" applyFill="1" applyBorder="1" applyAlignment="1">
      <alignment horizontal="left"/>
    </xf>
    <xf numFmtId="165" fontId="110" fillId="25" borderId="37" xfId="483" applyNumberFormat="1" applyFont="1" applyFill="1" applyBorder="1" applyAlignment="1">
      <alignment horizontal="left"/>
    </xf>
    <xf numFmtId="165" fontId="111" fillId="25" borderId="0" xfId="483" applyNumberFormat="1" applyFont="1" applyFill="1" applyBorder="1" applyAlignment="1" applyProtection="1">
      <alignment horizontal="center"/>
      <protection locked="0"/>
    </xf>
    <xf numFmtId="165" fontId="72" fillId="25" borderId="15" xfId="483" applyNumberFormat="1" applyFont="1" applyFill="1" applyBorder="1" applyAlignment="1">
      <alignment horizontal="center"/>
    </xf>
    <xf numFmtId="165" fontId="65" fillId="25" borderId="35" xfId="483" applyNumberFormat="1" applyFont="1" applyFill="1" applyBorder="1" applyAlignment="1" applyProtection="1">
      <alignment horizontal="left"/>
    </xf>
    <xf numFmtId="165" fontId="65" fillId="25" borderId="18" xfId="483" applyNumberFormat="1" applyFont="1" applyFill="1" applyBorder="1" applyAlignment="1" applyProtection="1">
      <alignment horizontal="center"/>
    </xf>
    <xf numFmtId="165" fontId="68" fillId="25" borderId="10" xfId="483" applyNumberFormat="1" applyFont="1" applyFill="1" applyBorder="1" applyAlignment="1"/>
    <xf numFmtId="165" fontId="110" fillId="25" borderId="29" xfId="483" applyNumberFormat="1" applyFont="1" applyFill="1" applyBorder="1" applyAlignment="1">
      <alignment horizontal="left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20" xfId="483" applyNumberFormat="1" applyFont="1" applyFill="1" applyBorder="1" applyAlignment="1">
      <alignment horizontal="center"/>
    </xf>
    <xf numFmtId="165" fontId="54" fillId="25" borderId="35" xfId="483" applyNumberFormat="1" applyFont="1" applyFill="1" applyBorder="1" applyAlignment="1" applyProtection="1">
      <alignment horizontal="left"/>
      <protection locked="0"/>
    </xf>
    <xf numFmtId="165" fontId="65" fillId="25" borderId="0" xfId="483" applyNumberFormat="1" applyFont="1" applyFill="1" applyBorder="1" applyAlignment="1" applyProtection="1">
      <alignment horizontal="center"/>
    </xf>
    <xf numFmtId="165" fontId="65" fillId="25" borderId="2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6" fillId="25" borderId="36" xfId="483" applyNumberFormat="1" applyFont="1" applyFill="1" applyBorder="1"/>
    <xf numFmtId="165" fontId="54" fillId="25" borderId="22" xfId="483" applyNumberFormat="1" applyFont="1" applyFill="1" applyBorder="1" applyAlignment="1">
      <alignment horizontal="left"/>
    </xf>
    <xf numFmtId="165" fontId="73" fillId="25" borderId="58" xfId="483" quotePrefix="1" applyNumberFormat="1" applyFont="1" applyFill="1" applyBorder="1" applyAlignment="1" applyProtection="1">
      <alignment horizontal="center"/>
    </xf>
    <xf numFmtId="165" fontId="73" fillId="25" borderId="22" xfId="483" quotePrefix="1" applyNumberFormat="1" applyFont="1" applyFill="1" applyBorder="1" applyAlignment="1" applyProtection="1">
      <alignment horizontal="center"/>
    </xf>
    <xf numFmtId="165" fontId="73" fillId="25" borderId="26" xfId="483" quotePrefix="1" applyNumberFormat="1" applyFont="1" applyFill="1" applyBorder="1" applyAlignment="1" applyProtection="1">
      <alignment horizontal="center"/>
    </xf>
    <xf numFmtId="165" fontId="72" fillId="25" borderId="36" xfId="483" applyNumberFormat="1" applyFont="1" applyFill="1" applyBorder="1" applyAlignment="1" applyProtection="1">
      <alignment horizontal="centerContinuous"/>
    </xf>
    <xf numFmtId="165" fontId="110" fillId="25" borderId="23" xfId="483" applyNumberFormat="1" applyFont="1" applyFill="1" applyBorder="1" applyAlignment="1" applyProtection="1">
      <alignment horizontal="center"/>
    </xf>
    <xf numFmtId="165" fontId="66" fillId="25" borderId="27" xfId="483" applyNumberFormat="1" applyFont="1" applyFill="1" applyBorder="1"/>
    <xf numFmtId="165" fontId="66" fillId="25" borderId="28" xfId="483" applyNumberFormat="1" applyFont="1" applyFill="1" applyBorder="1"/>
    <xf numFmtId="165" fontId="112" fillId="25" borderId="33" xfId="483" applyNumberFormat="1" applyFont="1" applyFill="1" applyBorder="1" applyAlignment="1" applyProtection="1">
      <alignment horizontal="centerContinuous" vertical="center"/>
    </xf>
    <xf numFmtId="165" fontId="112" fillId="25" borderId="36" xfId="483" applyNumberFormat="1" applyFont="1" applyFill="1" applyBorder="1" applyAlignment="1" applyProtection="1">
      <alignment horizontal="center"/>
    </xf>
    <xf numFmtId="165" fontId="112" fillId="25" borderId="29" xfId="483" applyNumberFormat="1" applyFont="1" applyFill="1" applyBorder="1" applyAlignment="1" applyProtection="1">
      <alignment horizontal="center"/>
    </xf>
    <xf numFmtId="165" fontId="112" fillId="25" borderId="33" xfId="483" applyNumberFormat="1" applyFont="1" applyFill="1" applyBorder="1" applyAlignment="1" applyProtection="1">
      <alignment horizontal="center"/>
    </xf>
    <xf numFmtId="165" fontId="112" fillId="25" borderId="27" xfId="483" applyNumberFormat="1" applyFont="1" applyFill="1" applyBorder="1" applyAlignment="1" applyProtection="1">
      <alignment horizontal="center"/>
    </xf>
    <xf numFmtId="165" fontId="112" fillId="25" borderId="42" xfId="483" applyNumberFormat="1" applyFont="1" applyFill="1" applyBorder="1" applyAlignment="1" applyProtection="1">
      <alignment horizontal="center"/>
    </xf>
    <xf numFmtId="165" fontId="66" fillId="25" borderId="11" xfId="483" applyNumberFormat="1" applyFont="1" applyFill="1" applyBorder="1"/>
    <xf numFmtId="165" fontId="75" fillId="25" borderId="14" xfId="483" applyNumberFormat="1" applyFont="1" applyFill="1" applyBorder="1" applyAlignment="1" applyProtection="1">
      <alignment horizontal="center"/>
    </xf>
    <xf numFmtId="175" fontId="75" fillId="25" borderId="0" xfId="483" applyNumberFormat="1" applyFont="1" applyFill="1" applyBorder="1"/>
    <xf numFmtId="175" fontId="75" fillId="25" borderId="14" xfId="483" applyNumberFormat="1" applyFont="1" applyFill="1" applyBorder="1"/>
    <xf numFmtId="175" fontId="75" fillId="25" borderId="15" xfId="483" applyNumberFormat="1" applyFont="1" applyFill="1" applyBorder="1"/>
    <xf numFmtId="175" fontId="75" fillId="25" borderId="0" xfId="483" applyNumberFormat="1" applyFont="1" applyFill="1" applyBorder="1" applyProtection="1"/>
    <xf numFmtId="175" fontId="75" fillId="25" borderId="35" xfId="483" applyNumberFormat="1" applyFont="1" applyFill="1" applyBorder="1" applyProtection="1"/>
    <xf numFmtId="165" fontId="84" fillId="25" borderId="0" xfId="483" applyNumberFormat="1" applyFont="1" applyFill="1"/>
    <xf numFmtId="165" fontId="84" fillId="25" borderId="0" xfId="483" applyNumberFormat="1" applyFont="1" applyFill="1" applyBorder="1"/>
    <xf numFmtId="49" fontId="66" fillId="25" borderId="18" xfId="483" applyNumberFormat="1" applyFont="1" applyFill="1" applyBorder="1" applyAlignment="1">
      <alignment vertical="center"/>
    </xf>
    <xf numFmtId="165" fontId="66" fillId="25" borderId="0" xfId="483" quotePrefix="1" applyNumberFormat="1" applyFont="1" applyFill="1" applyBorder="1" applyAlignment="1" applyProtection="1">
      <alignment horizontal="center" vertical="center"/>
    </xf>
    <xf numFmtId="165" fontId="66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483" applyNumberFormat="1" applyFont="1" applyFill="1" applyBorder="1"/>
    <xf numFmtId="165" fontId="66" fillId="25" borderId="35" xfId="483" applyNumberFormat="1" applyFont="1" applyFill="1" applyBorder="1" applyAlignment="1">
      <alignment vertical="center" wrapText="1"/>
    </xf>
    <xf numFmtId="49" fontId="66" fillId="25" borderId="61" xfId="483" applyNumberFormat="1" applyFont="1" applyFill="1" applyBorder="1" applyAlignment="1">
      <alignment vertical="center"/>
    </xf>
    <xf numFmtId="49" fontId="66" fillId="25" borderId="36" xfId="483" applyNumberFormat="1" applyFont="1" applyFill="1" applyBorder="1" applyAlignment="1">
      <alignment vertical="center"/>
    </xf>
    <xf numFmtId="165" fontId="66" fillId="25" borderId="29" xfId="483" quotePrefix="1" applyNumberFormat="1" applyFont="1" applyFill="1" applyBorder="1" applyAlignment="1" applyProtection="1">
      <alignment horizontal="center" vertical="center"/>
    </xf>
    <xf numFmtId="165" fontId="66" fillId="25" borderId="37" xfId="483" applyNumberFormat="1" applyFont="1" applyFill="1" applyBorder="1" applyAlignment="1">
      <alignment vertical="center"/>
    </xf>
    <xf numFmtId="165" fontId="66" fillId="0" borderId="0" xfId="483" applyNumberFormat="1" applyFont="1" applyFill="1"/>
    <xf numFmtId="165" fontId="83" fillId="0" borderId="0" xfId="483" applyNumberFormat="1" applyFont="1" applyFill="1" applyAlignment="1" applyProtection="1">
      <alignment horizontal="center"/>
    </xf>
    <xf numFmtId="165" fontId="83" fillId="0" borderId="0" xfId="483" applyNumberFormat="1" applyFont="1" applyFill="1"/>
    <xf numFmtId="165" fontId="65" fillId="0" borderId="0" xfId="485" applyNumberFormat="1" applyFont="1"/>
    <xf numFmtId="165" fontId="66" fillId="0" borderId="0" xfId="485" applyNumberFormat="1" applyFont="1"/>
    <xf numFmtId="165" fontId="66" fillId="0" borderId="0" xfId="485" applyNumberFormat="1" applyFont="1" applyBorder="1"/>
    <xf numFmtId="165" fontId="83" fillId="0" borderId="0" xfId="485" applyNumberFormat="1" applyFont="1"/>
    <xf numFmtId="165" fontId="65" fillId="0" borderId="0" xfId="485" applyNumberFormat="1" applyFont="1" applyAlignment="1" applyProtection="1">
      <alignment horizontal="centerContinuous"/>
    </xf>
    <xf numFmtId="165" fontId="66" fillId="0" borderId="0" xfId="485" applyNumberFormat="1" applyFont="1" applyAlignment="1">
      <alignment horizontal="centerContinuous"/>
    </xf>
    <xf numFmtId="165" fontId="66" fillId="0" borderId="0" xfId="485" applyNumberFormat="1" applyFont="1" applyBorder="1" applyAlignment="1">
      <alignment horizontal="centerContinuous"/>
    </xf>
    <xf numFmtId="165" fontId="68" fillId="0" borderId="29" xfId="485" applyNumberFormat="1" applyFont="1" applyBorder="1" applyAlignment="1">
      <alignment horizontal="right"/>
    </xf>
    <xf numFmtId="165" fontId="66" fillId="0" borderId="15" xfId="485" applyNumberFormat="1" applyFont="1" applyBorder="1"/>
    <xf numFmtId="165" fontId="65" fillId="0" borderId="20" xfId="485" applyNumberFormat="1" applyFont="1" applyBorder="1" applyAlignment="1" applyProtection="1">
      <alignment horizontal="centerContinuous"/>
    </xf>
    <xf numFmtId="165" fontId="83" fillId="0" borderId="0" xfId="485" applyNumberFormat="1" applyFont="1" applyAlignment="1" applyProtection="1">
      <alignment horizontal="center"/>
    </xf>
    <xf numFmtId="165" fontId="65" fillId="0" borderId="20" xfId="485" applyNumberFormat="1" applyFont="1" applyBorder="1" applyAlignment="1" applyProtection="1">
      <alignment horizontal="center"/>
    </xf>
    <xf numFmtId="165" fontId="68" fillId="0" borderId="18" xfId="485" applyNumberFormat="1" applyFont="1" applyBorder="1" applyAlignment="1">
      <alignment horizontal="centerContinuous"/>
    </xf>
    <xf numFmtId="165" fontId="68" fillId="0" borderId="11" xfId="485" applyNumberFormat="1" applyFont="1" applyBorder="1" applyAlignment="1">
      <alignment horizontal="centerContinuous"/>
    </xf>
    <xf numFmtId="165" fontId="110" fillId="0" borderId="28" xfId="485" applyNumberFormat="1" applyFont="1" applyBorder="1" applyAlignment="1">
      <alignment horizontal="left"/>
    </xf>
    <xf numFmtId="165" fontId="110" fillId="0" borderId="37" xfId="485" applyNumberFormat="1" applyFont="1" applyBorder="1" applyAlignment="1">
      <alignment horizontal="left"/>
    </xf>
    <xf numFmtId="165" fontId="111" fillId="0" borderId="35" xfId="485" applyNumberFormat="1" applyFont="1" applyBorder="1" applyAlignment="1" applyProtection="1">
      <alignment horizontal="center"/>
      <protection locked="0"/>
    </xf>
    <xf numFmtId="165" fontId="72" fillId="0" borderId="35" xfId="485" applyNumberFormat="1" applyFont="1" applyBorder="1" applyAlignment="1">
      <alignment horizontal="center"/>
    </xf>
    <xf numFmtId="165" fontId="65" fillId="0" borderId="20" xfId="485" applyNumberFormat="1" applyFont="1" applyBorder="1" applyAlignment="1" applyProtection="1">
      <alignment horizontal="left"/>
    </xf>
    <xf numFmtId="165" fontId="65" fillId="0" borderId="18" xfId="485" applyNumberFormat="1" applyFont="1" applyBorder="1" applyAlignment="1" applyProtection="1">
      <alignment horizontal="center"/>
    </xf>
    <xf numFmtId="165" fontId="65" fillId="0" borderId="0" xfId="485" applyNumberFormat="1" applyFont="1" applyBorder="1" applyAlignment="1" applyProtection="1">
      <alignment horizontal="center"/>
    </xf>
    <xf numFmtId="165" fontId="68" fillId="0" borderId="10" xfId="485" applyNumberFormat="1" applyFont="1" applyBorder="1" applyAlignment="1"/>
    <xf numFmtId="165" fontId="110" fillId="0" borderId="29" xfId="485" applyNumberFormat="1" applyFont="1" applyBorder="1" applyAlignment="1">
      <alignment horizontal="left"/>
    </xf>
    <xf numFmtId="165" fontId="72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 applyBorder="1" applyAlignment="1" applyProtection="1">
      <alignment horizontal="centerContinuous"/>
      <protection locked="0"/>
    </xf>
    <xf numFmtId="165" fontId="54" fillId="0" borderId="20" xfId="485" applyNumberFormat="1" applyFont="1" applyBorder="1" applyAlignment="1" applyProtection="1">
      <alignment horizontal="left"/>
      <protection locked="0"/>
    </xf>
    <xf numFmtId="165" fontId="72" fillId="0" borderId="35" xfId="485" applyNumberFormat="1" applyFont="1" applyBorder="1" applyAlignment="1" applyProtection="1">
      <alignment horizontal="center"/>
    </xf>
    <xf numFmtId="165" fontId="54" fillId="0" borderId="26" xfId="485" applyNumberFormat="1" applyFont="1" applyBorder="1" applyAlignment="1">
      <alignment horizontal="left"/>
    </xf>
    <xf numFmtId="165" fontId="73" fillId="0" borderId="58" xfId="485" quotePrefix="1" applyNumberFormat="1" applyFont="1" applyBorder="1" applyAlignment="1" applyProtection="1">
      <alignment horizontal="center"/>
    </xf>
    <xf numFmtId="165" fontId="73" fillId="0" borderId="22" xfId="485" quotePrefix="1" applyNumberFormat="1" applyFont="1" applyBorder="1" applyAlignment="1" applyProtection="1">
      <alignment horizontal="center"/>
    </xf>
    <xf numFmtId="165" fontId="73" fillId="0" borderId="26" xfId="485" quotePrefix="1" applyNumberFormat="1" applyFont="1" applyBorder="1" applyAlignment="1" applyProtection="1">
      <alignment horizontal="center"/>
    </xf>
    <xf numFmtId="165" fontId="72" fillId="0" borderId="23" xfId="485" applyNumberFormat="1" applyFont="1" applyBorder="1" applyAlignment="1" applyProtection="1">
      <alignment horizontal="centerContinuous"/>
    </xf>
    <xf numFmtId="165" fontId="110" fillId="0" borderId="37" xfId="485" applyNumberFormat="1" applyFont="1" applyBorder="1" applyAlignment="1" applyProtection="1">
      <alignment horizontal="center"/>
    </xf>
    <xf numFmtId="165" fontId="116" fillId="0" borderId="0" xfId="485" applyNumberFormat="1" applyFont="1" applyBorder="1" applyAlignment="1">
      <alignment horizontal="left"/>
    </xf>
    <xf numFmtId="165" fontId="112" fillId="0" borderId="34" xfId="485" applyNumberFormat="1" applyFont="1" applyBorder="1" applyAlignment="1" applyProtection="1">
      <alignment horizontal="centerContinuous" vertical="center"/>
    </xf>
    <xf numFmtId="165" fontId="112" fillId="0" borderId="36" xfId="485" applyNumberFormat="1" applyFont="1" applyBorder="1" applyAlignment="1" applyProtection="1">
      <alignment horizontal="center"/>
    </xf>
    <xf numFmtId="165" fontId="112" fillId="0" borderId="29" xfId="485" applyNumberFormat="1" applyFont="1" applyBorder="1" applyAlignment="1" applyProtection="1">
      <alignment horizontal="center"/>
    </xf>
    <xf numFmtId="165" fontId="112" fillId="0" borderId="33" xfId="485" applyNumberFormat="1" applyFont="1" applyBorder="1" applyAlignment="1" applyProtection="1">
      <alignment horizontal="center"/>
    </xf>
    <xf numFmtId="165" fontId="112" fillId="0" borderId="42" xfId="485" applyNumberFormat="1" applyFont="1" applyBorder="1" applyAlignment="1" applyProtection="1">
      <alignment horizontal="center"/>
    </xf>
    <xf numFmtId="165" fontId="112" fillId="0" borderId="45" xfId="485" applyNumberFormat="1" applyFont="1" applyBorder="1" applyAlignment="1" applyProtection="1">
      <alignment horizontal="center"/>
    </xf>
    <xf numFmtId="165" fontId="75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/>
    <xf numFmtId="1" fontId="66" fillId="0" borderId="20" xfId="485" applyNumberFormat="1" applyFont="1" applyBorder="1" applyAlignment="1">
      <alignment vertical="center" wrapText="1"/>
    </xf>
    <xf numFmtId="165" fontId="84" fillId="0" borderId="0" xfId="485" applyNumberFormat="1" applyFont="1" applyBorder="1"/>
    <xf numFmtId="165" fontId="83" fillId="0" borderId="0" xfId="485" applyNumberFormat="1" applyFont="1" applyBorder="1"/>
    <xf numFmtId="1" fontId="66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71" fillId="25" borderId="0" xfId="483" quotePrefix="1" applyNumberFormat="1" applyFont="1" applyFill="1"/>
    <xf numFmtId="3" fontId="83" fillId="0" borderId="0" xfId="485" applyNumberFormat="1" applyFont="1"/>
    <xf numFmtId="165" fontId="66" fillId="25" borderId="0" xfId="310" applyNumberFormat="1" applyFont="1" applyFill="1"/>
    <xf numFmtId="165" fontId="66" fillId="25" borderId="0" xfId="310" applyNumberFormat="1" applyFont="1" applyFill="1" applyBorder="1"/>
    <xf numFmtId="165" fontId="83" fillId="25" borderId="0" xfId="310" applyNumberFormat="1" applyFont="1" applyFill="1"/>
    <xf numFmtId="165" fontId="65" fillId="25" borderId="0" xfId="310" applyNumberFormat="1" applyFont="1" applyFill="1" applyAlignment="1" applyProtection="1">
      <alignment horizontal="centerContinuous"/>
    </xf>
    <xf numFmtId="165" fontId="66" fillId="25" borderId="0" xfId="310" applyNumberFormat="1" applyFont="1" applyFill="1" applyAlignment="1">
      <alignment horizontal="centerContinuous"/>
    </xf>
    <xf numFmtId="165" fontId="66" fillId="25" borderId="0" xfId="310" applyNumberFormat="1" applyFont="1" applyFill="1" applyBorder="1" applyAlignment="1">
      <alignment horizontal="centerContinuous"/>
    </xf>
    <xf numFmtId="165" fontId="66" fillId="25" borderId="29" xfId="310" applyNumberFormat="1" applyFont="1" applyFill="1" applyBorder="1"/>
    <xf numFmtId="165" fontId="68" fillId="25" borderId="29" xfId="310" applyNumberFormat="1" applyFont="1" applyFill="1" applyBorder="1" applyAlignment="1">
      <alignment horizontal="right"/>
    </xf>
    <xf numFmtId="165" fontId="66" fillId="25" borderId="10" xfId="310" applyNumberFormat="1" applyFont="1" applyFill="1" applyBorder="1"/>
    <xf numFmtId="165" fontId="66" fillId="25" borderId="14" xfId="310" applyNumberFormat="1" applyFont="1" applyFill="1" applyBorder="1"/>
    <xf numFmtId="165" fontId="66" fillId="25" borderId="18" xfId="310" applyNumberFormat="1" applyFont="1" applyFill="1" applyBorder="1"/>
    <xf numFmtId="165" fontId="65" fillId="25" borderId="35" xfId="310" applyNumberFormat="1" applyFont="1" applyFill="1" applyBorder="1" applyAlignment="1" applyProtection="1">
      <alignment horizontal="centerContinuous"/>
    </xf>
    <xf numFmtId="165" fontId="65" fillId="25" borderId="35" xfId="310" applyNumberFormat="1" applyFont="1" applyFill="1" applyBorder="1" applyAlignment="1" applyProtection="1">
      <alignment horizontal="center"/>
    </xf>
    <xf numFmtId="165" fontId="68" fillId="25" borderId="18" xfId="310" applyNumberFormat="1" applyFont="1" applyFill="1" applyBorder="1" applyAlignment="1">
      <alignment horizontal="centerContinuous"/>
    </xf>
    <xf numFmtId="165" fontId="110" fillId="25" borderId="28" xfId="310" applyNumberFormat="1" applyFont="1" applyFill="1" applyBorder="1" applyAlignment="1">
      <alignment horizontal="left"/>
    </xf>
    <xf numFmtId="165" fontId="110" fillId="25" borderId="37" xfId="310" applyNumberFormat="1" applyFont="1" applyFill="1" applyBorder="1" applyAlignment="1">
      <alignment horizontal="left"/>
    </xf>
    <xf numFmtId="165" fontId="111" fillId="25" borderId="35" xfId="310" applyNumberFormat="1" applyFont="1" applyFill="1" applyBorder="1" applyAlignment="1" applyProtection="1">
      <alignment horizontal="center"/>
      <protection locked="0"/>
    </xf>
    <xf numFmtId="165" fontId="72" fillId="25" borderId="35" xfId="310" applyNumberFormat="1" applyFont="1" applyFill="1" applyBorder="1" applyAlignment="1">
      <alignment horizontal="center"/>
    </xf>
    <xf numFmtId="165" fontId="65" fillId="25" borderId="35" xfId="310" applyNumberFormat="1" applyFont="1" applyFill="1" applyBorder="1" applyAlignment="1" applyProtection="1">
      <alignment horizontal="left"/>
    </xf>
    <xf numFmtId="165" fontId="65" fillId="25" borderId="18" xfId="310" applyNumberFormat="1" applyFont="1" applyFill="1" applyBorder="1" applyAlignment="1" applyProtection="1">
      <alignment horizontal="center"/>
    </xf>
    <xf numFmtId="165" fontId="68" fillId="25" borderId="10" xfId="310" applyNumberFormat="1" applyFont="1" applyFill="1" applyBorder="1" applyAlignment="1"/>
    <xf numFmtId="165" fontId="110" fillId="25" borderId="29" xfId="310" applyNumberFormat="1" applyFont="1" applyFill="1" applyBorder="1" applyAlignment="1">
      <alignment horizontal="left"/>
    </xf>
    <xf numFmtId="165" fontId="72" fillId="25" borderId="20" xfId="310" applyNumberFormat="1" applyFont="1" applyFill="1" applyBorder="1" applyAlignment="1" applyProtection="1">
      <alignment horizontal="center"/>
    </xf>
    <xf numFmtId="165" fontId="54" fillId="25" borderId="35" xfId="310" applyNumberFormat="1" applyFont="1" applyFill="1" applyBorder="1" applyAlignment="1" applyProtection="1">
      <alignment horizontal="left"/>
      <protection locked="0"/>
    </xf>
    <xf numFmtId="165" fontId="65" fillId="25" borderId="0" xfId="310" applyNumberFormat="1" applyFont="1" applyFill="1" applyBorder="1" applyAlignment="1" applyProtection="1">
      <alignment horizontal="center"/>
    </xf>
    <xf numFmtId="165" fontId="65" fillId="25" borderId="2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66" fillId="25" borderId="36" xfId="310" applyNumberFormat="1" applyFont="1" applyFill="1" applyBorder="1"/>
    <xf numFmtId="165" fontId="54" fillId="25" borderId="22" xfId="310" applyNumberFormat="1" applyFont="1" applyFill="1" applyBorder="1" applyAlignment="1">
      <alignment horizontal="left"/>
    </xf>
    <xf numFmtId="165" fontId="73" fillId="25" borderId="58" xfId="310" quotePrefix="1" applyNumberFormat="1" applyFont="1" applyFill="1" applyBorder="1" applyAlignment="1" applyProtection="1">
      <alignment horizontal="center"/>
    </xf>
    <xf numFmtId="165" fontId="73" fillId="25" borderId="26" xfId="310" quotePrefix="1" applyNumberFormat="1" applyFont="1" applyFill="1" applyBorder="1" applyAlignment="1" applyProtection="1">
      <alignment horizontal="center"/>
    </xf>
    <xf numFmtId="165" fontId="72" fillId="25" borderId="23" xfId="310" applyNumberFormat="1" applyFont="1" applyFill="1" applyBorder="1" applyAlignment="1" applyProtection="1">
      <alignment horizontal="centerContinuous"/>
    </xf>
    <xf numFmtId="165" fontId="110" fillId="25" borderId="37" xfId="310" applyNumberFormat="1" applyFont="1" applyFill="1" applyBorder="1" applyAlignment="1" applyProtection="1">
      <alignment horizontal="center"/>
    </xf>
    <xf numFmtId="165" fontId="66" fillId="25" borderId="27" xfId="310" applyNumberFormat="1" applyFont="1" applyFill="1" applyBorder="1"/>
    <xf numFmtId="165" fontId="66" fillId="25" borderId="28" xfId="310" applyNumberFormat="1" applyFont="1" applyFill="1" applyBorder="1"/>
    <xf numFmtId="165" fontId="112" fillId="25" borderId="33" xfId="310" applyNumberFormat="1" applyFont="1" applyFill="1" applyBorder="1" applyAlignment="1" applyProtection="1">
      <alignment horizontal="centerContinuous" vertical="center"/>
    </xf>
    <xf numFmtId="165" fontId="112" fillId="25" borderId="36" xfId="310" applyNumberFormat="1" applyFont="1" applyFill="1" applyBorder="1" applyAlignment="1" applyProtection="1">
      <alignment horizontal="center"/>
    </xf>
    <xf numFmtId="165" fontId="112" fillId="25" borderId="33" xfId="310" applyNumberFormat="1" applyFont="1" applyFill="1" applyBorder="1" applyAlignment="1" applyProtection="1">
      <alignment horizontal="center"/>
    </xf>
    <xf numFmtId="165" fontId="112" fillId="25" borderId="42" xfId="310" applyNumberFormat="1" applyFont="1" applyFill="1" applyBorder="1" applyAlignment="1" applyProtection="1">
      <alignment horizontal="center"/>
    </xf>
    <xf numFmtId="165" fontId="112" fillId="25" borderId="45" xfId="310" applyNumberFormat="1" applyFont="1" applyFill="1" applyBorder="1" applyAlignment="1" applyProtection="1">
      <alignment horizontal="center"/>
    </xf>
    <xf numFmtId="165" fontId="66" fillId="25" borderId="11" xfId="310" applyNumberFormat="1" applyFont="1" applyFill="1" applyBorder="1"/>
    <xf numFmtId="165" fontId="75" fillId="25" borderId="14" xfId="310" applyNumberFormat="1" applyFont="1" applyFill="1" applyBorder="1" applyAlignment="1" applyProtection="1">
      <alignment horizontal="center"/>
    </xf>
    <xf numFmtId="165" fontId="84" fillId="25" borderId="0" xfId="310" applyNumberFormat="1" applyFont="1" applyFill="1"/>
    <xf numFmtId="165" fontId="83" fillId="0" borderId="0" xfId="310" applyNumberFormat="1" applyFont="1" applyFill="1"/>
    <xf numFmtId="165" fontId="84" fillId="0" borderId="0" xfId="310" applyNumberFormat="1" applyFont="1" applyFill="1"/>
    <xf numFmtId="165" fontId="84" fillId="0" borderId="0" xfId="310" applyNumberFormat="1" applyFont="1" applyFill="1" applyBorder="1"/>
    <xf numFmtId="165" fontId="83" fillId="0" borderId="0" xfId="310" applyNumberFormat="1" applyFont="1" applyFill="1" applyBorder="1"/>
    <xf numFmtId="165" fontId="83" fillId="25" borderId="0" xfId="310" applyNumberFormat="1" applyFont="1" applyFill="1" applyBorder="1"/>
    <xf numFmtId="165" fontId="83" fillId="25" borderId="29" xfId="310" applyNumberFormat="1" applyFont="1" applyFill="1" applyBorder="1"/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36" xfId="310" quotePrefix="1" applyNumberFormat="1" applyFont="1" applyFill="1" applyBorder="1" applyAlignment="1" applyProtection="1">
      <alignment horizontal="left" vertical="center"/>
    </xf>
    <xf numFmtId="165" fontId="66" fillId="25" borderId="29" xfId="310" applyNumberFormat="1" applyFont="1" applyFill="1" applyBorder="1" applyAlignment="1" applyProtection="1">
      <alignment horizontal="center" vertical="center"/>
    </xf>
    <xf numFmtId="165" fontId="66" fillId="25" borderId="11" xfId="310" applyNumberFormat="1" applyFont="1" applyFill="1" applyBorder="1" applyAlignment="1" applyProtection="1">
      <alignment horizontal="left"/>
    </xf>
    <xf numFmtId="165" fontId="66" fillId="25" borderId="11" xfId="310" applyNumberFormat="1" applyFont="1" applyFill="1" applyBorder="1" applyAlignment="1" applyProtection="1">
      <alignment horizontal="center"/>
    </xf>
    <xf numFmtId="175" fontId="66" fillId="25" borderId="11" xfId="310" applyNumberFormat="1" applyFont="1" applyFill="1" applyBorder="1"/>
    <xf numFmtId="175" fontId="77" fillId="25" borderId="11" xfId="310" applyNumberFormat="1" applyFont="1" applyFill="1" applyBorder="1" applyProtection="1"/>
    <xf numFmtId="165" fontId="66" fillId="25" borderId="0" xfId="310" quotePrefix="1" applyNumberFormat="1" applyFont="1" applyFill="1" applyBorder="1" applyAlignment="1" applyProtection="1">
      <alignment horizontal="left"/>
    </xf>
    <xf numFmtId="165" fontId="66" fillId="25" borderId="0" xfId="310" applyNumberFormat="1" applyFont="1" applyFill="1" applyBorder="1" applyAlignment="1" applyProtection="1">
      <alignment horizontal="left"/>
    </xf>
    <xf numFmtId="176" fontId="66" fillId="25" borderId="0" xfId="310" applyNumberFormat="1" applyFont="1" applyFill="1" applyBorder="1"/>
    <xf numFmtId="175" fontId="66" fillId="25" borderId="0" xfId="310" applyNumberFormat="1" applyFont="1" applyFill="1" applyBorder="1"/>
    <xf numFmtId="176" fontId="77" fillId="25" borderId="0" xfId="310" applyNumberFormat="1" applyFont="1" applyFill="1" applyBorder="1" applyProtection="1"/>
    <xf numFmtId="169" fontId="113" fillId="25" borderId="0" xfId="326" applyNumberFormat="1" applyFont="1" applyFill="1" applyBorder="1"/>
    <xf numFmtId="165" fontId="100" fillId="25" borderId="0" xfId="310" applyNumberFormat="1" applyFont="1" applyFill="1"/>
    <xf numFmtId="165" fontId="84" fillId="25" borderId="0" xfId="310" applyNumberFormat="1" applyFont="1" applyFill="1" applyAlignment="1">
      <alignment horizontal="center"/>
    </xf>
    <xf numFmtId="167" fontId="83" fillId="25" borderId="0" xfId="310" applyNumberFormat="1" applyFont="1" applyFill="1"/>
    <xf numFmtId="3" fontId="83" fillId="25" borderId="0" xfId="310" applyNumberFormat="1" applyFont="1" applyFill="1"/>
    <xf numFmtId="165" fontId="66" fillId="25" borderId="0" xfId="315" applyNumberFormat="1" applyFont="1" applyFill="1"/>
    <xf numFmtId="165" fontId="66" fillId="25" borderId="0" xfId="315" applyNumberFormat="1" applyFont="1" applyFill="1" applyBorder="1"/>
    <xf numFmtId="165" fontId="83" fillId="25" borderId="0" xfId="315" applyNumberFormat="1" applyFont="1" applyFill="1"/>
    <xf numFmtId="165" fontId="65" fillId="25" borderId="0" xfId="315" applyNumberFormat="1" applyFont="1" applyFill="1" applyAlignment="1" applyProtection="1">
      <alignment horizontal="centerContinuous"/>
    </xf>
    <xf numFmtId="165" fontId="66" fillId="25" borderId="0" xfId="315" applyNumberFormat="1" applyFont="1" applyFill="1" applyAlignment="1">
      <alignment horizontal="centerContinuous"/>
    </xf>
    <xf numFmtId="165" fontId="66" fillId="25" borderId="0" xfId="315" applyNumberFormat="1" applyFont="1" applyFill="1" applyBorder="1" applyAlignment="1">
      <alignment horizontal="centerContinuous"/>
    </xf>
    <xf numFmtId="165" fontId="66" fillId="25" borderId="29" xfId="315" applyNumberFormat="1" applyFont="1" applyFill="1" applyBorder="1"/>
    <xf numFmtId="165" fontId="68" fillId="25" borderId="29" xfId="315" applyNumberFormat="1" applyFont="1" applyFill="1" applyBorder="1" applyAlignment="1">
      <alignment horizontal="right"/>
    </xf>
    <xf numFmtId="165" fontId="66" fillId="25" borderId="10" xfId="315" applyNumberFormat="1" applyFont="1" applyFill="1" applyBorder="1"/>
    <xf numFmtId="165" fontId="66" fillId="25" borderId="14" xfId="315" applyNumberFormat="1" applyFont="1" applyFill="1" applyBorder="1"/>
    <xf numFmtId="165" fontId="66" fillId="25" borderId="18" xfId="315" applyNumberFormat="1" applyFont="1" applyFill="1" applyBorder="1"/>
    <xf numFmtId="165" fontId="65" fillId="25" borderId="35" xfId="315" applyNumberFormat="1" applyFont="1" applyFill="1" applyBorder="1" applyAlignment="1" applyProtection="1">
      <alignment horizontal="centerContinuous"/>
    </xf>
    <xf numFmtId="165" fontId="83" fillId="25" borderId="0" xfId="315" applyNumberFormat="1" applyFont="1" applyFill="1" applyAlignment="1" applyProtection="1">
      <alignment horizontal="center"/>
    </xf>
    <xf numFmtId="165" fontId="65" fillId="25" borderId="35" xfId="315" applyNumberFormat="1" applyFont="1" applyFill="1" applyBorder="1" applyAlignment="1" applyProtection="1">
      <alignment horizontal="center"/>
    </xf>
    <xf numFmtId="165" fontId="68" fillId="25" borderId="18" xfId="315" applyNumberFormat="1" applyFont="1" applyFill="1" applyBorder="1" applyAlignment="1">
      <alignment horizontal="centerContinuous"/>
    </xf>
    <xf numFmtId="165" fontId="110" fillId="25" borderId="28" xfId="315" applyNumberFormat="1" applyFont="1" applyFill="1" applyBorder="1" applyAlignment="1">
      <alignment horizontal="left"/>
    </xf>
    <xf numFmtId="165" fontId="110" fillId="25" borderId="45" xfId="315" applyNumberFormat="1" applyFont="1" applyFill="1" applyBorder="1" applyAlignment="1">
      <alignment horizontal="left"/>
    </xf>
    <xf numFmtId="165" fontId="111" fillId="25" borderId="20" xfId="315" applyNumberFormat="1" applyFont="1" applyFill="1" applyBorder="1" applyAlignment="1" applyProtection="1">
      <alignment horizontal="center"/>
      <protection locked="0"/>
    </xf>
    <xf numFmtId="165" fontId="72" fillId="25" borderId="35" xfId="315" applyNumberFormat="1" applyFont="1" applyFill="1" applyBorder="1" applyAlignment="1">
      <alignment horizontal="center"/>
    </xf>
    <xf numFmtId="165" fontId="65" fillId="25" borderId="35" xfId="315" applyNumberFormat="1" applyFont="1" applyFill="1" applyBorder="1" applyAlignment="1" applyProtection="1">
      <alignment horizontal="left"/>
    </xf>
    <xf numFmtId="165" fontId="65" fillId="25" borderId="18" xfId="315" applyNumberFormat="1" applyFont="1" applyFill="1" applyBorder="1" applyAlignment="1" applyProtection="1">
      <alignment horizontal="center"/>
    </xf>
    <xf numFmtId="165" fontId="68" fillId="25" borderId="10" xfId="315" applyNumberFormat="1" applyFont="1" applyFill="1" applyBorder="1" applyAlignment="1"/>
    <xf numFmtId="165" fontId="110" fillId="25" borderId="29" xfId="315" applyNumberFormat="1" applyFont="1" applyFill="1" applyBorder="1" applyAlignment="1">
      <alignment horizontal="left"/>
    </xf>
    <xf numFmtId="165" fontId="72" fillId="25" borderId="20" xfId="315" applyNumberFormat="1" applyFont="1" applyFill="1" applyBorder="1" applyAlignment="1" applyProtection="1">
      <alignment horizontal="center"/>
    </xf>
    <xf numFmtId="165" fontId="54" fillId="25" borderId="35" xfId="315" applyNumberFormat="1" applyFont="1" applyFill="1" applyBorder="1" applyAlignment="1" applyProtection="1">
      <alignment horizontal="left"/>
      <protection locked="0"/>
    </xf>
    <xf numFmtId="165" fontId="65" fillId="25" borderId="0" xfId="315" applyNumberFormat="1" applyFont="1" applyFill="1" applyBorder="1" applyAlignment="1" applyProtection="1">
      <alignment horizontal="center"/>
    </xf>
    <xf numFmtId="165" fontId="65" fillId="25" borderId="2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6" fillId="25" borderId="36" xfId="315" applyNumberFormat="1" applyFont="1" applyFill="1" applyBorder="1"/>
    <xf numFmtId="165" fontId="54" fillId="25" borderId="22" xfId="315" applyNumberFormat="1" applyFont="1" applyFill="1" applyBorder="1" applyAlignment="1">
      <alignment horizontal="left"/>
    </xf>
    <xf numFmtId="165" fontId="73" fillId="25" borderId="58" xfId="315" quotePrefix="1" applyNumberFormat="1" applyFont="1" applyFill="1" applyBorder="1" applyAlignment="1" applyProtection="1">
      <alignment horizontal="center"/>
    </xf>
    <xf numFmtId="165" fontId="73" fillId="25" borderId="26" xfId="315" quotePrefix="1" applyNumberFormat="1" applyFont="1" applyFill="1" applyBorder="1" applyAlignment="1" applyProtection="1">
      <alignment horizontal="center"/>
    </xf>
    <xf numFmtId="165" fontId="72" fillId="25" borderId="23" xfId="315" applyNumberFormat="1" applyFont="1" applyFill="1" applyBorder="1" applyAlignment="1" applyProtection="1">
      <alignment horizontal="centerContinuous"/>
    </xf>
    <xf numFmtId="165" fontId="110" fillId="25" borderId="37" xfId="315" applyNumberFormat="1" applyFont="1" applyFill="1" applyBorder="1" applyAlignment="1" applyProtection="1">
      <alignment horizontal="center"/>
    </xf>
    <xf numFmtId="165" fontId="66" fillId="25" borderId="27" xfId="315" applyNumberFormat="1" applyFont="1" applyFill="1" applyBorder="1"/>
    <xf numFmtId="165" fontId="66" fillId="25" borderId="28" xfId="315" applyNumberFormat="1" applyFont="1" applyFill="1" applyBorder="1"/>
    <xf numFmtId="165" fontId="112" fillId="25" borderId="33" xfId="315" applyNumberFormat="1" applyFont="1" applyFill="1" applyBorder="1" applyAlignment="1" applyProtection="1">
      <alignment horizontal="centerContinuous" vertical="center"/>
    </xf>
    <xf numFmtId="165" fontId="112" fillId="25" borderId="36" xfId="315" applyNumberFormat="1" applyFont="1" applyFill="1" applyBorder="1" applyAlignment="1" applyProtection="1">
      <alignment horizontal="center"/>
    </xf>
    <xf numFmtId="165" fontId="112" fillId="25" borderId="33" xfId="315" applyNumberFormat="1" applyFont="1" applyFill="1" applyBorder="1" applyAlignment="1" applyProtection="1">
      <alignment horizontal="center"/>
    </xf>
    <xf numFmtId="165" fontId="112" fillId="25" borderId="42" xfId="315" applyNumberFormat="1" applyFont="1" applyFill="1" applyBorder="1" applyAlignment="1" applyProtection="1">
      <alignment horizontal="center"/>
    </xf>
    <xf numFmtId="165" fontId="112" fillId="25" borderId="45" xfId="315" applyNumberFormat="1" applyFont="1" applyFill="1" applyBorder="1" applyAlignment="1" applyProtection="1">
      <alignment horizontal="center"/>
    </xf>
    <xf numFmtId="165" fontId="66" fillId="25" borderId="11" xfId="315" applyNumberFormat="1" applyFont="1" applyFill="1" applyBorder="1"/>
    <xf numFmtId="165" fontId="75" fillId="25" borderId="14" xfId="315" applyNumberFormat="1" applyFont="1" applyFill="1" applyBorder="1" applyAlignment="1" applyProtection="1">
      <alignment horizontal="center"/>
    </xf>
    <xf numFmtId="175" fontId="75" fillId="25" borderId="0" xfId="315" applyNumberFormat="1" applyFont="1" applyFill="1" applyBorder="1"/>
    <xf numFmtId="175" fontId="75" fillId="25" borderId="14" xfId="315" applyNumberFormat="1" applyFont="1" applyFill="1" applyBorder="1"/>
    <xf numFmtId="175" fontId="75" fillId="25" borderId="15" xfId="315" applyNumberFormat="1" applyFont="1" applyFill="1" applyBorder="1"/>
    <xf numFmtId="175" fontId="75" fillId="25" borderId="18" xfId="315" applyNumberFormat="1" applyFont="1" applyFill="1" applyBorder="1" applyProtection="1"/>
    <xf numFmtId="175" fontId="75" fillId="25" borderId="14" xfId="315" applyNumberFormat="1" applyFont="1" applyFill="1" applyBorder="1" applyProtection="1"/>
    <xf numFmtId="165" fontId="71" fillId="25" borderId="0" xfId="315" quotePrefix="1" applyNumberFormat="1" applyFont="1" applyFill="1" applyBorder="1" applyAlignment="1" applyProtection="1">
      <alignment horizontal="left"/>
    </xf>
    <xf numFmtId="1" fontId="66" fillId="25" borderId="35" xfId="315" applyNumberFormat="1" applyFont="1" applyFill="1" applyBorder="1" applyAlignment="1">
      <alignment horizontal="left"/>
    </xf>
    <xf numFmtId="165" fontId="84" fillId="25" borderId="0" xfId="315" applyNumberFormat="1" applyFont="1" applyFill="1"/>
    <xf numFmtId="165" fontId="84" fillId="25" borderId="0" xfId="315" applyNumberFormat="1" applyFont="1" applyFill="1" applyBorder="1"/>
    <xf numFmtId="165" fontId="83" fillId="25" borderId="0" xfId="315" applyNumberFormat="1" applyFont="1" applyFill="1" applyBorder="1"/>
    <xf numFmtId="165" fontId="66" fillId="25" borderId="11" xfId="315" applyNumberFormat="1" applyFont="1" applyFill="1" applyBorder="1" applyAlignment="1" applyProtection="1">
      <alignment horizontal="left"/>
    </xf>
    <xf numFmtId="165" fontId="66" fillId="25" borderId="11" xfId="315" applyNumberFormat="1" applyFont="1" applyFill="1" applyBorder="1" applyAlignment="1" applyProtection="1">
      <alignment horizontal="center"/>
    </xf>
    <xf numFmtId="175" fontId="66" fillId="25" borderId="11" xfId="315" applyNumberFormat="1" applyFont="1" applyFill="1" applyBorder="1"/>
    <xf numFmtId="175" fontId="77" fillId="25" borderId="11" xfId="315" applyNumberFormat="1" applyFont="1" applyFill="1" applyBorder="1" applyProtection="1"/>
    <xf numFmtId="167" fontId="83" fillId="25" borderId="0" xfId="315" applyNumberFormat="1" applyFont="1" applyFill="1"/>
    <xf numFmtId="3" fontId="83" fillId="25" borderId="0" xfId="315" applyNumberFormat="1" applyFont="1" applyFill="1"/>
    <xf numFmtId="0" fontId="54" fillId="0" borderId="0" xfId="449" applyFont="1" applyAlignment="1">
      <alignment horizontal="center"/>
    </xf>
    <xf numFmtId="3" fontId="65" fillId="0" borderId="0" xfId="449" applyNumberFormat="1" applyFont="1" applyAlignment="1">
      <alignment horizontal="right"/>
    </xf>
    <xf numFmtId="0" fontId="66" fillId="0" borderId="15" xfId="449" applyFont="1" applyBorder="1"/>
    <xf numFmtId="0" fontId="66" fillId="0" borderId="14" xfId="449" applyFont="1" applyBorder="1"/>
    <xf numFmtId="3" fontId="65" fillId="0" borderId="15" xfId="449" applyNumberFormat="1" applyFont="1" applyBorder="1" applyAlignment="1">
      <alignment horizontal="center"/>
    </xf>
    <xf numFmtId="0" fontId="65" fillId="0" borderId="35" xfId="449" applyFont="1" applyBorder="1" applyAlignment="1">
      <alignment horizontal="center"/>
    </xf>
    <xf numFmtId="3" fontId="65" fillId="0" borderId="20" xfId="449" applyNumberFormat="1" applyFont="1" applyBorder="1" applyAlignment="1">
      <alignment horizontal="center"/>
    </xf>
    <xf numFmtId="0" fontId="66" fillId="0" borderId="20" xfId="449" applyFont="1" applyBorder="1"/>
    <xf numFmtId="0" fontId="65" fillId="0" borderId="37" xfId="449" applyFont="1" applyBorder="1"/>
    <xf numFmtId="3" fontId="65" fillId="0" borderId="35" xfId="449" quotePrefix="1" applyNumberFormat="1" applyFont="1" applyBorder="1" applyAlignment="1">
      <alignment horizontal="center"/>
    </xf>
    <xf numFmtId="0" fontId="70" fillId="0" borderId="27" xfId="449" quotePrefix="1" applyFont="1" applyBorder="1" applyAlignment="1">
      <alignment horizontal="center" vertical="center"/>
    </xf>
    <xf numFmtId="0" fontId="65" fillId="0" borderId="15" xfId="449" applyFont="1" applyBorder="1" applyAlignment="1">
      <alignment horizontal="center"/>
    </xf>
    <xf numFmtId="0" fontId="65" fillId="0" borderId="15" xfId="449" quotePrefix="1" applyFont="1" applyBorder="1"/>
    <xf numFmtId="0" fontId="54" fillId="0" borderId="20" xfId="449" applyFont="1" applyBorder="1"/>
    <xf numFmtId="0" fontId="71" fillId="0" borderId="20" xfId="487" applyFont="1" applyBorder="1" applyAlignment="1">
      <alignment vertical="center"/>
    </xf>
    <xf numFmtId="0" fontId="72" fillId="0" borderId="20" xfId="449" applyFont="1" applyBorder="1"/>
    <xf numFmtId="0" fontId="65" fillId="0" borderId="20" xfId="487" quotePrefix="1" applyFont="1" applyBorder="1" applyAlignment="1">
      <alignment vertical="center"/>
    </xf>
    <xf numFmtId="0" fontId="66" fillId="0" borderId="20" xfId="487" quotePrefix="1" applyFont="1" applyBorder="1" applyAlignment="1"/>
    <xf numFmtId="0" fontId="66" fillId="0" borderId="20" xfId="487" quotePrefix="1" applyFont="1" applyBorder="1" applyAlignment="1">
      <alignment vertical="center"/>
    </xf>
    <xf numFmtId="0" fontId="65" fillId="0" borderId="20" xfId="449" applyFont="1" applyBorder="1" applyAlignment="1">
      <alignment horizontal="center"/>
    </xf>
    <xf numFmtId="0" fontId="65" fillId="0" borderId="20" xfId="449" quotePrefix="1" applyFont="1" applyBorder="1"/>
    <xf numFmtId="0" fontId="66" fillId="0" borderId="20" xfId="488" quotePrefix="1" applyFont="1" applyBorder="1" applyAlignment="1" applyProtection="1">
      <alignment horizontal="left" vertical="center"/>
      <protection locked="0" hidden="1"/>
    </xf>
    <xf numFmtId="0" fontId="66" fillId="0" borderId="20" xfId="488" quotePrefix="1" applyFont="1" applyBorder="1" applyAlignment="1" applyProtection="1">
      <alignment vertical="center"/>
      <protection locked="0" hidden="1"/>
    </xf>
    <xf numFmtId="0" fontId="54" fillId="0" borderId="23" xfId="449" applyFont="1" applyBorder="1"/>
    <xf numFmtId="0" fontId="66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0" fillId="0" borderId="0" xfId="0" applyFont="1" applyProtection="1">
      <protection locked="0" hidden="1"/>
    </xf>
    <xf numFmtId="0" fontId="121" fillId="0" borderId="0" xfId="0" applyFont="1" applyProtection="1">
      <protection locked="0" hidden="1"/>
    </xf>
    <xf numFmtId="0" fontId="120" fillId="0" borderId="0" xfId="0" applyFont="1" applyBorder="1" applyProtection="1">
      <protection locked="0" hidden="1"/>
    </xf>
    <xf numFmtId="0" fontId="69" fillId="0" borderId="0" xfId="0" applyFont="1" applyAlignment="1" applyProtection="1">
      <alignment horizontal="center"/>
      <protection locked="0" hidden="1"/>
    </xf>
    <xf numFmtId="0" fontId="120" fillId="0" borderId="10" xfId="0" applyFont="1" applyBorder="1" applyProtection="1">
      <protection locked="0" hidden="1"/>
    </xf>
    <xf numFmtId="0" fontId="120" fillId="0" borderId="11" xfId="0" applyFont="1" applyBorder="1" applyProtection="1">
      <protection locked="0" hidden="1"/>
    </xf>
    <xf numFmtId="0" fontId="120" fillId="0" borderId="14" xfId="0" applyFont="1" applyBorder="1" applyProtection="1">
      <protection locked="0" hidden="1"/>
    </xf>
    <xf numFmtId="0" fontId="121" fillId="0" borderId="28" xfId="0" applyFont="1" applyBorder="1" applyAlignment="1" applyProtection="1">
      <alignment horizontal="centerContinuous" vertical="center"/>
      <protection locked="0" hidden="1"/>
    </xf>
    <xf numFmtId="0" fontId="121" fillId="0" borderId="45" xfId="0" applyFont="1" applyBorder="1" applyAlignment="1" applyProtection="1">
      <alignment horizontal="centerContinuous" vertical="center"/>
      <protection locked="0" hidden="1"/>
    </xf>
    <xf numFmtId="0" fontId="121" fillId="0" borderId="14" xfId="0" applyFont="1" applyBorder="1" applyAlignment="1" applyProtection="1">
      <alignment horizontal="centerContinuous" vertical="center"/>
      <protection locked="0" hidden="1"/>
    </xf>
    <xf numFmtId="0" fontId="121" fillId="0" borderId="18" xfId="0" applyFont="1" applyBorder="1" applyAlignment="1" applyProtection="1">
      <alignment horizontal="centerContinuous"/>
      <protection locked="0" hidden="1"/>
    </xf>
    <xf numFmtId="0" fontId="121" fillId="0" borderId="0" xfId="0" applyFont="1" applyBorder="1" applyAlignment="1" applyProtection="1">
      <alignment horizontal="centerContinuous"/>
      <protection locked="0" hidden="1"/>
    </xf>
    <xf numFmtId="0" fontId="122" fillId="0" borderId="35" xfId="0" applyFont="1" applyBorder="1" applyAlignment="1" applyProtection="1">
      <alignment horizontal="centerContinuous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121" fillId="0" borderId="15" xfId="0" applyFont="1" applyBorder="1" applyAlignment="1" applyProtection="1">
      <alignment horizontal="center"/>
      <protection locked="0" hidden="1"/>
    </xf>
    <xf numFmtId="0" fontId="120" fillId="0" borderId="18" xfId="0" applyFont="1" applyBorder="1" applyProtection="1">
      <protection locked="0" hidden="1"/>
    </xf>
    <xf numFmtId="0" fontId="120" fillId="0" borderId="35" xfId="0" applyFont="1" applyBorder="1" applyProtection="1">
      <protection locked="0" hidden="1"/>
    </xf>
    <xf numFmtId="0" fontId="121" fillId="0" borderId="20" xfId="0" quotePrefix="1" applyFont="1" applyBorder="1" applyAlignment="1" applyProtection="1">
      <alignment horizontal="centerContinuous" vertical="center"/>
      <protection locked="0" hidden="1"/>
    </xf>
    <xf numFmtId="0" fontId="121" fillId="0" borderId="20" xfId="0" applyFont="1" applyBorder="1" applyAlignment="1" applyProtection="1">
      <alignment horizontal="centerContinuous" vertical="center"/>
      <protection locked="0" hidden="1"/>
    </xf>
    <xf numFmtId="0" fontId="123" fillId="0" borderId="0" xfId="0" applyFont="1" applyProtection="1"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0" fontId="124" fillId="0" borderId="0" xfId="0" applyFont="1" applyBorder="1" applyAlignment="1" applyProtection="1">
      <alignment horizontal="center" vertical="center"/>
      <protection locked="0" hidden="1"/>
    </xf>
    <xf numFmtId="0" fontId="124" fillId="0" borderId="37" xfId="0" applyFont="1" applyBorder="1" applyAlignment="1" applyProtection="1">
      <alignment horizontal="center" vertical="center"/>
      <protection locked="0" hidden="1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Alignment="1" applyProtection="1">
      <alignment horizontal="center" vertical="top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0" fontId="126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18" xfId="0" quotePrefix="1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alignment horizontal="left"/>
      <protection locked="0" hidden="1"/>
    </xf>
    <xf numFmtId="0" fontId="121" fillId="0" borderId="35" xfId="0" quotePrefix="1" applyFont="1" applyBorder="1" applyAlignment="1" applyProtection="1">
      <alignment horizontal="center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left" vertical="center"/>
      <protection locked="0" hidden="1"/>
    </xf>
    <xf numFmtId="0" fontId="120" fillId="0" borderId="35" xfId="0" applyFont="1" applyBorder="1" applyAlignment="1" applyProtection="1">
      <alignment horizontal="left" vertical="center"/>
      <protection locked="0" hidden="1"/>
    </xf>
    <xf numFmtId="2" fontId="120" fillId="0" borderId="0" xfId="0" applyNumberFormat="1" applyFont="1" applyBorder="1" applyAlignment="1" applyProtection="1">
      <alignment horizontal="center" vertical="top" wrapText="1"/>
      <protection locked="0" hidden="1"/>
    </xf>
    <xf numFmtId="2" fontId="120" fillId="0" borderId="0" xfId="0" applyNumberFormat="1" applyFont="1" applyBorder="1" applyAlignment="1" applyProtection="1">
      <alignment vertical="top" wrapText="1"/>
      <protection locked="0" hidden="1"/>
    </xf>
    <xf numFmtId="2" fontId="120" fillId="0" borderId="35" xfId="0" applyNumberFormat="1" applyFont="1" applyBorder="1" applyAlignment="1" applyProtection="1">
      <alignment vertical="center" wrapText="1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2" fontId="120" fillId="0" borderId="35" xfId="0" applyNumberFormat="1" applyFont="1" applyBorder="1" applyAlignment="1" applyProtection="1">
      <alignment vertical="top" wrapText="1"/>
      <protection locked="0" hidden="1"/>
    </xf>
    <xf numFmtId="0" fontId="120" fillId="0" borderId="0" xfId="0" applyFont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protection locked="0" hidden="1"/>
    </xf>
    <xf numFmtId="0" fontId="121" fillId="0" borderId="35" xfId="0" applyFont="1" applyBorder="1" applyAlignment="1" applyProtection="1">
      <protection locked="0" hidden="1"/>
    </xf>
    <xf numFmtId="0" fontId="121" fillId="0" borderId="36" xfId="0" applyFont="1" applyBorder="1" applyAlignment="1" applyProtection="1">
      <alignment horizontal="center" vertical="center"/>
      <protection locked="0" hidden="1"/>
    </xf>
    <xf numFmtId="0" fontId="121" fillId="0" borderId="29" xfId="0" applyFont="1" applyBorder="1" applyAlignment="1" applyProtection="1">
      <alignment vertical="center"/>
      <protection locked="0" hidden="1"/>
    </xf>
    <xf numFmtId="0" fontId="121" fillId="0" borderId="37" xfId="0" applyFont="1" applyBorder="1" applyAlignment="1" applyProtection="1">
      <alignment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79" fontId="88" fillId="0" borderId="29" xfId="340" applyNumberFormat="1" applyFont="1" applyFill="1" applyBorder="1" applyAlignment="1" applyProtection="1"/>
    <xf numFmtId="166" fontId="65" fillId="0" borderId="15" xfId="0" applyNumberFormat="1" applyFont="1" applyFill="1" applyBorder="1" applyAlignment="1" applyProtection="1">
      <alignment vertical="center"/>
      <protection locked="0" hidden="1"/>
    </xf>
    <xf numFmtId="165" fontId="80" fillId="0" borderId="0" xfId="342" applyFont="1" applyFill="1" applyAlignment="1">
      <alignment vertical="center"/>
    </xf>
    <xf numFmtId="0" fontId="0" fillId="25" borderId="0" xfId="0" applyFill="1"/>
    <xf numFmtId="0" fontId="71" fillId="25" borderId="0" xfId="0" applyFont="1" applyFill="1"/>
    <xf numFmtId="0" fontId="71" fillId="0" borderId="0" xfId="0" applyFont="1"/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65" fontId="66" fillId="0" borderId="0" xfId="339" quotePrefix="1" applyFont="1" applyBorder="1" applyAlignment="1" applyProtection="1">
      <alignment horizontal="left"/>
    </xf>
    <xf numFmtId="171" fontId="77" fillId="25" borderId="35" xfId="343" applyNumberFormat="1" applyFont="1" applyFill="1" applyBorder="1" applyAlignment="1" applyProtection="1">
      <alignment horizontal="right" vertical="center"/>
    </xf>
    <xf numFmtId="171" fontId="77" fillId="25" borderId="37" xfId="343" applyNumberFormat="1" applyFont="1" applyFill="1" applyBorder="1" applyAlignment="1" applyProtection="1">
      <alignment horizontal="right" vertical="center"/>
    </xf>
    <xf numFmtId="165" fontId="54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6" fillId="0" borderId="0" xfId="339" quotePrefix="1" applyFont="1" applyFill="1" applyBorder="1" applyAlignment="1" applyProtection="1">
      <alignment horizontal="left"/>
    </xf>
    <xf numFmtId="165" fontId="83" fillId="0" borderId="0" xfId="340" applyFont="1" applyAlignment="1"/>
    <xf numFmtId="165" fontId="71" fillId="0" borderId="0" xfId="340" applyFont="1" applyAlignment="1"/>
    <xf numFmtId="4" fontId="54" fillId="0" borderId="0" xfId="449" applyNumberFormat="1" applyFont="1"/>
    <xf numFmtId="4" fontId="72" fillId="0" borderId="0" xfId="449" applyNumberFormat="1" applyFont="1"/>
    <xf numFmtId="178" fontId="120" fillId="0" borderId="0" xfId="0" applyNumberFormat="1" applyFont="1" applyProtection="1"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180" fontId="75" fillId="0" borderId="10" xfId="343" applyNumberFormat="1" applyFont="1" applyFill="1" applyBorder="1" applyAlignment="1" applyProtection="1">
      <alignment vertical="center"/>
    </xf>
    <xf numFmtId="180" fontId="65" fillId="0" borderId="0" xfId="343" applyNumberFormat="1" applyFont="1" applyFill="1" applyBorder="1" applyAlignment="1" applyProtection="1">
      <alignment vertical="center"/>
    </xf>
    <xf numFmtId="180" fontId="65" fillId="0" borderId="14" xfId="343" applyNumberFormat="1" applyFont="1" applyFill="1" applyBorder="1" applyAlignment="1" applyProtection="1">
      <alignment vertical="center"/>
    </xf>
    <xf numFmtId="180" fontId="75" fillId="0" borderId="0" xfId="343" applyNumberFormat="1" applyFont="1" applyFill="1" applyBorder="1" applyAlignment="1" applyProtection="1">
      <alignment vertical="center"/>
    </xf>
    <xf numFmtId="180" fontId="65" fillId="0" borderId="35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77" fillId="0" borderId="10" xfId="343" applyNumberFormat="1" applyFont="1" applyFill="1" applyBorder="1" applyAlignment="1" applyProtection="1">
      <alignment vertical="center"/>
    </xf>
    <xf numFmtId="180" fontId="75" fillId="0" borderId="10" xfId="342" applyNumberFormat="1" applyFont="1" applyFill="1" applyBorder="1" applyAlignment="1" applyProtection="1">
      <alignment vertical="center"/>
    </xf>
    <xf numFmtId="180" fontId="75" fillId="0" borderId="11" xfId="342" applyNumberFormat="1" applyFont="1" applyFill="1" applyBorder="1" applyAlignment="1" applyProtection="1">
      <alignment vertical="center"/>
    </xf>
    <xf numFmtId="171" fontId="77" fillId="25" borderId="18" xfId="342" applyNumberFormat="1" applyFont="1" applyFill="1" applyBorder="1" applyAlignment="1" applyProtection="1">
      <alignment horizontal="right" vertical="center"/>
    </xf>
    <xf numFmtId="171" fontId="127" fillId="0" borderId="0" xfId="342" applyNumberFormat="1" applyFont="1" applyFill="1" applyBorder="1" applyAlignment="1" applyProtection="1">
      <alignment horizontal="right" vertical="center"/>
    </xf>
    <xf numFmtId="171" fontId="127" fillId="0" borderId="35" xfId="342" applyNumberFormat="1" applyFont="1" applyFill="1" applyBorder="1" applyAlignment="1" applyProtection="1">
      <alignment horizontal="right" vertical="center"/>
    </xf>
    <xf numFmtId="171" fontId="127" fillId="0" borderId="29" xfId="342" applyNumberFormat="1" applyFont="1" applyFill="1" applyBorder="1" applyAlignment="1" applyProtection="1">
      <alignment horizontal="right" vertical="center"/>
    </xf>
    <xf numFmtId="171" fontId="127" fillId="0" borderId="37" xfId="342" applyNumberFormat="1" applyFont="1" applyFill="1" applyBorder="1" applyAlignment="1" applyProtection="1">
      <alignment horizontal="right" vertical="center"/>
    </xf>
    <xf numFmtId="171" fontId="106" fillId="0" borderId="0" xfId="342" applyNumberFormat="1" applyFont="1" applyFill="1" applyBorder="1" applyAlignment="1" applyProtection="1">
      <alignment horizontal="right" vertical="center"/>
    </xf>
    <xf numFmtId="171" fontId="106" fillId="25" borderId="0" xfId="342" applyNumberFormat="1" applyFont="1" applyFill="1" applyBorder="1" applyAlignment="1" applyProtection="1">
      <alignment horizontal="right" vertical="center"/>
    </xf>
    <xf numFmtId="171" fontId="106" fillId="0" borderId="35" xfId="342" applyNumberFormat="1" applyFont="1" applyFill="1" applyBorder="1" applyAlignment="1" applyProtection="1">
      <alignment horizontal="right" vertical="center"/>
    </xf>
    <xf numFmtId="171" fontId="106" fillId="0" borderId="29" xfId="342" applyNumberFormat="1" applyFont="1" applyFill="1" applyBorder="1" applyAlignment="1" applyProtection="1">
      <alignment horizontal="right" vertical="center"/>
    </xf>
    <xf numFmtId="171" fontId="106" fillId="0" borderId="37" xfId="342" applyNumberFormat="1" applyFont="1" applyFill="1" applyBorder="1" applyAlignment="1" applyProtection="1">
      <alignment horizontal="right" vertical="center"/>
    </xf>
    <xf numFmtId="180" fontId="127" fillId="0" borderId="0" xfId="345" applyNumberFormat="1" applyFont="1" applyFill="1" applyBorder="1" applyAlignment="1" applyProtection="1">
      <alignment horizontal="right" vertical="center"/>
    </xf>
    <xf numFmtId="180" fontId="127" fillId="0" borderId="14" xfId="345" applyNumberFormat="1" applyFont="1" applyFill="1" applyBorder="1" applyAlignment="1" applyProtection="1">
      <alignment horizontal="right" vertical="center"/>
    </xf>
    <xf numFmtId="180" fontId="127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Border="1" applyAlignment="1" applyProtection="1">
      <alignment horizontal="right" vertical="center"/>
    </xf>
    <xf numFmtId="171" fontId="71" fillId="0" borderId="0" xfId="0" applyNumberFormat="1" applyFont="1" applyFill="1" applyBorder="1" applyAlignment="1" applyProtection="1">
      <alignment horizontal="right" vertical="center"/>
    </xf>
    <xf numFmtId="180" fontId="106" fillId="0" borderId="52" xfId="345" applyNumberFormat="1" applyFont="1" applyFill="1" applyBorder="1" applyAlignment="1" applyProtection="1">
      <alignment horizontal="right" vertical="center"/>
    </xf>
    <xf numFmtId="180" fontId="106" fillId="0" borderId="19" xfId="345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Alignment="1" applyProtection="1">
      <alignment horizontal="right" vertical="center"/>
    </xf>
    <xf numFmtId="181" fontId="65" fillId="0" borderId="20" xfId="467" applyNumberFormat="1" applyFont="1" applyBorder="1" applyAlignment="1" applyProtection="1">
      <alignment horizontal="right"/>
    </xf>
    <xf numFmtId="181" fontId="65" fillId="0" borderId="18" xfId="467" applyNumberFormat="1" applyFont="1" applyFill="1" applyBorder="1" applyAlignment="1" applyProtection="1">
      <alignment horizontal="right"/>
    </xf>
    <xf numFmtId="181" fontId="65" fillId="0" borderId="20" xfId="467" applyNumberFormat="1" applyFont="1" applyFill="1" applyBorder="1" applyAlignment="1" applyProtection="1">
      <alignment horizontal="right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71" fontId="77" fillId="25" borderId="0" xfId="343" applyNumberFormat="1" applyFont="1" applyFill="1" applyBorder="1" applyAlignment="1" applyProtection="1">
      <alignment horizontal="right" vertical="center"/>
    </xf>
    <xf numFmtId="171" fontId="129" fillId="0" borderId="35" xfId="340" applyNumberFormat="1" applyFont="1" applyFill="1" applyBorder="1" applyAlignment="1" applyProtection="1">
      <alignment horizontal="right"/>
    </xf>
    <xf numFmtId="171" fontId="129" fillId="0" borderId="37" xfId="340" applyNumberFormat="1" applyFont="1" applyFill="1" applyBorder="1" applyAlignment="1" applyProtection="1">
      <alignment horizontal="right"/>
    </xf>
    <xf numFmtId="0" fontId="124" fillId="0" borderId="23" xfId="0" applyFont="1" applyBorder="1" applyAlignment="1" applyProtection="1">
      <alignment horizontal="center" vertical="center"/>
      <protection locked="0" hidden="1"/>
    </xf>
    <xf numFmtId="0" fontId="66" fillId="0" borderId="0" xfId="0" applyFont="1" applyFill="1" applyAlignment="1">
      <alignment horizontal="left"/>
    </xf>
    <xf numFmtId="0" fontId="66" fillId="0" borderId="0" xfId="0" quotePrefix="1" applyFont="1" applyFill="1" applyAlignment="1">
      <alignment horizontal="left"/>
    </xf>
    <xf numFmtId="0" fontId="66" fillId="0" borderId="0" xfId="0" applyFont="1" applyFill="1"/>
    <xf numFmtId="3" fontId="66" fillId="0" borderId="23" xfId="449" applyNumberFormat="1" applyFont="1" applyFill="1" applyBorder="1"/>
    <xf numFmtId="3" fontId="66" fillId="0" borderId="37" xfId="449" applyNumberFormat="1" applyFont="1" applyFill="1" applyBorder="1"/>
    <xf numFmtId="0" fontId="121" fillId="0" borderId="0" xfId="0" applyFont="1" applyAlignment="1" applyProtection="1">
      <alignment horizontal="center"/>
      <protection locked="0" hidden="1"/>
    </xf>
    <xf numFmtId="165" fontId="68" fillId="0" borderId="20" xfId="339" applyFont="1" applyBorder="1" applyAlignment="1" applyProtection="1">
      <alignment horizontal="center"/>
    </xf>
    <xf numFmtId="165" fontId="68" fillId="0" borderId="53" xfId="339" applyFont="1" applyBorder="1" applyAlignment="1" applyProtection="1">
      <alignment horizontal="left"/>
    </xf>
    <xf numFmtId="0" fontId="68" fillId="0" borderId="22" xfId="0" applyFont="1" applyBorder="1" applyAlignment="1" applyProtection="1">
      <alignment horizontal="center"/>
    </xf>
    <xf numFmtId="165" fontId="68" fillId="0" borderId="66" xfId="339" quotePrefix="1" applyNumberFormat="1" applyFont="1" applyBorder="1" applyAlignment="1" applyProtection="1">
      <alignment horizontal="center"/>
    </xf>
    <xf numFmtId="167" fontId="66" fillId="0" borderId="15" xfId="450" applyNumberFormat="1" applyFont="1" applyFill="1" applyBorder="1" applyProtection="1"/>
    <xf numFmtId="167" fontId="66" fillId="0" borderId="26" xfId="339" applyNumberFormat="1" applyFont="1" applyFill="1" applyBorder="1" applyProtection="1"/>
    <xf numFmtId="165" fontId="54" fillId="0" borderId="0" xfId="339" applyFont="1" applyBorder="1"/>
    <xf numFmtId="167" fontId="54" fillId="0" borderId="0" xfId="339" applyNumberFormat="1" applyFont="1" applyBorder="1" applyProtection="1"/>
    <xf numFmtId="10" fontId="54" fillId="0" borderId="0" xfId="339" applyNumberFormat="1" applyFont="1" applyBorder="1" applyProtection="1"/>
    <xf numFmtId="165" fontId="65" fillId="0" borderId="18" xfId="340" applyFont="1" applyBorder="1"/>
    <xf numFmtId="1" fontId="66" fillId="0" borderId="18" xfId="340" applyNumberFormat="1" applyFont="1" applyBorder="1"/>
    <xf numFmtId="1" fontId="66" fillId="0" borderId="18" xfId="340" applyNumberFormat="1" applyFont="1" applyFill="1" applyBorder="1"/>
    <xf numFmtId="1" fontId="66" fillId="0" borderId="18" xfId="346" applyNumberFormat="1" applyFont="1" applyBorder="1"/>
    <xf numFmtId="165" fontId="83" fillId="0" borderId="36" xfId="340" applyFont="1" applyBorder="1"/>
    <xf numFmtId="171" fontId="75" fillId="0" borderId="23" xfId="340" applyNumberFormat="1" applyFont="1" applyFill="1" applyBorder="1" applyAlignment="1" applyProtection="1">
      <alignment horizontal="right"/>
    </xf>
    <xf numFmtId="171" fontId="130" fillId="0" borderId="35" xfId="340" applyNumberFormat="1" applyFont="1" applyFill="1" applyBorder="1" applyAlignment="1" applyProtection="1">
      <alignment horizontal="right"/>
    </xf>
    <xf numFmtId="49" fontId="66" fillId="25" borderId="18" xfId="483" applyNumberFormat="1" applyFont="1" applyFill="1" applyBorder="1" applyAlignment="1" applyProtection="1">
      <alignment horizontal="left"/>
    </xf>
    <xf numFmtId="165" fontId="66" fillId="25" borderId="0" xfId="483" quotePrefix="1" applyNumberFormat="1" applyFont="1" applyFill="1" applyBorder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3" fontId="113" fillId="0" borderId="0" xfId="326" applyNumberFormat="1" applyFont="1" applyFill="1"/>
    <xf numFmtId="169" fontId="113" fillId="0" borderId="0" xfId="326" applyNumberFormat="1" applyFont="1" applyFill="1"/>
    <xf numFmtId="49" fontId="66" fillId="25" borderId="18" xfId="483" applyNumberFormat="1" applyFont="1" applyFill="1" applyBorder="1"/>
    <xf numFmtId="165" fontId="66" fillId="25" borderId="35" xfId="483" applyNumberFormat="1" applyFont="1" applyFill="1" applyBorder="1"/>
    <xf numFmtId="49" fontId="66" fillId="25" borderId="18" xfId="483" quotePrefix="1" applyNumberFormat="1" applyFont="1" applyFill="1" applyBorder="1"/>
    <xf numFmtId="169" fontId="113" fillId="0" borderId="0" xfId="326" applyNumberFormat="1" applyFont="1" applyFill="1" applyAlignment="1">
      <alignment vertical="center"/>
    </xf>
    <xf numFmtId="165" fontId="114" fillId="25" borderId="0" xfId="483" applyNumberFormat="1" applyFont="1" applyFill="1"/>
    <xf numFmtId="165" fontId="66" fillId="25" borderId="35" xfId="483" applyNumberFormat="1" applyFont="1" applyFill="1" applyBorder="1" applyAlignment="1">
      <alignment wrapText="1"/>
    </xf>
    <xf numFmtId="165" fontId="66" fillId="25" borderId="62" xfId="483" applyNumberFormat="1" applyFont="1" applyFill="1" applyBorder="1" applyAlignment="1">
      <alignment horizontal="center"/>
    </xf>
    <xf numFmtId="165" fontId="71" fillId="25" borderId="63" xfId="483" applyNumberFormat="1" applyFont="1" applyFill="1" applyBorder="1"/>
    <xf numFmtId="49" fontId="97" fillId="25" borderId="0" xfId="483" applyNumberFormat="1" applyFont="1" applyFill="1"/>
    <xf numFmtId="165" fontId="71" fillId="25" borderId="0" xfId="483" applyNumberFormat="1" applyFont="1" applyFill="1"/>
    <xf numFmtId="165" fontId="65" fillId="0" borderId="0" xfId="483" applyNumberFormat="1" applyFont="1" applyFill="1" applyAlignment="1">
      <alignment horizontal="center"/>
    </xf>
    <xf numFmtId="175" fontId="75" fillId="0" borderId="0" xfId="485" applyNumberFormat="1" applyFont="1" applyBorder="1"/>
    <xf numFmtId="175" fontId="75" fillId="0" borderId="14" xfId="485" applyNumberFormat="1" applyFont="1" applyBorder="1"/>
    <xf numFmtId="175" fontId="75" fillId="0" borderId="15" xfId="485" applyNumberFormat="1" applyFont="1" applyBorder="1"/>
    <xf numFmtId="175" fontId="75" fillId="0" borderId="0" xfId="485" applyNumberFormat="1" applyFont="1" applyBorder="1" applyProtection="1"/>
    <xf numFmtId="175" fontId="75" fillId="0" borderId="35" xfId="485" applyNumberFormat="1" applyFont="1" applyBorder="1" applyProtection="1"/>
    <xf numFmtId="1" fontId="66" fillId="0" borderId="20" xfId="485" applyNumberFormat="1" applyFont="1" applyBorder="1"/>
    <xf numFmtId="0" fontId="26" fillId="0" borderId="0" xfId="326"/>
    <xf numFmtId="165" fontId="114" fillId="0" borderId="20" xfId="485" applyNumberFormat="1" applyFont="1" applyBorder="1"/>
    <xf numFmtId="1" fontId="66" fillId="0" borderId="20" xfId="485" applyNumberFormat="1" applyFont="1" applyBorder="1" applyAlignment="1">
      <alignment wrapText="1"/>
    </xf>
    <xf numFmtId="1" fontId="66" fillId="0" borderId="20" xfId="486" applyNumberFormat="1" applyFont="1" applyBorder="1"/>
    <xf numFmtId="49" fontId="66" fillId="0" borderId="61" xfId="485" applyNumberFormat="1" applyFont="1" applyBorder="1"/>
    <xf numFmtId="165" fontId="83" fillId="0" borderId="0" xfId="485" applyNumberFormat="1" applyFont="1" applyFill="1" applyBorder="1"/>
    <xf numFmtId="4" fontId="83" fillId="0" borderId="0" xfId="485" applyNumberFormat="1" applyFont="1"/>
    <xf numFmtId="175" fontId="75" fillId="0" borderId="0" xfId="310" applyNumberFormat="1" applyFont="1" applyFill="1" applyBorder="1"/>
    <xf numFmtId="175" fontId="75" fillId="0" borderId="14" xfId="310" applyNumberFormat="1" applyFont="1" applyFill="1" applyBorder="1"/>
    <xf numFmtId="175" fontId="75" fillId="0" borderId="15" xfId="310" applyNumberFormat="1" applyFont="1" applyFill="1" applyBorder="1"/>
    <xf numFmtId="175" fontId="75" fillId="25" borderId="0" xfId="310" applyNumberFormat="1" applyFont="1" applyFill="1" applyBorder="1" applyProtection="1"/>
    <xf numFmtId="175" fontId="75" fillId="25" borderId="35" xfId="310" applyNumberFormat="1" applyFont="1" applyFill="1" applyBorder="1" applyProtection="1"/>
    <xf numFmtId="165" fontId="66" fillId="25" borderId="18" xfId="310" quotePrefix="1" applyNumberFormat="1" applyFont="1" applyFill="1" applyBorder="1" applyAlignment="1" applyProtection="1">
      <alignment horizontal="left"/>
    </xf>
    <xf numFmtId="165" fontId="66" fillId="25" borderId="0" xfId="310" quotePrefix="1" applyNumberFormat="1" applyFont="1" applyFill="1" applyBorder="1" applyAlignment="1" applyProtection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0" borderId="18" xfId="310" quotePrefix="1" applyNumberFormat="1" applyFont="1" applyFill="1" applyBorder="1" applyAlignment="1" applyProtection="1">
      <alignment horizontal="left"/>
    </xf>
    <xf numFmtId="165" fontId="66" fillId="0" borderId="0" xfId="310" applyNumberFormat="1" applyFont="1" applyFill="1" applyBorder="1" applyAlignment="1" applyProtection="1">
      <alignment horizontal="center"/>
    </xf>
    <xf numFmtId="165" fontId="66" fillId="0" borderId="35" xfId="310" applyNumberFormat="1" applyFont="1" applyFill="1" applyBorder="1" applyAlignment="1" applyProtection="1">
      <alignment horizontal="left"/>
    </xf>
    <xf numFmtId="165" fontId="66" fillId="0" borderId="0" xfId="310" quotePrefix="1" applyNumberFormat="1" applyFont="1" applyFill="1" applyBorder="1" applyAlignment="1" applyProtection="1">
      <alignment horizontal="center"/>
    </xf>
    <xf numFmtId="165" fontId="66" fillId="25" borderId="37" xfId="310" applyNumberFormat="1" applyFont="1" applyFill="1" applyBorder="1" applyAlignment="1" applyProtection="1">
      <alignment horizontal="left" wrapText="1"/>
    </xf>
    <xf numFmtId="2" fontId="54" fillId="0" borderId="0" xfId="449" applyNumberFormat="1" applyFont="1"/>
    <xf numFmtId="4" fontId="132" fillId="0" borderId="0" xfId="449" applyNumberFormat="1" applyFont="1"/>
    <xf numFmtId="177" fontId="54" fillId="0" borderId="0" xfId="449" applyNumberFormat="1" applyFont="1"/>
    <xf numFmtId="167" fontId="66" fillId="0" borderId="23" xfId="449" applyNumberFormat="1" applyFont="1" applyFill="1" applyBorder="1"/>
    <xf numFmtId="0" fontId="65" fillId="0" borderId="18" xfId="449" applyFont="1" applyBorder="1"/>
    <xf numFmtId="0" fontId="134" fillId="0" borderId="0" xfId="0" applyFont="1" applyProtection="1">
      <protection locked="0" hidden="1"/>
    </xf>
    <xf numFmtId="0" fontId="134" fillId="0" borderId="0" xfId="0" applyFont="1" applyBorder="1" applyProtection="1">
      <protection locked="0" hidden="1"/>
    </xf>
    <xf numFmtId="0" fontId="121" fillId="0" borderId="15" xfId="0" applyFont="1" applyBorder="1" applyAlignment="1" applyProtection="1">
      <alignment horizontal="centerContinuous"/>
      <protection locked="0" hidden="1"/>
    </xf>
    <xf numFmtId="0" fontId="125" fillId="0" borderId="23" xfId="0" applyFont="1" applyBorder="1" applyAlignment="1" applyProtection="1">
      <alignment horizontal="center"/>
      <protection locked="0" hidden="1"/>
    </xf>
    <xf numFmtId="165" fontId="66" fillId="0" borderId="0" xfId="483" quotePrefix="1" applyNumberFormat="1" applyFont="1" applyFill="1"/>
    <xf numFmtId="165" fontId="65" fillId="0" borderId="0" xfId="467" applyFont="1" applyAlignment="1">
      <alignment horizontal="center"/>
    </xf>
    <xf numFmtId="179" fontId="118" fillId="0" borderId="0" xfId="0" applyNumberFormat="1" applyFont="1" applyAlignment="1">
      <alignment horizontal="right"/>
    </xf>
    <xf numFmtId="179" fontId="117" fillId="0" borderId="0" xfId="0" applyNumberFormat="1" applyFont="1" applyAlignment="1">
      <alignment horizontal="right" vertical="center"/>
    </xf>
    <xf numFmtId="179" fontId="118" fillId="26" borderId="20" xfId="0" applyNumberFormat="1" applyFont="1" applyFill="1" applyBorder="1" applyAlignment="1">
      <alignment horizontal="right"/>
    </xf>
    <xf numFmtId="179" fontId="66" fillId="0" borderId="20" xfId="313" applyNumberFormat="1" applyFont="1" applyFill="1" applyBorder="1" applyAlignment="1">
      <alignment vertical="center"/>
    </xf>
    <xf numFmtId="179" fontId="75" fillId="25" borderId="0" xfId="341" applyNumberFormat="1" applyFont="1" applyFill="1" applyBorder="1" applyAlignment="1" applyProtection="1"/>
    <xf numFmtId="179" fontId="118" fillId="0" borderId="12" xfId="0" applyNumberFormat="1" applyFont="1" applyBorder="1" applyAlignment="1">
      <alignment horizontal="right" wrapText="1"/>
    </xf>
    <xf numFmtId="179" fontId="77" fillId="25" borderId="18" xfId="341" applyNumberFormat="1" applyFont="1" applyFill="1" applyBorder="1" applyAlignment="1" applyProtection="1"/>
    <xf numFmtId="179" fontId="117" fillId="0" borderId="0" xfId="0" applyNumberFormat="1" applyFont="1" applyBorder="1" applyAlignment="1">
      <alignment horizontal="right" wrapText="1"/>
    </xf>
    <xf numFmtId="179" fontId="77" fillId="25" borderId="36" xfId="341" applyNumberFormat="1" applyFont="1" applyFill="1" applyBorder="1" applyAlignment="1" applyProtection="1"/>
    <xf numFmtId="179" fontId="117" fillId="0" borderId="29" xfId="0" applyNumberFormat="1" applyFont="1" applyBorder="1" applyAlignment="1">
      <alignment horizontal="right" wrapText="1"/>
    </xf>
    <xf numFmtId="165" fontId="83" fillId="25" borderId="11" xfId="483" applyNumberFormat="1" applyFont="1" applyFill="1" applyBorder="1"/>
    <xf numFmtId="179" fontId="113" fillId="0" borderId="0" xfId="326" applyNumberFormat="1" applyFont="1" applyFill="1" applyAlignment="1">
      <alignment vertical="center"/>
    </xf>
    <xf numFmtId="179" fontId="113" fillId="0" borderId="0" xfId="326" applyNumberFormat="1" applyFont="1" applyFill="1"/>
    <xf numFmtId="179" fontId="113" fillId="0" borderId="35" xfId="326" applyNumberFormat="1" applyFont="1" applyFill="1" applyBorder="1"/>
    <xf numFmtId="179" fontId="66" fillId="0" borderId="35" xfId="483" applyNumberFormat="1" applyFont="1" applyFill="1" applyBorder="1" applyAlignment="1">
      <alignment vertical="center"/>
    </xf>
    <xf numFmtId="179" fontId="77" fillId="0" borderId="18" xfId="483" applyNumberFormat="1" applyFont="1" applyFill="1" applyBorder="1" applyAlignment="1" applyProtection="1">
      <alignment vertical="center"/>
    </xf>
    <xf numFmtId="179" fontId="113" fillId="0" borderId="35" xfId="326" applyNumberFormat="1" applyFont="1" applyFill="1" applyBorder="1" applyAlignment="1">
      <alignment vertical="center"/>
    </xf>
    <xf numFmtId="179" fontId="113" fillId="0" borderId="18" xfId="326" applyNumberFormat="1" applyFont="1" applyFill="1" applyBorder="1" applyAlignment="1">
      <alignment vertical="center"/>
    </xf>
    <xf numFmtId="179" fontId="113" fillId="0" borderId="63" xfId="326" applyNumberFormat="1" applyFont="1" applyFill="1" applyBorder="1"/>
    <xf numFmtId="179" fontId="115" fillId="0" borderId="29" xfId="326" applyNumberFormat="1" applyFont="1" applyFill="1" applyBorder="1"/>
    <xf numFmtId="179" fontId="66" fillId="0" borderId="37" xfId="483" applyNumberFormat="1" applyFont="1" applyFill="1" applyBorder="1" applyAlignment="1">
      <alignment vertical="center"/>
    </xf>
    <xf numFmtId="179" fontId="113" fillId="0" borderId="37" xfId="326" applyNumberFormat="1" applyFont="1" applyFill="1" applyBorder="1" applyAlignment="1">
      <alignment vertical="center"/>
    </xf>
    <xf numFmtId="179" fontId="75" fillId="0" borderId="0" xfId="483" applyNumberFormat="1" applyFont="1" applyFill="1" applyBorder="1" applyAlignment="1">
      <alignment vertical="center"/>
    </xf>
    <xf numFmtId="179" fontId="75" fillId="0" borderId="20" xfId="483" applyNumberFormat="1" applyFont="1" applyFill="1" applyBorder="1" applyAlignment="1">
      <alignment vertical="center"/>
    </xf>
    <xf numFmtId="179" fontId="75" fillId="0" borderId="35" xfId="483" applyNumberFormat="1" applyFont="1" applyFill="1" applyBorder="1" applyAlignment="1">
      <alignment vertical="center"/>
    </xf>
    <xf numFmtId="179" fontId="84" fillId="0" borderId="0" xfId="483" applyNumberFormat="1" applyFont="1" applyFill="1" applyBorder="1" applyAlignment="1">
      <alignment vertical="center"/>
    </xf>
    <xf numFmtId="179" fontId="66" fillId="0" borderId="61" xfId="483" applyNumberFormat="1" applyFont="1" applyFill="1" applyBorder="1" applyAlignment="1">
      <alignment vertical="center"/>
    </xf>
    <xf numFmtId="179" fontId="66" fillId="0" borderId="62" xfId="483" applyNumberFormat="1" applyFont="1" applyFill="1" applyBorder="1" applyAlignment="1">
      <alignment vertical="center"/>
    </xf>
    <xf numFmtId="179" fontId="113" fillId="0" borderId="63" xfId="326" applyNumberFormat="1" applyFont="1" applyFill="1" applyBorder="1" applyAlignment="1">
      <alignment vertical="center"/>
    </xf>
    <xf numFmtId="179" fontId="66" fillId="0" borderId="63" xfId="483" applyNumberFormat="1" applyFont="1" applyFill="1" applyBorder="1" applyAlignment="1">
      <alignment vertical="center"/>
    </xf>
    <xf numFmtId="179" fontId="77" fillId="0" borderId="62" xfId="483" applyNumberFormat="1" applyFont="1" applyFill="1" applyBorder="1" applyAlignment="1" applyProtection="1">
      <alignment vertical="center"/>
    </xf>
    <xf numFmtId="179" fontId="77" fillId="0" borderId="36" xfId="484" applyNumberFormat="1" applyFont="1" applyFill="1" applyBorder="1" applyAlignment="1">
      <alignment horizontal="right" vertical="center" wrapText="1"/>
    </xf>
    <xf numFmtId="179" fontId="115" fillId="0" borderId="29" xfId="326" applyNumberFormat="1" applyFont="1" applyFill="1" applyBorder="1" applyAlignment="1">
      <alignment vertical="center"/>
    </xf>
    <xf numFmtId="169" fontId="113" fillId="0" borderId="0" xfId="326" applyNumberFormat="1" applyFont="1" applyFill="1" applyBorder="1"/>
    <xf numFmtId="169" fontId="113" fillId="0" borderId="0" xfId="326" applyNumberFormat="1" applyFont="1" applyFill="1" applyBorder="1" applyAlignment="1">
      <alignment vertical="center"/>
    </xf>
    <xf numFmtId="175" fontId="66" fillId="0" borderId="0" xfId="483" applyNumberFormat="1" applyFont="1" applyFill="1" applyBorder="1"/>
    <xf numFmtId="3" fontId="77" fillId="0" borderId="0" xfId="484" applyNumberFormat="1" applyFont="1" applyFill="1" applyBorder="1" applyAlignment="1">
      <alignment horizontal="right" wrapText="1"/>
    </xf>
    <xf numFmtId="165" fontId="83" fillId="0" borderId="0" xfId="483" applyNumberFormat="1" applyFont="1" applyFill="1" applyBorder="1" applyAlignment="1" applyProtection="1">
      <alignment horizontal="center"/>
    </xf>
    <xf numFmtId="179" fontId="75" fillId="0" borderId="0" xfId="485" applyNumberFormat="1" applyFont="1" applyFill="1" applyBorder="1"/>
    <xf numFmtId="179" fontId="75" fillId="0" borderId="35" xfId="485" applyNumberFormat="1" applyFont="1" applyFill="1" applyBorder="1"/>
    <xf numFmtId="179" fontId="66" fillId="0" borderId="35" xfId="485" applyNumberFormat="1" applyFont="1" applyFill="1" applyBorder="1"/>
    <xf numFmtId="179" fontId="77" fillId="0" borderId="18" xfId="485" applyNumberFormat="1" applyFont="1" applyFill="1" applyBorder="1" applyProtection="1"/>
    <xf numFmtId="179" fontId="77" fillId="0" borderId="18" xfId="485" applyNumberFormat="1" applyFont="1" applyFill="1" applyBorder="1" applyAlignment="1" applyProtection="1">
      <alignment vertical="center"/>
    </xf>
    <xf numFmtId="179" fontId="117" fillId="0" borderId="0" xfId="326" applyNumberFormat="1" applyFont="1" applyFill="1" applyBorder="1"/>
    <xf numFmtId="179" fontId="66" fillId="0" borderId="20" xfId="485" applyNumberFormat="1" applyFont="1" applyFill="1" applyBorder="1"/>
    <xf numFmtId="179" fontId="66" fillId="0" borderId="61" xfId="485" applyNumberFormat="1" applyFont="1" applyFill="1" applyBorder="1"/>
    <xf numFmtId="179" fontId="66" fillId="0" borderId="62" xfId="485" applyNumberFormat="1" applyFont="1" applyFill="1" applyBorder="1"/>
    <xf numFmtId="179" fontId="66" fillId="0" borderId="63" xfId="485" applyNumberFormat="1" applyFont="1" applyFill="1" applyBorder="1"/>
    <xf numFmtId="179" fontId="66" fillId="0" borderId="68" xfId="485" applyNumberFormat="1" applyFont="1" applyFill="1" applyBorder="1"/>
    <xf numFmtId="179" fontId="77" fillId="0" borderId="62" xfId="485" applyNumberFormat="1" applyFont="1" applyFill="1" applyBorder="1" applyProtection="1"/>
    <xf numFmtId="179" fontId="113" fillId="0" borderId="36" xfId="326" applyNumberFormat="1" applyFont="1" applyFill="1" applyBorder="1"/>
    <xf numFmtId="179" fontId="66" fillId="0" borderId="37" xfId="485" applyNumberFormat="1" applyFont="1" applyFill="1" applyBorder="1"/>
    <xf numFmtId="179" fontId="66" fillId="0" borderId="23" xfId="485" applyNumberFormat="1" applyFont="1" applyFill="1" applyBorder="1"/>
    <xf numFmtId="179" fontId="113" fillId="0" borderId="37" xfId="326" applyNumberFormat="1" applyFont="1" applyFill="1" applyBorder="1"/>
    <xf numFmtId="179" fontId="75" fillId="0" borderId="0" xfId="310" applyNumberFormat="1" applyFont="1" applyFill="1" applyBorder="1" applyAlignment="1">
      <alignment vertical="center"/>
    </xf>
    <xf numFmtId="179" fontId="75" fillId="0" borderId="35" xfId="310" applyNumberFormat="1" applyFont="1" applyFill="1" applyBorder="1" applyAlignment="1">
      <alignment vertical="center"/>
    </xf>
    <xf numFmtId="179" fontId="75" fillId="25" borderId="0" xfId="310" applyNumberFormat="1" applyFont="1" applyFill="1" applyBorder="1" applyAlignment="1" applyProtection="1">
      <alignment vertical="center"/>
    </xf>
    <xf numFmtId="179" fontId="75" fillId="25" borderId="35" xfId="310" applyNumberFormat="1" applyFont="1" applyFill="1" applyBorder="1" applyAlignment="1" applyProtection="1">
      <alignment vertical="center"/>
    </xf>
    <xf numFmtId="179" fontId="117" fillId="0" borderId="0" xfId="310" applyNumberFormat="1" applyFont="1" applyFill="1" applyAlignment="1">
      <alignment vertical="center"/>
    </xf>
    <xf numFmtId="179" fontId="117" fillId="0" borderId="35" xfId="310" applyNumberFormat="1" applyFont="1" applyFill="1" applyBorder="1" applyAlignment="1">
      <alignment vertical="center"/>
    </xf>
    <xf numFmtId="179" fontId="117" fillId="0" borderId="18" xfId="310" applyNumberFormat="1" applyFont="1" applyFill="1" applyBorder="1" applyAlignment="1">
      <alignment vertical="center"/>
    </xf>
    <xf numFmtId="179" fontId="113" fillId="25" borderId="35" xfId="326" applyNumberFormat="1" applyFont="1" applyFill="1" applyBorder="1" applyAlignment="1">
      <alignment vertical="center"/>
    </xf>
    <xf numFmtId="179" fontId="77" fillId="25" borderId="18" xfId="310" applyNumberFormat="1" applyFont="1" applyFill="1" applyBorder="1" applyAlignment="1" applyProtection="1">
      <alignment vertical="center"/>
    </xf>
    <xf numFmtId="179" fontId="77" fillId="0" borderId="18" xfId="310" applyNumberFormat="1" applyFont="1" applyFill="1" applyBorder="1" applyAlignment="1" applyProtection="1">
      <alignment vertical="center"/>
    </xf>
    <xf numFmtId="179" fontId="77" fillId="25" borderId="36" xfId="310" applyNumberFormat="1" applyFont="1" applyFill="1" applyBorder="1" applyAlignment="1" applyProtection="1">
      <alignment vertical="center"/>
    </xf>
    <xf numFmtId="0" fontId="66" fillId="25" borderId="18" xfId="315" quotePrefix="1" applyNumberFormat="1" applyFont="1" applyFill="1" applyBorder="1" applyAlignment="1">
      <alignment horizontal="center"/>
    </xf>
    <xf numFmtId="179" fontId="118" fillId="0" borderId="0" xfId="315" applyNumberFormat="1" applyFont="1" applyFill="1"/>
    <xf numFmtId="179" fontId="75" fillId="0" borderId="35" xfId="315" applyNumberFormat="1" applyFont="1" applyFill="1" applyBorder="1"/>
    <xf numFmtId="179" fontId="75" fillId="25" borderId="18" xfId="315" applyNumberFormat="1" applyFont="1" applyFill="1" applyBorder="1" applyProtection="1"/>
    <xf numFmtId="179" fontId="119" fillId="25" borderId="35" xfId="326" applyNumberFormat="1" applyFont="1" applyFill="1" applyBorder="1" applyAlignment="1"/>
    <xf numFmtId="179" fontId="117" fillId="0" borderId="0" xfId="315" applyNumberFormat="1" applyFont="1" applyFill="1"/>
    <xf numFmtId="179" fontId="66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13" fillId="25" borderId="35" xfId="326" applyNumberFormat="1" applyFont="1" applyFill="1" applyBorder="1"/>
    <xf numFmtId="165" fontId="68" fillId="0" borderId="0" xfId="467" applyFont="1" applyBorder="1" applyAlignment="1" applyProtection="1">
      <alignment horizontal="center"/>
    </xf>
    <xf numFmtId="165" fontId="70" fillId="0" borderId="0" xfId="467" applyFont="1" applyBorder="1" applyAlignment="1" applyProtection="1">
      <alignment horizontal="center" vertical="center"/>
    </xf>
    <xf numFmtId="181" fontId="65" fillId="0" borderId="0" xfId="467" applyNumberFormat="1" applyFont="1" applyFill="1" applyBorder="1" applyAlignment="1" applyProtection="1">
      <alignment horizontal="right"/>
    </xf>
    <xf numFmtId="181" fontId="66" fillId="0" borderId="0" xfId="467" applyNumberFormat="1" applyFont="1" applyFill="1" applyBorder="1" applyAlignment="1" applyProtection="1">
      <alignment horizontal="right"/>
    </xf>
    <xf numFmtId="167" fontId="66" fillId="0" borderId="0" xfId="467" applyNumberFormat="1" applyFont="1" applyFill="1" applyBorder="1" applyAlignment="1" applyProtection="1">
      <alignment horizontal="right"/>
    </xf>
    <xf numFmtId="3" fontId="72" fillId="0" borderId="0" xfId="449" applyNumberFormat="1" applyFont="1"/>
    <xf numFmtId="166" fontId="65" fillId="0" borderId="14" xfId="449" applyNumberFormat="1" applyFont="1" applyBorder="1" applyAlignment="1">
      <alignment horizontal="right"/>
    </xf>
    <xf numFmtId="166" fontId="65" fillId="0" borderId="35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6" fillId="0" borderId="37" xfId="449" applyNumberFormat="1" applyFont="1" applyBorder="1" applyAlignment="1">
      <alignment horizontal="right"/>
    </xf>
    <xf numFmtId="183" fontId="65" fillId="0" borderId="0" xfId="449" applyNumberFormat="1" applyFont="1" applyAlignment="1">
      <alignment horizontal="right"/>
    </xf>
    <xf numFmtId="183" fontId="65" fillId="0" borderId="20" xfId="449" applyNumberFormat="1" applyFont="1" applyFill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6" fillId="0" borderId="23" xfId="449" applyNumberFormat="1" applyFont="1" applyFill="1" applyBorder="1" applyAlignment="1">
      <alignment horizontal="right"/>
    </xf>
    <xf numFmtId="0" fontId="54" fillId="0" borderId="0" xfId="449" applyFont="1" applyAlignment="1">
      <alignment horizontal="right"/>
    </xf>
    <xf numFmtId="165" fontId="114" fillId="25" borderId="0" xfId="483" applyNumberFormat="1" applyFont="1" applyFill="1" applyAlignment="1">
      <alignment horizontal="center"/>
    </xf>
    <xf numFmtId="166" fontId="135" fillId="0" borderId="11" xfId="339" applyNumberFormat="1" applyFont="1" applyFill="1" applyBorder="1" applyAlignment="1" applyProtection="1">
      <alignment horizontal="right"/>
    </xf>
    <xf numFmtId="184" fontId="66" fillId="0" borderId="35" xfId="449" applyNumberFormat="1" applyFont="1" applyFill="1" applyBorder="1"/>
    <xf numFmtId="184" fontId="66" fillId="0" borderId="20" xfId="449" applyNumberFormat="1" applyFont="1" applyFill="1" applyBorder="1"/>
    <xf numFmtId="184" fontId="66" fillId="0" borderId="37" xfId="449" applyNumberFormat="1" applyFont="1" applyFill="1" applyBorder="1"/>
    <xf numFmtId="184" fontId="66" fillId="0" borderId="20" xfId="339" applyNumberFormat="1" applyFont="1" applyFill="1" applyBorder="1" applyProtection="1"/>
    <xf numFmtId="184" fontId="66" fillId="0" borderId="38" xfId="339" applyNumberFormat="1" applyFont="1" applyFill="1" applyBorder="1" applyProtection="1"/>
    <xf numFmtId="184" fontId="66" fillId="0" borderId="23" xfId="339" applyNumberFormat="1" applyFont="1" applyFill="1" applyBorder="1" applyProtection="1"/>
    <xf numFmtId="184" fontId="66" fillId="0" borderId="22" xfId="339" applyNumberFormat="1" applyFont="1" applyFill="1" applyBorder="1" applyProtection="1"/>
    <xf numFmtId="184" fontId="79" fillId="0" borderId="22" xfId="339" applyNumberFormat="1" applyFont="1" applyFill="1" applyBorder="1" applyProtection="1"/>
    <xf numFmtId="183" fontId="54" fillId="0" borderId="0" xfId="449" applyNumberFormat="1" applyFont="1"/>
    <xf numFmtId="184" fontId="66" fillId="0" borderId="23" xfId="449" applyNumberFormat="1" applyFont="1" applyFill="1" applyBorder="1"/>
    <xf numFmtId="180" fontId="138" fillId="0" borderId="0" xfId="0" applyNumberFormat="1" applyFont="1" applyAlignment="1">
      <alignment horizontal="center" vertical="center"/>
    </xf>
    <xf numFmtId="165" fontId="71" fillId="0" borderId="0" xfId="340" applyFont="1"/>
    <xf numFmtId="166" fontId="65" fillId="0" borderId="10" xfId="0" applyNumberFormat="1" applyFont="1" applyFill="1" applyBorder="1" applyAlignment="1" applyProtection="1">
      <alignment vertical="center"/>
      <protection locked="0" hidden="1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0" fontId="124" fillId="0" borderId="35" xfId="0" applyFont="1" applyBorder="1" applyAlignment="1" applyProtection="1">
      <alignment horizontal="center" vertical="center"/>
      <protection locked="0" hidden="1"/>
    </xf>
    <xf numFmtId="182" fontId="136" fillId="0" borderId="0" xfId="485" applyNumberFormat="1" applyFont="1"/>
    <xf numFmtId="1" fontId="139" fillId="0" borderId="0" xfId="0" applyNumberFormat="1" applyFont="1"/>
    <xf numFmtId="167" fontId="66" fillId="0" borderId="20" xfId="339" applyNumberFormat="1" applyFont="1" applyFill="1" applyBorder="1" applyProtection="1"/>
    <xf numFmtId="167" fontId="66" fillId="0" borderId="10" xfId="450" applyNumberFormat="1" applyFont="1" applyBorder="1" applyAlignment="1" applyProtection="1"/>
    <xf numFmtId="167" fontId="66" fillId="0" borderId="20" xfId="450" applyNumberFormat="1" applyFont="1" applyFill="1" applyBorder="1" applyProtection="1"/>
    <xf numFmtId="167" fontId="66" fillId="0" borderId="35" xfId="339" applyNumberFormat="1" applyFont="1" applyFill="1" applyBorder="1" applyProtection="1"/>
    <xf numFmtId="167" fontId="66" fillId="0" borderId="40" xfId="339" applyNumberFormat="1" applyFont="1" applyFill="1" applyBorder="1" applyProtection="1"/>
    <xf numFmtId="3" fontId="40" fillId="0" borderId="0" xfId="313" applyNumberFormat="1" applyFill="1"/>
    <xf numFmtId="179" fontId="66" fillId="0" borderId="23" xfId="313" applyNumberFormat="1" applyFont="1" applyFill="1" applyBorder="1" applyAlignment="1">
      <alignment vertical="center"/>
    </xf>
    <xf numFmtId="165" fontId="66" fillId="0" borderId="21" xfId="339" quotePrefix="1" applyFont="1" applyBorder="1" applyAlignment="1" applyProtection="1">
      <alignment horizontal="left" wrapText="1"/>
    </xf>
    <xf numFmtId="177" fontId="72" fillId="0" borderId="0" xfId="449" applyNumberFormat="1" applyFont="1"/>
    <xf numFmtId="186" fontId="117" fillId="0" borderId="0" xfId="0" applyNumberFormat="1" applyFont="1" applyAlignment="1">
      <alignment horizontal="right" vertical="center"/>
    </xf>
    <xf numFmtId="186" fontId="118" fillId="0" borderId="0" xfId="0" applyNumberFormat="1" applyFont="1" applyAlignment="1">
      <alignment horizontal="right"/>
    </xf>
    <xf numFmtId="186" fontId="88" fillId="0" borderId="29" xfId="340" applyNumberFormat="1" applyFont="1" applyFill="1" applyBorder="1" applyAlignment="1" applyProtection="1"/>
    <xf numFmtId="1" fontId="66" fillId="0" borderId="20" xfId="485" applyNumberFormat="1" applyFont="1" applyFill="1" applyBorder="1"/>
    <xf numFmtId="165" fontId="66" fillId="25" borderId="0" xfId="310" quotePrefix="1" applyNumberFormat="1" applyFont="1" applyFill="1" applyBorder="1" applyAlignment="1" applyProtection="1">
      <alignment horizontal="center" vertical="center"/>
    </xf>
    <xf numFmtId="165" fontId="66" fillId="25" borderId="0" xfId="483" quotePrefix="1" applyNumberFormat="1" applyFont="1" applyFill="1" applyBorder="1" applyAlignment="1" applyProtection="1">
      <alignment horizontal="center" vertical="center" wrapText="1"/>
    </xf>
    <xf numFmtId="165" fontId="66" fillId="25" borderId="35" xfId="483" applyNumberFormat="1" applyFont="1" applyFill="1" applyBorder="1" applyAlignment="1" applyProtection="1">
      <alignment wrapText="1"/>
    </xf>
    <xf numFmtId="49" fontId="66" fillId="25" borderId="18" xfId="483" applyNumberFormat="1" applyFont="1" applyFill="1" applyBorder="1" applyAlignment="1">
      <alignment vertical="center" wrapText="1"/>
    </xf>
    <xf numFmtId="165" fontId="66" fillId="25" borderId="18" xfId="310" quotePrefix="1" applyNumberFormat="1" applyFont="1" applyFill="1" applyBorder="1" applyAlignment="1" applyProtection="1">
      <alignment horizontal="left" vertical="center"/>
    </xf>
    <xf numFmtId="167" fontId="66" fillId="0" borderId="20" xfId="339" applyNumberFormat="1" applyFont="1" applyFill="1" applyBorder="1" applyProtection="1"/>
    <xf numFmtId="167" fontId="66" fillId="0" borderId="20" xfId="339" applyNumberFormat="1" applyFont="1" applyFill="1" applyBorder="1" applyProtection="1"/>
    <xf numFmtId="167" fontId="66" fillId="0" borderId="10" xfId="450" applyNumberFormat="1" applyFont="1" applyBorder="1" applyAlignment="1" applyProtection="1"/>
    <xf numFmtId="167" fontId="66" fillId="0" borderId="20" xfId="339" applyNumberFormat="1" applyFont="1" applyFill="1" applyBorder="1" applyProtection="1"/>
    <xf numFmtId="167" fontId="66" fillId="0" borderId="20" xfId="450" applyNumberFormat="1" applyFont="1" applyFill="1" applyBorder="1" applyProtection="1"/>
    <xf numFmtId="167" fontId="66" fillId="0" borderId="35" xfId="339" applyNumberFormat="1" applyFont="1" applyFill="1" applyBorder="1" applyProtection="1"/>
    <xf numFmtId="165" fontId="83" fillId="25" borderId="0" xfId="483" applyNumberFormat="1" applyFont="1" applyFill="1" applyAlignment="1" applyProtection="1">
      <alignment horizontal="center"/>
    </xf>
    <xf numFmtId="169" fontId="113" fillId="0" borderId="0" xfId="326" applyNumberFormat="1" applyFont="1" applyFill="1"/>
    <xf numFmtId="165" fontId="84" fillId="25" borderId="0" xfId="483" applyNumberFormat="1" applyFont="1" applyFill="1"/>
    <xf numFmtId="165" fontId="66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310" applyNumberFormat="1" applyFont="1" applyFill="1"/>
    <xf numFmtId="165" fontId="84" fillId="25" borderId="0" xfId="310" applyNumberFormat="1" applyFont="1" applyFill="1"/>
    <xf numFmtId="178" fontId="121" fillId="0" borderId="15" xfId="0" applyNumberFormat="1" applyFont="1" applyBorder="1" applyAlignment="1" applyProtection="1">
      <alignment vertical="center"/>
      <protection locked="0" hidden="1"/>
    </xf>
    <xf numFmtId="0" fontId="122" fillId="0" borderId="15" xfId="0" applyFont="1" applyBorder="1" applyAlignment="1" applyProtection="1">
      <alignment horizontal="center" vertical="center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81" fillId="0" borderId="0" xfId="0" applyFont="1"/>
    <xf numFmtId="165" fontId="65" fillId="0" borderId="15" xfId="342" applyFont="1" applyFill="1" applyBorder="1" applyAlignment="1">
      <alignment horizontal="left" vertical="center"/>
    </xf>
    <xf numFmtId="165" fontId="65" fillId="0" borderId="12" xfId="342" applyFont="1" applyFill="1" applyBorder="1" applyAlignment="1">
      <alignment horizontal="left" vertical="center"/>
    </xf>
    <xf numFmtId="165" fontId="65" fillId="0" borderId="16" xfId="342" applyFont="1" applyFill="1" applyBorder="1" applyAlignment="1">
      <alignment horizontal="left" vertical="center"/>
    </xf>
    <xf numFmtId="165" fontId="65" fillId="0" borderId="0" xfId="342" applyFont="1" applyFill="1" applyAlignment="1">
      <alignment vertical="center"/>
    </xf>
    <xf numFmtId="165" fontId="73" fillId="0" borderId="0" xfId="342" applyFont="1" applyFill="1" applyBorder="1" applyAlignment="1" applyProtection="1">
      <alignment horizontal="left" vertical="center"/>
      <protection locked="0"/>
    </xf>
    <xf numFmtId="165" fontId="68" fillId="0" borderId="20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horizontal="center" vertical="center"/>
    </xf>
    <xf numFmtId="165" fontId="68" fillId="0" borderId="21" xfId="342" applyFont="1" applyFill="1" applyBorder="1" applyAlignment="1">
      <alignment horizontal="center" vertical="center"/>
    </xf>
    <xf numFmtId="165" fontId="68" fillId="0" borderId="21" xfId="342" applyFont="1" applyFill="1" applyBorder="1" applyAlignment="1">
      <alignment horizontal="centerContinuous" vertical="top"/>
    </xf>
    <xf numFmtId="165" fontId="66" fillId="0" borderId="0" xfId="342" applyFont="1" applyFill="1" applyAlignment="1">
      <alignment vertical="center"/>
    </xf>
    <xf numFmtId="165" fontId="68" fillId="0" borderId="20" xfId="342" applyFont="1" applyFill="1" applyBorder="1" applyAlignment="1">
      <alignment horizontal="centerContinuous" vertical="center"/>
    </xf>
    <xf numFmtId="165" fontId="68" fillId="0" borderId="21" xfId="342" applyFont="1" applyFill="1" applyBorder="1" applyAlignment="1">
      <alignment horizontal="center" vertical="top"/>
    </xf>
    <xf numFmtId="165" fontId="68" fillId="0" borderId="23" xfId="342" applyFont="1" applyFill="1" applyBorder="1" applyAlignment="1">
      <alignment vertical="center"/>
    </xf>
    <xf numFmtId="165" fontId="83" fillId="0" borderId="0" xfId="340" applyFont="1"/>
    <xf numFmtId="165" fontId="65" fillId="0" borderId="0" xfId="342" applyFont="1" applyFill="1" applyAlignment="1">
      <alignment horizontal="left" vertical="center"/>
    </xf>
    <xf numFmtId="165" fontId="65" fillId="0" borderId="12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left" vertical="center"/>
    </xf>
    <xf numFmtId="165" fontId="68" fillId="0" borderId="0" xfId="342" applyFont="1" applyFill="1" applyAlignment="1">
      <alignment horizontal="centerContinuous" vertical="center"/>
    </xf>
    <xf numFmtId="165" fontId="68" fillId="0" borderId="21" xfId="342" applyFont="1" applyFill="1" applyBorder="1" applyAlignment="1">
      <alignment horizontal="left" vertical="center"/>
    </xf>
    <xf numFmtId="165" fontId="68" fillId="0" borderId="0" xfId="342" applyFont="1" applyFill="1" applyBorder="1" applyAlignment="1" applyProtection="1">
      <alignment horizontal="right"/>
    </xf>
    <xf numFmtId="171" fontId="77" fillId="0" borderId="0" xfId="342" applyNumberFormat="1" applyFont="1" applyFill="1" applyBorder="1" applyAlignment="1" applyProtection="1">
      <alignment horizontal="right" vertical="center"/>
    </xf>
    <xf numFmtId="165" fontId="65" fillId="0" borderId="0" xfId="342" applyFont="1" applyFill="1" applyAlignment="1" applyProtection="1">
      <alignment horizontal="centerContinuous" vertical="center"/>
      <protection locked="0"/>
    </xf>
    <xf numFmtId="165" fontId="65" fillId="0" borderId="0" xfId="342" applyFont="1" applyFill="1" applyAlignment="1">
      <alignment horizontal="centerContinuous" vertical="center"/>
    </xf>
    <xf numFmtId="165" fontId="65" fillId="0" borderId="29" xfId="342" applyFont="1" applyFill="1" applyBorder="1" applyAlignment="1">
      <alignment vertical="center"/>
    </xf>
    <xf numFmtId="165" fontId="68" fillId="0" borderId="0" xfId="342" applyFont="1" applyFill="1" applyAlignment="1">
      <alignment horizontal="right" vertical="center"/>
    </xf>
    <xf numFmtId="165" fontId="65" fillId="0" borderId="47" xfId="342" applyFont="1" applyFill="1" applyBorder="1" applyAlignment="1">
      <alignment vertical="center"/>
    </xf>
    <xf numFmtId="165" fontId="68" fillId="0" borderId="0" xfId="342" applyFont="1" applyFill="1" applyBorder="1" applyAlignment="1">
      <alignment vertical="center"/>
    </xf>
    <xf numFmtId="165" fontId="65" fillId="0" borderId="12" xfId="342" applyFont="1" applyFill="1" applyBorder="1" applyAlignment="1">
      <alignment vertical="center"/>
    </xf>
    <xf numFmtId="165" fontId="65" fillId="0" borderId="18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5" fillId="0" borderId="18" xfId="342" applyFont="1" applyFill="1" applyBorder="1" applyAlignment="1">
      <alignment horizontal="center" vertical="center"/>
    </xf>
    <xf numFmtId="165" fontId="65" fillId="0" borderId="0" xfId="342" applyFont="1" applyFill="1" applyBorder="1" applyAlignment="1">
      <alignment horizontal="center" vertical="center"/>
    </xf>
    <xf numFmtId="165" fontId="65" fillId="0" borderId="18" xfId="342" applyFont="1" applyFill="1" applyBorder="1" applyAlignment="1">
      <alignment horizontal="left" vertical="center"/>
    </xf>
    <xf numFmtId="165" fontId="65" fillId="0" borderId="0" xfId="342" applyFont="1" applyFill="1" applyBorder="1" applyAlignment="1">
      <alignment horizontal="left" vertical="center"/>
    </xf>
    <xf numFmtId="165" fontId="65" fillId="0" borderId="35" xfId="342" applyFont="1" applyFill="1" applyBorder="1" applyAlignment="1">
      <alignment vertical="center"/>
    </xf>
    <xf numFmtId="165" fontId="68" fillId="0" borderId="0" xfId="342" applyFont="1" applyFill="1" applyBorder="1" applyAlignment="1">
      <alignment horizontal="centerContinuous" vertical="center"/>
    </xf>
    <xf numFmtId="165" fontId="68" fillId="0" borderId="20" xfId="342" applyFont="1" applyFill="1" applyBorder="1" applyAlignment="1">
      <alignment vertical="center"/>
    </xf>
    <xf numFmtId="165" fontId="68" fillId="0" borderId="21" xfId="342" applyFont="1" applyFill="1" applyBorder="1" applyAlignment="1">
      <alignment vertical="center"/>
    </xf>
    <xf numFmtId="165" fontId="68" fillId="0" borderId="35" xfId="342" applyFont="1" applyFill="1" applyBorder="1" applyAlignment="1">
      <alignment vertical="center"/>
    </xf>
    <xf numFmtId="165" fontId="70" fillId="0" borderId="27" xfId="342" applyFont="1" applyFill="1" applyBorder="1" applyAlignment="1">
      <alignment horizontal="centerContinuous" vertical="center"/>
    </xf>
    <xf numFmtId="165" fontId="70" fillId="0" borderId="28" xfId="342" applyFont="1" applyFill="1" applyBorder="1" applyAlignment="1">
      <alignment horizontal="centerContinuous" vertical="center"/>
    </xf>
    <xf numFmtId="165" fontId="70" fillId="0" borderId="42" xfId="342" applyFont="1" applyFill="1" applyBorder="1" applyAlignment="1">
      <alignment horizontal="centerContinuous" vertical="center"/>
    </xf>
    <xf numFmtId="165" fontId="70" fillId="0" borderId="48" xfId="342" applyFont="1" applyFill="1" applyBorder="1" applyAlignment="1">
      <alignment horizontal="center" vertical="center"/>
    </xf>
    <xf numFmtId="165" fontId="70" fillId="0" borderId="28" xfId="342" applyFont="1" applyFill="1" applyBorder="1" applyAlignment="1">
      <alignment horizontal="center" vertical="center"/>
    </xf>
    <xf numFmtId="165" fontId="70" fillId="0" borderId="49" xfId="342" applyFont="1" applyFill="1" applyBorder="1" applyAlignment="1">
      <alignment horizontal="center" vertical="center"/>
    </xf>
    <xf numFmtId="165" fontId="70" fillId="0" borderId="42" xfId="342" applyFont="1" applyFill="1" applyBorder="1" applyAlignment="1">
      <alignment horizontal="center" vertical="center"/>
    </xf>
    <xf numFmtId="165" fontId="70" fillId="0" borderId="50" xfId="342" applyFont="1" applyFill="1" applyBorder="1" applyAlignment="1">
      <alignment horizontal="center" vertical="center"/>
    </xf>
    <xf numFmtId="165" fontId="66" fillId="0" borderId="0" xfId="342" applyFont="1" applyFill="1" applyAlignment="1">
      <alignment horizontal="center" vertical="center"/>
    </xf>
    <xf numFmtId="165" fontId="65" fillId="0" borderId="10" xfId="342" applyFont="1" applyFill="1" applyBorder="1"/>
    <xf numFmtId="165" fontId="65" fillId="0" borderId="11" xfId="342" applyFont="1" applyFill="1" applyBorder="1"/>
    <xf numFmtId="165" fontId="65" fillId="0" borderId="11" xfId="342" applyFont="1" applyFill="1" applyBorder="1" applyAlignment="1" applyProtection="1">
      <alignment horizontal="left"/>
    </xf>
    <xf numFmtId="165" fontId="68" fillId="0" borderId="14" xfId="342" applyFont="1" applyFill="1" applyBorder="1" applyAlignment="1">
      <alignment horizontal="centerContinuous" vertical="center"/>
    </xf>
    <xf numFmtId="165" fontId="65" fillId="0" borderId="18" xfId="342" applyFont="1" applyFill="1" applyBorder="1"/>
    <xf numFmtId="165" fontId="65" fillId="0" borderId="0" xfId="342" applyFont="1" applyFill="1" applyBorder="1"/>
    <xf numFmtId="165" fontId="65" fillId="0" borderId="0" xfId="342" applyFont="1" applyFill="1" applyBorder="1" applyAlignment="1" applyProtection="1">
      <alignment horizontal="left"/>
    </xf>
    <xf numFmtId="165" fontId="65" fillId="0" borderId="36" xfId="342" applyFont="1" applyFill="1" applyBorder="1"/>
    <xf numFmtId="165" fontId="65" fillId="0" borderId="29" xfId="342" applyFont="1" applyFill="1" applyBorder="1"/>
    <xf numFmtId="165" fontId="65" fillId="0" borderId="29" xfId="342" applyFont="1" applyFill="1" applyBorder="1" applyAlignment="1" applyProtection="1">
      <alignment horizontal="left"/>
    </xf>
    <xf numFmtId="165" fontId="66" fillId="0" borderId="18" xfId="342" quotePrefix="1" applyFont="1" applyFill="1" applyBorder="1" applyAlignment="1" applyProtection="1">
      <alignment horizontal="left"/>
    </xf>
    <xf numFmtId="165" fontId="66" fillId="0" borderId="0" xfId="342" quotePrefix="1" applyFont="1" applyFill="1" applyBorder="1" applyAlignment="1" applyProtection="1">
      <alignment horizontal="left"/>
    </xf>
    <xf numFmtId="165" fontId="66" fillId="0" borderId="0" xfId="342" applyFont="1" applyFill="1" applyBorder="1" applyAlignment="1" applyProtection="1">
      <alignment horizontal="left"/>
    </xf>
    <xf numFmtId="165" fontId="71" fillId="0" borderId="12" xfId="342" applyFont="1" applyFill="1" applyBorder="1" applyAlignment="1">
      <alignment horizontal="centerContinuous" vertical="center"/>
    </xf>
    <xf numFmtId="165" fontId="66" fillId="0" borderId="18" xfId="342" applyFont="1" applyFill="1" applyBorder="1" applyAlignment="1" applyProtection="1">
      <alignment horizontal="left"/>
    </xf>
    <xf numFmtId="165" fontId="71" fillId="0" borderId="0" xfId="342" applyFont="1" applyFill="1" applyBorder="1" applyAlignment="1">
      <alignment horizontal="centerContinuous" vertical="center"/>
    </xf>
    <xf numFmtId="165" fontId="66" fillId="0" borderId="36" xfId="342" applyFont="1" applyFill="1" applyBorder="1" applyAlignment="1" applyProtection="1">
      <alignment horizontal="left"/>
    </xf>
    <xf numFmtId="165" fontId="66" fillId="0" borderId="29" xfId="342" applyFont="1" applyFill="1" applyBorder="1" applyAlignment="1" applyProtection="1">
      <alignment horizontal="left"/>
    </xf>
    <xf numFmtId="165" fontId="71" fillId="0" borderId="29" xfId="342" applyFont="1" applyFill="1" applyBorder="1" applyAlignment="1">
      <alignment horizontal="centerContinuous" vertical="center"/>
    </xf>
    <xf numFmtId="165" fontId="66" fillId="0" borderId="0" xfId="342" applyFont="1" applyFill="1" applyBorder="1" applyAlignment="1">
      <alignment vertical="center"/>
    </xf>
    <xf numFmtId="165" fontId="71" fillId="0" borderId="24" xfId="342" applyFont="1" applyFill="1" applyBorder="1" applyAlignment="1">
      <alignment horizontal="centerContinuous" vertical="center"/>
    </xf>
    <xf numFmtId="165" fontId="71" fillId="0" borderId="37" xfId="342" applyFont="1" applyFill="1" applyBorder="1" applyAlignment="1">
      <alignment horizontal="centerContinuous" vertical="center"/>
    </xf>
    <xf numFmtId="165" fontId="77" fillId="0" borderId="10" xfId="342" quotePrefix="1" applyFont="1" applyFill="1" applyBorder="1" applyAlignment="1" applyProtection="1">
      <alignment horizontal="left"/>
    </xf>
    <xf numFmtId="165" fontId="66" fillId="0" borderId="11" xfId="342" quotePrefix="1" applyFont="1" applyFill="1" applyBorder="1" applyAlignment="1" applyProtection="1">
      <alignment horizontal="left"/>
    </xf>
    <xf numFmtId="1" fontId="66" fillId="0" borderId="11" xfId="342" applyNumberFormat="1" applyFont="1" applyFill="1" applyBorder="1"/>
    <xf numFmtId="165" fontId="71" fillId="0" borderId="11" xfId="342" applyFont="1" applyFill="1" applyBorder="1" applyAlignment="1">
      <alignment horizontal="centerContinuous" vertical="center"/>
    </xf>
    <xf numFmtId="165" fontId="71" fillId="0" borderId="14" xfId="342" applyFont="1" applyFill="1" applyBorder="1" applyAlignment="1">
      <alignment horizontal="centerContinuous" vertical="center"/>
    </xf>
    <xf numFmtId="165" fontId="66" fillId="0" borderId="10" xfId="342" quotePrefix="1" applyFont="1" applyFill="1" applyBorder="1" applyAlignment="1" applyProtection="1">
      <alignment horizontal="left"/>
    </xf>
    <xf numFmtId="165" fontId="66" fillId="0" borderId="11" xfId="342" applyFont="1" applyFill="1" applyBorder="1" applyAlignment="1" applyProtection="1">
      <alignment horizontal="left"/>
    </xf>
    <xf numFmtId="165" fontId="66" fillId="0" borderId="36" xfId="342" quotePrefix="1" applyFont="1" applyFill="1" applyBorder="1" applyAlignment="1" applyProtection="1">
      <alignment horizontal="left"/>
    </xf>
    <xf numFmtId="165" fontId="77" fillId="0" borderId="0" xfId="342" applyFont="1" applyFill="1" applyAlignment="1">
      <alignment vertical="center"/>
    </xf>
    <xf numFmtId="165" fontId="70" fillId="0" borderId="51" xfId="342" applyFont="1" applyFill="1" applyBorder="1" applyAlignment="1">
      <alignment horizontal="center" vertical="center"/>
    </xf>
    <xf numFmtId="171" fontId="75" fillId="0" borderId="18" xfId="342" applyNumberFormat="1" applyFont="1" applyFill="1" applyBorder="1" applyAlignment="1" applyProtection="1">
      <alignment horizontal="right" vertical="center"/>
    </xf>
    <xf numFmtId="171" fontId="75" fillId="0" borderId="0" xfId="342" applyNumberFormat="1" applyFont="1" applyFill="1" applyBorder="1" applyAlignment="1" applyProtection="1">
      <alignment horizontal="right" vertical="center"/>
    </xf>
    <xf numFmtId="171" fontId="75" fillId="0" borderId="35" xfId="342" applyNumberFormat="1" applyFont="1" applyFill="1" applyBorder="1" applyAlignment="1" applyProtection="1">
      <alignment horizontal="right" vertical="center"/>
    </xf>
    <xf numFmtId="171" fontId="75" fillId="0" borderId="36" xfId="342" applyNumberFormat="1" applyFont="1" applyFill="1" applyBorder="1" applyAlignment="1" applyProtection="1">
      <alignment horizontal="right" vertical="center"/>
    </xf>
    <xf numFmtId="171" fontId="75" fillId="0" borderId="29" xfId="342" applyNumberFormat="1" applyFont="1" applyFill="1" applyBorder="1" applyAlignment="1" applyProtection="1">
      <alignment horizontal="right" vertical="center"/>
    </xf>
    <xf numFmtId="171" fontId="75" fillId="0" borderId="37" xfId="342" applyNumberFormat="1" applyFont="1" applyFill="1" applyBorder="1" applyAlignment="1" applyProtection="1">
      <alignment horizontal="right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67" fontId="66" fillId="0" borderId="0" xfId="449" applyNumberFormat="1" applyFont="1" applyFill="1" applyBorder="1"/>
    <xf numFmtId="0" fontId="54" fillId="0" borderId="0" xfId="449" applyFont="1" applyFill="1" applyBorder="1"/>
    <xf numFmtId="167" fontId="65" fillId="0" borderId="37" xfId="449" applyNumberFormat="1" applyFont="1" applyFill="1" applyBorder="1"/>
    <xf numFmtId="167" fontId="66" fillId="0" borderId="35" xfId="449" applyNumberFormat="1" applyFont="1" applyFill="1" applyBorder="1"/>
    <xf numFmtId="167" fontId="66" fillId="0" borderId="20" xfId="449" applyNumberFormat="1" applyFont="1" applyFill="1" applyBorder="1"/>
    <xf numFmtId="0" fontId="65" fillId="0" borderId="0" xfId="313" applyFont="1" applyFill="1"/>
    <xf numFmtId="0" fontId="66" fillId="0" borderId="0" xfId="313" applyFont="1" applyFill="1" applyBorder="1"/>
    <xf numFmtId="0" fontId="66" fillId="0" borderId="0" xfId="313" applyFont="1" applyFill="1"/>
    <xf numFmtId="0" fontId="40" fillId="0" borderId="0" xfId="313" applyFill="1"/>
    <xf numFmtId="0" fontId="54" fillId="0" borderId="0" xfId="313" applyFont="1" applyFill="1"/>
    <xf numFmtId="0" fontId="66" fillId="0" borderId="0" xfId="313" applyFont="1" applyFill="1" applyBorder="1" applyAlignment="1">
      <alignment horizontal="center"/>
    </xf>
    <xf numFmtId="0" fontId="66" fillId="0" borderId="0" xfId="313" applyFont="1" applyFill="1" applyAlignment="1">
      <alignment horizontal="center"/>
    </xf>
    <xf numFmtId="0" fontId="54" fillId="0" borderId="0" xfId="313" applyFont="1" applyFill="1" applyBorder="1" applyAlignment="1">
      <alignment horizontal="center"/>
    </xf>
    <xf numFmtId="0" fontId="54" fillId="0" borderId="29" xfId="313" applyFont="1" applyFill="1" applyBorder="1"/>
    <xf numFmtId="0" fontId="65" fillId="0" borderId="0" xfId="313" applyFont="1" applyFill="1" applyAlignment="1">
      <alignment horizontal="right" vertical="center"/>
    </xf>
    <xf numFmtId="0" fontId="66" fillId="0" borderId="15" xfId="313" applyFont="1" applyFill="1" applyBorder="1"/>
    <xf numFmtId="0" fontId="65" fillId="0" borderId="10" xfId="313" applyFont="1" applyFill="1" applyBorder="1" applyAlignment="1">
      <alignment horizontal="center"/>
    </xf>
    <xf numFmtId="0" fontId="65" fillId="0" borderId="35" xfId="313" applyFont="1" applyFill="1" applyBorder="1" applyAlignment="1">
      <alignment horizontal="center" vertical="center"/>
    </xf>
    <xf numFmtId="0" fontId="65" fillId="0" borderId="20" xfId="313" applyFont="1" applyFill="1" applyBorder="1" applyAlignment="1">
      <alignment horizontal="center"/>
    </xf>
    <xf numFmtId="0" fontId="65" fillId="0" borderId="18" xfId="313" applyFont="1" applyFill="1" applyBorder="1" applyAlignment="1">
      <alignment horizontal="center" vertical="center"/>
    </xf>
    <xf numFmtId="0" fontId="65" fillId="0" borderId="0" xfId="313" applyFont="1" applyFill="1" applyBorder="1" applyAlignment="1">
      <alignment horizontal="center"/>
    </xf>
    <xf numFmtId="0" fontId="65" fillId="0" borderId="35" xfId="313" applyFont="1" applyFill="1" applyBorder="1" applyAlignment="1">
      <alignment horizontal="center"/>
    </xf>
    <xf numFmtId="0" fontId="65" fillId="0" borderId="15" xfId="313" applyFont="1" applyFill="1" applyBorder="1" applyAlignment="1">
      <alignment horizontal="center"/>
    </xf>
    <xf numFmtId="0" fontId="65" fillId="0" borderId="14" xfId="313" applyFont="1" applyFill="1" applyBorder="1" applyAlignment="1">
      <alignment horizontal="center"/>
    </xf>
    <xf numFmtId="0" fontId="66" fillId="0" borderId="20" xfId="313" applyFont="1" applyFill="1" applyBorder="1"/>
    <xf numFmtId="0" fontId="65" fillId="0" borderId="36" xfId="313" applyFont="1" applyFill="1" applyBorder="1" applyAlignment="1">
      <alignment horizontal="center" vertical="center"/>
    </xf>
    <xf numFmtId="0" fontId="109" fillId="0" borderId="35" xfId="313" applyFont="1" applyFill="1" applyBorder="1" applyAlignment="1">
      <alignment horizontal="left" vertical="center"/>
    </xf>
    <xf numFmtId="0" fontId="65" fillId="0" borderId="36" xfId="313" quotePrefix="1" applyFont="1" applyFill="1" applyBorder="1" applyAlignment="1">
      <alignment horizontal="center" vertical="center"/>
    </xf>
    <xf numFmtId="0" fontId="65" fillId="0" borderId="37" xfId="313" quotePrefix="1" applyFont="1" applyFill="1" applyBorder="1" applyAlignment="1">
      <alignment horizontal="center" vertical="center"/>
    </xf>
    <xf numFmtId="0" fontId="65" fillId="0" borderId="37" xfId="313" applyFont="1" applyFill="1" applyBorder="1" applyAlignment="1">
      <alignment horizontal="center" vertical="center"/>
    </xf>
    <xf numFmtId="0" fontId="65" fillId="0" borderId="23" xfId="313" quotePrefix="1" applyFont="1" applyFill="1" applyBorder="1" applyAlignment="1">
      <alignment horizontal="center" vertical="center"/>
    </xf>
    <xf numFmtId="20" fontId="65" fillId="0" borderId="37" xfId="313" quotePrefix="1" applyNumberFormat="1" applyFont="1" applyFill="1" applyBorder="1" applyAlignment="1">
      <alignment horizontal="center" vertical="center"/>
    </xf>
    <xf numFmtId="0" fontId="70" fillId="0" borderId="42" xfId="313" applyFont="1" applyFill="1" applyBorder="1" applyAlignment="1">
      <alignment horizontal="center" vertical="center"/>
    </xf>
    <xf numFmtId="0" fontId="70" fillId="0" borderId="27" xfId="313" applyFont="1" applyFill="1" applyBorder="1" applyAlignment="1">
      <alignment horizontal="center" vertical="center"/>
    </xf>
    <xf numFmtId="0" fontId="70" fillId="0" borderId="45" xfId="313" applyFont="1" applyFill="1" applyBorder="1" applyAlignment="1">
      <alignment horizontal="center" vertical="center"/>
    </xf>
    <xf numFmtId="0" fontId="70" fillId="0" borderId="11" xfId="313" applyFont="1" applyFill="1" applyBorder="1" applyAlignment="1">
      <alignment horizontal="center" vertical="center"/>
    </xf>
    <xf numFmtId="0" fontId="54" fillId="0" borderId="0" xfId="313" applyFont="1" applyFill="1" applyAlignment="1">
      <alignment vertical="center"/>
    </xf>
    <xf numFmtId="0" fontId="66" fillId="0" borderId="0" xfId="313" applyFont="1" applyFill="1" applyAlignment="1">
      <alignment vertical="center"/>
    </xf>
    <xf numFmtId="0" fontId="65" fillId="0" borderId="20" xfId="313" applyFont="1" applyFill="1" applyBorder="1" applyAlignment="1">
      <alignment vertical="center"/>
    </xf>
    <xf numFmtId="3" fontId="65" fillId="0" borderId="14" xfId="313" applyNumberFormat="1" applyFont="1" applyFill="1" applyBorder="1" applyAlignment="1">
      <alignment vertical="center"/>
    </xf>
    <xf numFmtId="166" fontId="65" fillId="0" borderId="35" xfId="233" applyNumberFormat="1" applyFont="1" applyFill="1" applyBorder="1" applyAlignment="1">
      <alignment vertical="center"/>
    </xf>
    <xf numFmtId="0" fontId="40" fillId="0" borderId="0" xfId="313" applyFill="1" applyAlignment="1">
      <alignment vertical="center"/>
    </xf>
    <xf numFmtId="0" fontId="72" fillId="0" borderId="20" xfId="313" applyFont="1" applyFill="1" applyBorder="1" applyAlignment="1">
      <alignment vertical="center"/>
    </xf>
    <xf numFmtId="0" fontId="66" fillId="0" borderId="20" xfId="313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54" fillId="0" borderId="20" xfId="313" applyFont="1" applyFill="1" applyBorder="1" applyAlignment="1">
      <alignment vertical="center"/>
    </xf>
    <xf numFmtId="0" fontId="66" fillId="0" borderId="20" xfId="313" applyFont="1" applyFill="1" applyBorder="1" applyAlignment="1">
      <alignment horizontal="left" vertical="center"/>
    </xf>
    <xf numFmtId="0" fontId="66" fillId="0" borderId="20" xfId="313" quotePrefix="1" applyFont="1" applyFill="1" applyBorder="1" applyAlignment="1">
      <alignment vertical="center"/>
    </xf>
    <xf numFmtId="0" fontId="65" fillId="0" borderId="23" xfId="313" applyFont="1" applyFill="1" applyBorder="1" applyAlignment="1">
      <alignment vertical="center"/>
    </xf>
    <xf numFmtId="166" fontId="65" fillId="0" borderId="23" xfId="233" applyNumberFormat="1" applyFont="1" applyFill="1" applyBorder="1" applyAlignment="1">
      <alignment vertical="center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5" fillId="0" borderId="23" xfId="0" applyNumberFormat="1" applyFont="1" applyFill="1" applyBorder="1" applyAlignment="1" applyProtection="1">
      <alignment vertical="center"/>
      <protection locked="0" hidden="1"/>
    </xf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171" fontId="77" fillId="25" borderId="0" xfId="342" applyNumberFormat="1" applyFont="1" applyFill="1" applyBorder="1" applyAlignment="1" applyProtection="1">
      <alignment horizontal="right" vertical="center"/>
    </xf>
    <xf numFmtId="171" fontId="77" fillId="25" borderId="35" xfId="342" applyNumberFormat="1" applyFont="1" applyFill="1" applyBorder="1" applyAlignment="1" applyProtection="1">
      <alignment horizontal="right"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5" fillId="0" borderId="0" xfId="342" applyNumberFormat="1" applyFont="1" applyFill="1" applyBorder="1" applyAlignment="1" applyProtection="1">
      <alignment vertical="center"/>
    </xf>
    <xf numFmtId="180" fontId="75" fillId="0" borderId="14" xfId="342" applyNumberFormat="1" applyFont="1" applyFill="1" applyBorder="1" applyAlignment="1" applyProtection="1">
      <alignment vertical="center"/>
    </xf>
    <xf numFmtId="180" fontId="75" fillId="0" borderId="18" xfId="342" applyNumberFormat="1" applyFont="1" applyFill="1" applyBorder="1" applyAlignment="1" applyProtection="1">
      <alignment vertical="center"/>
    </xf>
    <xf numFmtId="180" fontId="75" fillId="0" borderId="35" xfId="342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67" fontId="65" fillId="0" borderId="20" xfId="449" applyNumberFormat="1" applyFont="1" applyFill="1" applyBorder="1"/>
    <xf numFmtId="0" fontId="65" fillId="0" borderId="0" xfId="313" applyFont="1" applyFill="1" applyAlignment="1">
      <alignment horizontal="center"/>
    </xf>
    <xf numFmtId="167" fontId="65" fillId="0" borderId="23" xfId="449" applyNumberFormat="1" applyFont="1" applyFill="1" applyBorder="1"/>
    <xf numFmtId="167" fontId="65" fillId="0" borderId="42" xfId="449" applyNumberFormat="1" applyFont="1" applyFill="1" applyBorder="1"/>
    <xf numFmtId="167" fontId="65" fillId="0" borderId="15" xfId="449" applyNumberFormat="1" applyFont="1" applyFill="1" applyBorder="1"/>
    <xf numFmtId="167" fontId="65" fillId="0" borderId="14" xfId="449" applyNumberFormat="1" applyFont="1" applyFill="1" applyBorder="1"/>
    <xf numFmtId="3" fontId="108" fillId="0" borderId="0" xfId="313" applyNumberFormat="1" applyFont="1" applyFill="1" applyBorder="1" applyAlignment="1">
      <alignment vertical="center"/>
    </xf>
    <xf numFmtId="167" fontId="65" fillId="0" borderId="35" xfId="449" applyNumberFormat="1" applyFont="1" applyFill="1" applyBorder="1"/>
    <xf numFmtId="0" fontId="71" fillId="0" borderId="0" xfId="313" applyFont="1" applyFill="1"/>
    <xf numFmtId="0" fontId="121" fillId="0" borderId="20" xfId="0" quotePrefix="1" applyFont="1" applyBorder="1" applyAlignment="1" applyProtection="1">
      <alignment horizontal="center" vertical="center"/>
      <protection locked="0" hidden="1"/>
    </xf>
    <xf numFmtId="20" fontId="121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5" fillId="0" borderId="37" xfId="449" applyNumberFormat="1" applyFont="1" applyFill="1" applyBorder="1"/>
    <xf numFmtId="184" fontId="65" fillId="0" borderId="14" xfId="449" applyNumberFormat="1" applyFont="1" applyFill="1" applyBorder="1"/>
    <xf numFmtId="184" fontId="65" fillId="0" borderId="35" xfId="449" applyNumberFormat="1" applyFont="1" applyFill="1" applyBorder="1"/>
    <xf numFmtId="184" fontId="65" fillId="0" borderId="10" xfId="449" applyNumberFormat="1" applyFont="1" applyFill="1" applyBorder="1"/>
    <xf numFmtId="184" fontId="65" fillId="0" borderId="15" xfId="449" applyNumberFormat="1" applyFont="1" applyFill="1" applyBorder="1"/>
    <xf numFmtId="184" fontId="66" fillId="0" borderId="35" xfId="449" applyNumberFormat="1" applyFont="1" applyFill="1" applyBorder="1"/>
    <xf numFmtId="184" fontId="66" fillId="0" borderId="20" xfId="449" applyNumberFormat="1" applyFont="1" applyFill="1" applyBorder="1"/>
    <xf numFmtId="3" fontId="65" fillId="0" borderId="11" xfId="313" applyNumberFormat="1" applyFont="1" applyFill="1" applyBorder="1" applyAlignment="1">
      <alignment vertical="center"/>
    </xf>
    <xf numFmtId="3" fontId="65" fillId="0" borderId="18" xfId="313" applyNumberFormat="1" applyFont="1" applyFill="1" applyBorder="1" applyAlignment="1">
      <alignment vertical="center"/>
    </xf>
    <xf numFmtId="3" fontId="65" fillId="0" borderId="0" xfId="313" applyNumberFormat="1" applyFont="1" applyFill="1" applyBorder="1" applyAlignment="1">
      <alignment vertical="center"/>
    </xf>
    <xf numFmtId="3" fontId="65" fillId="0" borderId="35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5" fillId="0" borderId="29" xfId="313" applyNumberFormat="1" applyFont="1" applyFill="1" applyBorder="1" applyAlignment="1">
      <alignment vertical="center"/>
    </xf>
    <xf numFmtId="3" fontId="65" fillId="0" borderId="37" xfId="313" applyNumberFormat="1" applyFont="1" applyFill="1" applyBorder="1" applyAlignment="1">
      <alignment vertical="center"/>
    </xf>
    <xf numFmtId="3" fontId="40" fillId="0" borderId="0" xfId="313" applyNumberFormat="1" applyFill="1" applyAlignment="1">
      <alignment vertical="center"/>
    </xf>
    <xf numFmtId="184" fontId="65" fillId="0" borderId="42" xfId="449" applyNumberFormat="1" applyFont="1" applyFill="1" applyBorder="1"/>
    <xf numFmtId="184" fontId="65" fillId="0" borderId="23" xfId="449" applyNumberFormat="1" applyFont="1" applyFill="1" applyBorder="1"/>
    <xf numFmtId="184" fontId="54" fillId="0" borderId="20" xfId="449" applyNumberFormat="1" applyFont="1" applyBorder="1" applyAlignment="1">
      <alignment horizontal="right" vertical="top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3" fontId="65" fillId="0" borderId="10" xfId="313" applyNumberFormat="1" applyFont="1" applyFill="1" applyBorder="1"/>
    <xf numFmtId="3" fontId="66" fillId="0" borderId="18" xfId="313" applyNumberFormat="1" applyFont="1" applyFill="1" applyBorder="1"/>
    <xf numFmtId="3" fontId="65" fillId="0" borderId="18" xfId="313" applyNumberFormat="1" applyFont="1" applyFill="1" applyBorder="1"/>
    <xf numFmtId="3" fontId="65" fillId="0" borderId="36" xfId="313" applyNumberFormat="1" applyFont="1" applyFill="1" applyBorder="1"/>
    <xf numFmtId="178" fontId="121" fillId="0" borderId="15" xfId="0" applyNumberFormat="1" applyFont="1" applyBorder="1" applyAlignment="1" applyProtection="1">
      <alignment vertical="center"/>
      <protection locked="0" hidden="1"/>
    </xf>
    <xf numFmtId="171" fontId="77" fillId="0" borderId="20" xfId="340" applyNumberFormat="1" applyFont="1" applyFill="1" applyBorder="1" applyAlignment="1" applyProtection="1">
      <alignment horizontal="right" vertical="center"/>
    </xf>
    <xf numFmtId="167" fontId="65" fillId="0" borderId="20" xfId="449" applyNumberFormat="1" applyFont="1" applyFill="1" applyBorder="1" applyAlignment="1">
      <alignment horizontal="right"/>
    </xf>
    <xf numFmtId="1" fontId="65" fillId="0" borderId="23" xfId="449" applyNumberFormat="1" applyFont="1" applyFill="1" applyBorder="1" applyAlignment="1">
      <alignment horizontal="right"/>
    </xf>
    <xf numFmtId="0" fontId="68" fillId="0" borderId="0" xfId="343" applyFont="1" applyFill="1" applyBorder="1" applyAlignment="1">
      <alignment horizontal="center" vertical="center"/>
    </xf>
    <xf numFmtId="0" fontId="72" fillId="0" borderId="13" xfId="343" applyFont="1" applyFill="1" applyBorder="1" applyAlignment="1">
      <alignment horizontal="center" vertical="center"/>
    </xf>
    <xf numFmtId="0" fontId="68" fillId="0" borderId="35" xfId="343" applyFont="1" applyFill="1" applyBorder="1" applyAlignment="1">
      <alignment horizontal="center" vertical="center"/>
    </xf>
    <xf numFmtId="0" fontId="72" fillId="0" borderId="14" xfId="343" applyFont="1" applyFill="1" applyBorder="1" applyAlignment="1">
      <alignment horizontal="center" vertical="center"/>
    </xf>
    <xf numFmtId="0" fontId="72" fillId="0" borderId="36" xfId="343" applyFont="1" applyFill="1" applyBorder="1" applyAlignment="1">
      <alignment horizontal="center" vertical="center"/>
    </xf>
    <xf numFmtId="0" fontId="72" fillId="0" borderId="37" xfId="343" applyFont="1" applyFill="1" applyBorder="1" applyAlignment="1">
      <alignment horizontal="center" vertical="center"/>
    </xf>
    <xf numFmtId="180" fontId="143" fillId="0" borderId="0" xfId="342" applyNumberFormat="1" applyFont="1" applyFill="1" applyBorder="1" applyAlignment="1" applyProtection="1">
      <alignment vertical="center"/>
    </xf>
    <xf numFmtId="179" fontId="77" fillId="0" borderId="36" xfId="483" applyNumberFormat="1" applyFont="1" applyFill="1" applyBorder="1" applyAlignment="1" applyProtection="1">
      <alignment vertical="center"/>
    </xf>
    <xf numFmtId="179" fontId="77" fillId="0" borderId="36" xfId="485" applyNumberFormat="1" applyFont="1" applyFill="1" applyBorder="1" applyProtection="1"/>
    <xf numFmtId="180" fontId="106" fillId="0" borderId="0" xfId="342" applyNumberFormat="1" applyFont="1" applyFill="1" applyBorder="1" applyAlignment="1" applyProtection="1">
      <alignment vertical="center"/>
    </xf>
    <xf numFmtId="180" fontId="106" fillId="0" borderId="35" xfId="342" applyNumberFormat="1" applyFont="1" applyFill="1" applyBorder="1" applyAlignment="1" applyProtection="1">
      <alignment vertical="center"/>
    </xf>
    <xf numFmtId="0" fontId="140" fillId="0" borderId="0" xfId="0" applyFont="1" applyFill="1" applyBorder="1" applyAlignment="1"/>
    <xf numFmtId="165" fontId="100" fillId="0" borderId="0" xfId="485" applyNumberFormat="1" applyFont="1" applyFill="1" applyBorder="1"/>
    <xf numFmtId="165" fontId="71" fillId="0" borderId="0" xfId="483" quotePrefix="1" applyNumberFormat="1" applyFont="1" applyFill="1"/>
    <xf numFmtId="165" fontId="145" fillId="25" borderId="0" xfId="310" applyNumberFormat="1" applyFont="1" applyFill="1"/>
    <xf numFmtId="1" fontId="146" fillId="0" borderId="0" xfId="0" applyNumberFormat="1" applyFont="1"/>
    <xf numFmtId="165" fontId="145" fillId="25" borderId="0" xfId="483" applyNumberFormat="1" applyFont="1" applyFill="1" applyAlignment="1">
      <alignment horizontal="center"/>
    </xf>
    <xf numFmtId="165" fontId="147" fillId="0" borderId="0" xfId="345" applyFont="1" applyFill="1" applyAlignment="1">
      <alignment vertical="center"/>
    </xf>
    <xf numFmtId="165" fontId="147" fillId="0" borderId="0" xfId="342" applyFont="1" applyFill="1" applyAlignment="1">
      <alignment vertical="center"/>
    </xf>
    <xf numFmtId="0" fontId="147" fillId="0" borderId="0" xfId="343" applyFont="1" applyFill="1" applyAlignment="1">
      <alignment vertic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65" fillId="0" borderId="23" xfId="449" quotePrefix="1" applyFont="1" applyBorder="1" applyAlignment="1">
      <alignment vertical="center" wrapText="1"/>
    </xf>
    <xf numFmtId="0" fontId="65" fillId="0" borderId="23" xfId="449" quotePrefix="1" applyFont="1" applyBorder="1" applyAlignment="1">
      <alignment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0" fontId="113" fillId="0" borderId="0" xfId="0" applyFont="1" applyFill="1" applyAlignment="1" applyProtection="1">
      <alignment horizontal="right"/>
    </xf>
    <xf numFmtId="0" fontId="113" fillId="0" borderId="0" xfId="0" applyFont="1" applyFill="1" applyAlignment="1" applyProtection="1">
      <alignment horizontal="left"/>
    </xf>
    <xf numFmtId="0" fontId="113" fillId="0" borderId="0" xfId="0" applyFont="1" applyFill="1"/>
    <xf numFmtId="0" fontId="136" fillId="0" borderId="0" xfId="0" applyFont="1" applyFill="1" applyAlignment="1" applyProtection="1">
      <alignment horizontal="right"/>
    </xf>
    <xf numFmtId="166" fontId="65" fillId="0" borderId="36" xfId="0" applyNumberFormat="1" applyFont="1" applyFill="1" applyBorder="1" applyAlignment="1" applyProtection="1">
      <alignment vertical="center"/>
      <protection locked="0" hidden="1"/>
    </xf>
    <xf numFmtId="166" fontId="65" fillId="0" borderId="37" xfId="233" applyNumberFormat="1" applyFont="1" applyFill="1" applyBorder="1" applyAlignment="1">
      <alignment vertical="center"/>
    </xf>
    <xf numFmtId="165" fontId="107" fillId="0" borderId="0" xfId="483" applyNumberFormat="1" applyFont="1" applyFill="1"/>
    <xf numFmtId="165" fontId="71" fillId="0" borderId="20" xfId="467" applyFont="1" applyBorder="1"/>
    <xf numFmtId="184" fontId="66" fillId="0" borderId="20" xfId="449" applyNumberFormat="1" applyFont="1" applyFill="1" applyBorder="1" applyAlignment="1">
      <alignment horizontal="right"/>
    </xf>
    <xf numFmtId="184" fontId="66" fillId="0" borderId="35" xfId="449" applyNumberFormat="1" applyFont="1" applyFill="1" applyBorder="1" applyAlignment="1">
      <alignment horizontal="right"/>
    </xf>
    <xf numFmtId="0" fontId="66" fillId="0" borderId="0" xfId="313" applyFont="1" applyFill="1" applyAlignment="1">
      <alignment vertical="top"/>
    </xf>
    <xf numFmtId="3" fontId="109" fillId="0" borderId="35" xfId="313" applyNumberFormat="1" applyFont="1" applyFill="1" applyBorder="1" applyAlignment="1">
      <alignment horizontal="left" vertical="center"/>
    </xf>
    <xf numFmtId="3" fontId="66" fillId="0" borderId="0" xfId="449" applyNumberFormat="1" applyFont="1" applyBorder="1"/>
    <xf numFmtId="3" fontId="65" fillId="0" borderId="35" xfId="449" applyNumberFormat="1" applyFont="1" applyBorder="1" applyAlignment="1">
      <alignment horizontal="center" vertical="center"/>
    </xf>
    <xf numFmtId="183" fontId="65" fillId="0" borderId="14" xfId="487" applyNumberFormat="1" applyFont="1" applyFill="1" applyBorder="1" applyAlignment="1">
      <alignment horizontal="right"/>
    </xf>
    <xf numFmtId="183" fontId="65" fillId="0" borderId="35" xfId="449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7" fontId="66" fillId="0" borderId="35" xfId="449" applyNumberFormat="1" applyFont="1" applyFill="1" applyBorder="1" applyAlignment="1">
      <alignment horizontal="right"/>
    </xf>
    <xf numFmtId="183" fontId="66" fillId="0" borderId="37" xfId="449" applyNumberFormat="1" applyFont="1" applyFill="1" applyBorder="1" applyAlignment="1">
      <alignment horizontal="right"/>
    </xf>
    <xf numFmtId="3" fontId="70" fillId="0" borderId="27" xfId="449" quotePrefix="1" applyNumberFormat="1" applyFont="1" applyBorder="1" applyAlignment="1">
      <alignment horizontal="center" vertical="center"/>
    </xf>
    <xf numFmtId="183" fontId="65" fillId="0" borderId="10" xfId="487" applyNumberFormat="1" applyFont="1" applyFill="1" applyBorder="1" applyAlignment="1">
      <alignment horizontal="right"/>
    </xf>
    <xf numFmtId="183" fontId="65" fillId="0" borderId="18" xfId="449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7" fontId="66" fillId="0" borderId="18" xfId="449" applyNumberFormat="1" applyFont="1" applyFill="1" applyBorder="1" applyAlignment="1">
      <alignment horizontal="right"/>
    </xf>
    <xf numFmtId="183" fontId="66" fillId="0" borderId="36" xfId="449" applyNumberFormat="1" applyFont="1" applyFill="1" applyBorder="1" applyAlignment="1">
      <alignment horizontal="right"/>
    </xf>
    <xf numFmtId="3" fontId="65" fillId="0" borderId="14" xfId="449" applyNumberFormat="1" applyFont="1" applyBorder="1" applyAlignment="1">
      <alignment horizontal="center" vertical="center"/>
    </xf>
    <xf numFmtId="183" fontId="109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6" fillId="0" borderId="0" xfId="0" quotePrefix="1" applyFont="1" applyFill="1" applyAlignment="1">
      <alignment horizontal="left"/>
    </xf>
    <xf numFmtId="49" fontId="66" fillId="0" borderId="0" xfId="0" applyNumberFormat="1" applyFont="1" applyAlignment="1">
      <alignment horizontal="left"/>
    </xf>
    <xf numFmtId="49" fontId="66" fillId="0" borderId="0" xfId="0" quotePrefix="1" applyNumberFormat="1" applyFont="1" applyAlignment="1">
      <alignment horizontal="left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49" fillId="0" borderId="0" xfId="0" applyFont="1" applyBorder="1" applyAlignment="1" applyProtection="1">
      <alignment horizontal="left"/>
    </xf>
    <xf numFmtId="0" fontId="149" fillId="0" borderId="0" xfId="0" applyFont="1"/>
    <xf numFmtId="0" fontId="65" fillId="0" borderId="0" xfId="449" applyFont="1" applyFill="1" applyAlignment="1"/>
    <xf numFmtId="3" fontId="66" fillId="0" borderId="0" xfId="449" applyNumberFormat="1" applyFont="1" applyFill="1" applyAlignment="1"/>
    <xf numFmtId="0" fontId="54" fillId="0" borderId="0" xfId="449" applyFont="1" applyFill="1"/>
    <xf numFmtId="0" fontId="66" fillId="0" borderId="0" xfId="449" quotePrefix="1" applyFont="1" applyFill="1" applyAlignment="1"/>
    <xf numFmtId="0" fontId="65" fillId="0" borderId="0" xfId="449" applyFont="1" applyFill="1" applyAlignment="1">
      <alignment horizontal="centerContinuous" vertical="center"/>
    </xf>
    <xf numFmtId="0" fontId="66" fillId="0" borderId="0" xfId="449" quotePrefix="1" applyFont="1" applyFill="1" applyAlignment="1">
      <alignment horizontal="centerContinuous"/>
    </xf>
    <xf numFmtId="3" fontId="66" fillId="0" borderId="0" xfId="449" applyNumberFormat="1" applyFont="1" applyFill="1" applyAlignment="1">
      <alignment horizontal="centerContinuous"/>
    </xf>
    <xf numFmtId="0" fontId="66" fillId="0" borderId="0" xfId="449" applyFont="1" applyFill="1"/>
    <xf numFmtId="3" fontId="66" fillId="0" borderId="0" xfId="449" applyNumberFormat="1" applyFont="1" applyFill="1" applyBorder="1"/>
    <xf numFmtId="3" fontId="66" fillId="0" borderId="0" xfId="449" applyNumberFormat="1" applyFont="1" applyFill="1"/>
    <xf numFmtId="3" fontId="65" fillId="0" borderId="0" xfId="449" applyNumberFormat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71" fillId="0" borderId="15" xfId="449" applyFont="1" applyFill="1" applyBorder="1"/>
    <xf numFmtId="0" fontId="68" fillId="0" borderId="15" xfId="449" applyFont="1" applyFill="1" applyBorder="1" applyAlignment="1">
      <alignment horizontal="centerContinuous" vertical="top"/>
    </xf>
    <xf numFmtId="3" fontId="68" fillId="0" borderId="42" xfId="449" applyNumberFormat="1" applyFont="1" applyFill="1" applyBorder="1" applyAlignment="1">
      <alignment horizontal="centerContinuous" vertical="top"/>
    </xf>
    <xf numFmtId="3" fontId="68" fillId="0" borderId="42" xfId="449" applyNumberFormat="1" applyFont="1" applyFill="1" applyBorder="1" applyAlignment="1">
      <alignment horizontal="centerContinuous"/>
    </xf>
    <xf numFmtId="3" fontId="68" fillId="0" borderId="28" xfId="449" applyNumberFormat="1" applyFont="1" applyFill="1" applyBorder="1" applyAlignment="1">
      <alignment horizontal="centerContinuous" vertical="top"/>
    </xf>
    <xf numFmtId="3" fontId="68" fillId="0" borderId="28" xfId="449" applyNumberFormat="1" applyFont="1" applyFill="1" applyBorder="1" applyAlignment="1">
      <alignment horizontal="centerContinuous"/>
    </xf>
    <xf numFmtId="3" fontId="68" fillId="0" borderId="45" xfId="449" applyNumberFormat="1" applyFont="1" applyFill="1" applyBorder="1" applyAlignment="1">
      <alignment horizontal="centerContinuous"/>
    </xf>
    <xf numFmtId="0" fontId="68" fillId="0" borderId="20" xfId="449" applyFont="1" applyFill="1" applyBorder="1" applyAlignment="1">
      <alignment horizontal="center"/>
    </xf>
    <xf numFmtId="0" fontId="68" fillId="0" borderId="20" xfId="449" applyFont="1" applyFill="1" applyBorder="1" applyAlignment="1">
      <alignment horizontal="centerContinuous"/>
    </xf>
    <xf numFmtId="3" fontId="68" fillId="0" borderId="35" xfId="449" applyNumberFormat="1" applyFont="1" applyFill="1" applyBorder="1" applyAlignment="1">
      <alignment horizontal="center"/>
    </xf>
    <xf numFmtId="3" fontId="68" fillId="0" borderId="15" xfId="449" quotePrefix="1" applyNumberFormat="1" applyFont="1" applyFill="1" applyBorder="1" applyAlignment="1">
      <alignment horizontal="center"/>
    </xf>
    <xf numFmtId="0" fontId="68" fillId="0" borderId="23" xfId="449" applyFont="1" applyFill="1" applyBorder="1"/>
    <xf numFmtId="0" fontId="68" fillId="0" borderId="23" xfId="449" applyFont="1" applyFill="1" applyBorder="1" applyAlignment="1">
      <alignment horizontal="centerContinuous"/>
    </xf>
    <xf numFmtId="3" fontId="68" fillId="0" borderId="35" xfId="449" quotePrefix="1" applyNumberFormat="1" applyFont="1" applyFill="1" applyBorder="1" applyAlignment="1">
      <alignment horizontal="center"/>
    </xf>
    <xf numFmtId="3" fontId="68" fillId="0" borderId="20" xfId="449" quotePrefix="1" applyNumberFormat="1" applyFont="1" applyFill="1" applyBorder="1" applyAlignment="1">
      <alignment horizontal="center"/>
    </xf>
    <xf numFmtId="0" fontId="70" fillId="0" borderId="23" xfId="449" quotePrefix="1" applyFont="1" applyFill="1" applyBorder="1" applyAlignment="1">
      <alignment horizontal="center" vertical="center"/>
    </xf>
    <xf numFmtId="0" fontId="70" fillId="0" borderId="42" xfId="449" quotePrefix="1" applyFont="1" applyFill="1" applyBorder="1" applyAlignment="1">
      <alignment horizontal="center" vertical="center"/>
    </xf>
    <xf numFmtId="3" fontId="70" fillId="0" borderId="45" xfId="449" quotePrefix="1" applyNumberFormat="1" applyFont="1" applyFill="1" applyBorder="1" applyAlignment="1">
      <alignment horizontal="center" vertical="center"/>
    </xf>
    <xf numFmtId="3" fontId="70" fillId="0" borderId="15" xfId="449" quotePrefix="1" applyNumberFormat="1" applyFont="1" applyFill="1" applyBorder="1" applyAlignment="1">
      <alignment horizontal="center" vertical="center"/>
    </xf>
    <xf numFmtId="0" fontId="54" fillId="0" borderId="0" xfId="449" applyFont="1" applyFill="1" applyAlignment="1">
      <alignment horizontal="center" vertical="center"/>
    </xf>
    <xf numFmtId="0" fontId="68" fillId="0" borderId="15" xfId="449" applyFont="1" applyFill="1" applyBorder="1"/>
    <xf numFmtId="167" fontId="66" fillId="0" borderId="20" xfId="449" applyNumberFormat="1" applyFont="1" applyFill="1" applyBorder="1" applyAlignment="1">
      <alignment horizontal="right"/>
    </xf>
    <xf numFmtId="166" fontId="66" fillId="0" borderId="15" xfId="449" applyNumberFormat="1" applyFont="1" applyFill="1" applyBorder="1"/>
    <xf numFmtId="166" fontId="66" fillId="0" borderId="10" xfId="449" applyNumberFormat="1" applyFont="1" applyFill="1" applyBorder="1"/>
    <xf numFmtId="0" fontId="68" fillId="0" borderId="20" xfId="449" applyFont="1" applyFill="1" applyBorder="1"/>
    <xf numFmtId="166" fontId="66" fillId="0" borderId="18" xfId="449" applyNumberFormat="1" applyFont="1" applyFill="1" applyBorder="1"/>
    <xf numFmtId="166" fontId="66" fillId="0" borderId="20" xfId="449" applyNumberFormat="1" applyFont="1" applyFill="1" applyBorder="1"/>
    <xf numFmtId="167" fontId="66" fillId="0" borderId="37" xfId="449" applyNumberFormat="1" applyFont="1" applyFill="1" applyBorder="1"/>
    <xf numFmtId="166" fontId="66" fillId="0" borderId="23" xfId="449" applyNumberFormat="1" applyFont="1" applyFill="1" applyBorder="1"/>
    <xf numFmtId="166" fontId="66" fillId="0" borderId="36" xfId="449" applyNumberFormat="1" applyFont="1" applyFill="1" applyBorder="1"/>
    <xf numFmtId="0" fontId="98" fillId="0" borderId="0" xfId="452" applyFill="1"/>
    <xf numFmtId="166" fontId="66" fillId="0" borderId="14" xfId="449" applyNumberFormat="1" applyFont="1" applyFill="1" applyBorder="1"/>
    <xf numFmtId="166" fontId="66" fillId="0" borderId="35" xfId="449" applyNumberFormat="1" applyFont="1" applyFill="1" applyBorder="1"/>
    <xf numFmtId="3" fontId="91" fillId="0" borderId="0" xfId="452" applyNumberFormat="1" applyFont="1" applyBorder="1" applyAlignment="1">
      <alignment horizontal="left" vertical="top" wrapText="1"/>
    </xf>
    <xf numFmtId="3" fontId="91" fillId="0" borderId="0" xfId="452" applyNumberFormat="1" applyFont="1" applyAlignment="1">
      <alignment vertical="top" wrapText="1"/>
    </xf>
    <xf numFmtId="3" fontId="66" fillId="0" borderId="0" xfId="452" applyNumberFormat="1" applyFont="1" applyAlignment="1">
      <alignment horizontal="right" vertical="top" wrapText="1"/>
    </xf>
    <xf numFmtId="3" fontId="89" fillId="0" borderId="29" xfId="452" applyNumberFormat="1" applyFont="1" applyBorder="1" applyAlignment="1">
      <alignment horizontal="center" vertical="top" wrapText="1"/>
    </xf>
    <xf numFmtId="3" fontId="91" fillId="0" borderId="29" xfId="452" applyNumberFormat="1" applyFont="1" applyBorder="1" applyAlignment="1">
      <alignment vertical="top" wrapText="1"/>
    </xf>
    <xf numFmtId="3" fontId="66" fillId="0" borderId="0" xfId="452" applyNumberFormat="1" applyFont="1" applyAlignment="1">
      <alignment horizontal="center" vertical="top" wrapText="1"/>
    </xf>
    <xf numFmtId="4" fontId="91" fillId="25" borderId="42" xfId="452" applyNumberFormat="1" applyFont="1" applyFill="1" applyBorder="1" applyAlignment="1">
      <alignment horizontal="center" vertical="center" wrapText="1"/>
    </xf>
    <xf numFmtId="3" fontId="91" fillId="0" borderId="42" xfId="452" applyNumberFormat="1" applyFont="1" applyBorder="1" applyAlignment="1">
      <alignment horizontal="center" vertical="center" wrapText="1"/>
    </xf>
    <xf numFmtId="3" fontId="65" fillId="0" borderId="0" xfId="452" applyNumberFormat="1" applyFont="1" applyAlignment="1">
      <alignment horizontal="center" vertical="top" wrapText="1"/>
    </xf>
    <xf numFmtId="4" fontId="66" fillId="25" borderId="42" xfId="452" applyNumberFormat="1" applyFont="1" applyFill="1" applyBorder="1" applyAlignment="1">
      <alignment horizontal="center" vertical="center" wrapText="1"/>
    </xf>
    <xf numFmtId="49" fontId="66" fillId="0" borderId="42" xfId="452" applyNumberFormat="1" applyFont="1" applyBorder="1" applyAlignment="1">
      <alignment horizontal="center" vertical="center" wrapText="1"/>
    </xf>
    <xf numFmtId="0" fontId="66" fillId="0" borderId="42" xfId="452" applyFont="1" applyBorder="1" applyAlignment="1">
      <alignment horizontal="center" vertical="center" wrapText="1"/>
    </xf>
    <xf numFmtId="3" fontId="66" fillId="0" borderId="42" xfId="452" applyNumberFormat="1" applyFont="1" applyFill="1" applyBorder="1" applyAlignment="1">
      <alignment horizontal="center" vertical="center" wrapText="1"/>
    </xf>
    <xf numFmtId="3" fontId="66" fillId="25" borderId="42" xfId="452" applyNumberFormat="1" applyFont="1" applyFill="1" applyBorder="1" applyAlignment="1">
      <alignment horizontal="center" vertical="center" wrapText="1"/>
    </xf>
    <xf numFmtId="0" fontId="66" fillId="0" borderId="42" xfId="452" applyFont="1" applyFill="1" applyBorder="1" applyAlignment="1">
      <alignment horizontal="left" vertical="center" wrapText="1" indent="1"/>
    </xf>
    <xf numFmtId="189" fontId="66" fillId="0" borderId="15" xfId="452" applyNumberFormat="1" applyFont="1" applyBorder="1" applyAlignment="1">
      <alignment horizontal="center" vertical="center"/>
    </xf>
    <xf numFmtId="189" fontId="66" fillId="25" borderId="42" xfId="452" applyNumberFormat="1" applyFont="1" applyFill="1" applyBorder="1" applyAlignment="1">
      <alignment horizontal="center" vertical="center" wrapText="1"/>
    </xf>
    <xf numFmtId="166" fontId="66" fillId="0" borderId="42" xfId="453" applyNumberFormat="1" applyFont="1" applyBorder="1" applyAlignment="1">
      <alignment horizontal="center" vertical="center"/>
    </xf>
    <xf numFmtId="3" fontId="66" fillId="0" borderId="0" xfId="452" applyNumberFormat="1" applyFont="1" applyFill="1" applyBorder="1" applyAlignment="1">
      <alignment vertical="center" wrapText="1"/>
    </xf>
    <xf numFmtId="3" fontId="66" fillId="0" borderId="0" xfId="452" applyNumberFormat="1" applyFont="1" applyFill="1" applyAlignment="1">
      <alignment vertical="center" wrapText="1"/>
    </xf>
    <xf numFmtId="189" fontId="66" fillId="0" borderId="42" xfId="452" applyNumberFormat="1" applyFont="1" applyBorder="1" applyAlignment="1">
      <alignment horizontal="center" vertical="center"/>
    </xf>
    <xf numFmtId="0" fontId="65" fillId="0" borderId="69" xfId="452" applyFont="1" applyFill="1" applyBorder="1" applyAlignment="1">
      <alignment horizontal="center" vertical="center" wrapText="1"/>
    </xf>
    <xf numFmtId="189" fontId="65" fillId="0" borderId="69" xfId="452" applyNumberFormat="1" applyFont="1" applyBorder="1" applyAlignment="1">
      <alignment horizontal="center" vertical="center"/>
    </xf>
    <xf numFmtId="189" fontId="65" fillId="25" borderId="69" xfId="452" applyNumberFormat="1" applyFont="1" applyFill="1" applyBorder="1" applyAlignment="1">
      <alignment horizontal="center" vertical="center"/>
    </xf>
    <xf numFmtId="166" fontId="65" fillId="0" borderId="69" xfId="453" applyNumberFormat="1" applyFont="1" applyBorder="1" applyAlignment="1">
      <alignment horizontal="center" vertical="center"/>
    </xf>
    <xf numFmtId="0" fontId="150" fillId="0" borderId="23" xfId="1187" applyFont="1" applyFill="1" applyBorder="1" applyAlignment="1">
      <alignment horizontal="left" vertical="center" wrapText="1" indent="1"/>
    </xf>
    <xf numFmtId="178" fontId="150" fillId="0" borderId="42" xfId="1187" applyNumberFormat="1" applyFont="1" applyBorder="1" applyAlignment="1">
      <alignment horizontal="center" vertical="center"/>
    </xf>
    <xf numFmtId="189" fontId="66" fillId="25" borderId="23" xfId="452" applyNumberFormat="1" applyFont="1" applyFill="1" applyBorder="1" applyAlignment="1">
      <alignment horizontal="center" vertical="center" wrapText="1"/>
    </xf>
    <xf numFmtId="0" fontId="150" fillId="0" borderId="42" xfId="1187" applyFont="1" applyFill="1" applyBorder="1" applyAlignment="1">
      <alignment horizontal="left" vertical="center" wrapText="1" indent="1"/>
    </xf>
    <xf numFmtId="0" fontId="150" fillId="0" borderId="67" xfId="1187" applyFont="1" applyFill="1" applyBorder="1" applyAlignment="1">
      <alignment horizontal="left" vertical="center" wrapText="1" indent="1"/>
    </xf>
    <xf numFmtId="178" fontId="150" fillId="0" borderId="67" xfId="1187" applyNumberFormat="1" applyFont="1" applyBorder="1" applyAlignment="1">
      <alignment horizontal="center" vertical="center"/>
    </xf>
    <xf numFmtId="189" fontId="66" fillId="25" borderId="67" xfId="452" applyNumberFormat="1" applyFont="1" applyFill="1" applyBorder="1" applyAlignment="1">
      <alignment horizontal="center" vertical="center" wrapText="1"/>
    </xf>
    <xf numFmtId="166" fontId="113" fillId="0" borderId="67" xfId="453" applyNumberFormat="1" applyFont="1" applyBorder="1" applyAlignment="1">
      <alignment horizontal="center" vertical="center"/>
    </xf>
    <xf numFmtId="166" fontId="65" fillId="25" borderId="69" xfId="452" applyNumberFormat="1" applyFont="1" applyFill="1" applyBorder="1" applyAlignment="1">
      <alignment horizontal="center" vertical="center"/>
    </xf>
    <xf numFmtId="189" fontId="66" fillId="0" borderId="23" xfId="452" applyNumberFormat="1" applyFont="1" applyBorder="1" applyAlignment="1">
      <alignment horizontal="center" vertical="center"/>
    </xf>
    <xf numFmtId="166" fontId="113" fillId="0" borderId="23" xfId="453" applyNumberFormat="1" applyFont="1" applyBorder="1" applyAlignment="1">
      <alignment horizontal="center" vertical="center"/>
    </xf>
    <xf numFmtId="166" fontId="113" fillId="0" borderId="42" xfId="453" applyNumberFormat="1" applyFont="1" applyBorder="1" applyAlignment="1">
      <alignment horizontal="center" vertical="center"/>
    </xf>
    <xf numFmtId="0" fontId="66" fillId="0" borderId="67" xfId="452" applyFont="1" applyFill="1" applyBorder="1" applyAlignment="1">
      <alignment horizontal="left" vertical="center" wrapText="1" indent="1"/>
    </xf>
    <xf numFmtId="189" fontId="66" fillId="0" borderId="67" xfId="452" applyNumberFormat="1" applyFont="1" applyBorder="1" applyAlignment="1">
      <alignment horizontal="center" vertical="center"/>
    </xf>
    <xf numFmtId="3" fontId="65" fillId="0" borderId="70" xfId="452" applyNumberFormat="1" applyFont="1" applyFill="1" applyBorder="1" applyAlignment="1">
      <alignment horizontal="center" vertical="center" wrapText="1"/>
    </xf>
    <xf numFmtId="189" fontId="65" fillId="0" borderId="70" xfId="452" applyNumberFormat="1" applyFont="1" applyBorder="1" applyAlignment="1">
      <alignment horizontal="center" vertical="center"/>
    </xf>
    <xf numFmtId="166" fontId="65" fillId="0" borderId="70" xfId="452" applyNumberFormat="1" applyFont="1" applyBorder="1" applyAlignment="1">
      <alignment horizontal="center" vertical="center"/>
    </xf>
    <xf numFmtId="3" fontId="66" fillId="0" borderId="0" xfId="452" applyNumberFormat="1" applyFont="1" applyFill="1" applyBorder="1" applyAlignment="1">
      <alignment horizontal="right" vertical="center" wrapText="1"/>
    </xf>
    <xf numFmtId="3" fontId="66" fillId="0" borderId="0" xfId="452" applyNumberFormat="1" applyFont="1" applyFill="1" applyAlignment="1">
      <alignment horizontal="right" vertical="center" wrapText="1"/>
    </xf>
    <xf numFmtId="3" fontId="66" fillId="25" borderId="0" xfId="452" applyNumberFormat="1" applyFont="1" applyFill="1" applyBorder="1" applyAlignment="1">
      <alignment horizontal="right" vertical="top" wrapText="1"/>
    </xf>
    <xf numFmtId="3" fontId="66" fillId="0" borderId="0" xfId="452" applyNumberFormat="1" applyFont="1" applyBorder="1" applyAlignment="1">
      <alignment horizontal="right" vertical="top" wrapText="1"/>
    </xf>
    <xf numFmtId="3" fontId="66" fillId="0" borderId="0" xfId="452" applyNumberFormat="1" applyFont="1" applyAlignment="1">
      <alignment horizontal="left" vertical="top" wrapText="1"/>
    </xf>
    <xf numFmtId="3" fontId="66" fillId="25" borderId="0" xfId="452" applyNumberFormat="1" applyFont="1" applyFill="1" applyAlignment="1">
      <alignment horizontal="right" vertical="top" wrapText="1"/>
    </xf>
    <xf numFmtId="3" fontId="66" fillId="0" borderId="0" xfId="452" applyNumberFormat="1" applyFont="1" applyBorder="1" applyAlignment="1">
      <alignment horizontal="right" vertical="top" wrapText="1" indent="2"/>
    </xf>
    <xf numFmtId="167" fontId="137" fillId="25" borderId="0" xfId="455" applyNumberFormat="1" applyFont="1" applyFill="1" applyAlignment="1"/>
    <xf numFmtId="167" fontId="151" fillId="0" borderId="0" xfId="1187" applyNumberFormat="1" applyFont="1" applyFill="1" applyAlignment="1">
      <alignment horizontal="center"/>
    </xf>
    <xf numFmtId="167" fontId="151" fillId="0" borderId="0" xfId="1187" applyNumberFormat="1" applyFont="1" applyFill="1" applyBorder="1" applyAlignment="1">
      <alignment horizontal="left"/>
    </xf>
    <xf numFmtId="167" fontId="151" fillId="0" borderId="0" xfId="1187" applyNumberFormat="1" applyFont="1" applyFill="1" applyAlignment="1">
      <alignment horizontal="left" indent="1"/>
    </xf>
    <xf numFmtId="167" fontId="151" fillId="25" borderId="0" xfId="1187" applyNumberFormat="1" applyFont="1" applyFill="1" applyAlignment="1">
      <alignment horizontal="right" vertical="center"/>
    </xf>
    <xf numFmtId="4" fontId="152" fillId="0" borderId="0" xfId="1187" applyNumberFormat="1" applyFont="1" applyFill="1" applyAlignment="1">
      <alignment horizontal="right" vertical="center"/>
    </xf>
    <xf numFmtId="178" fontId="152" fillId="0" borderId="0" xfId="1187" applyNumberFormat="1" applyFont="1" applyFill="1" applyAlignment="1">
      <alignment horizontal="right" vertical="center"/>
    </xf>
    <xf numFmtId="4" fontId="152" fillId="25" borderId="0" xfId="1187" applyNumberFormat="1" applyFont="1" applyFill="1" applyAlignment="1">
      <alignment horizontal="right" vertical="center"/>
    </xf>
    <xf numFmtId="43" fontId="152" fillId="25" borderId="0" xfId="1187" applyNumberFormat="1" applyFont="1" applyFill="1" applyAlignment="1">
      <alignment horizontal="center" vertical="center"/>
    </xf>
    <xf numFmtId="0" fontId="152" fillId="25" borderId="0" xfId="1187" applyFont="1" applyFill="1" applyAlignment="1">
      <alignment horizontal="center" vertical="center"/>
    </xf>
    <xf numFmtId="0" fontId="114" fillId="0" borderId="0" xfId="456" applyFont="1" applyFill="1"/>
    <xf numFmtId="167" fontId="155" fillId="25" borderId="0" xfId="1187" applyNumberFormat="1" applyFont="1" applyFill="1" applyBorder="1" applyAlignment="1">
      <alignment horizontal="center" wrapText="1"/>
    </xf>
    <xf numFmtId="167" fontId="151" fillId="0" borderId="0" xfId="1187" applyNumberFormat="1" applyFont="1" applyFill="1" applyBorder="1" applyAlignment="1">
      <alignment horizontal="center"/>
    </xf>
    <xf numFmtId="167" fontId="151" fillId="0" borderId="0" xfId="1187" applyNumberFormat="1" applyFont="1" applyFill="1" applyBorder="1" applyAlignment="1">
      <alignment horizontal="left" indent="1"/>
    </xf>
    <xf numFmtId="167" fontId="151" fillId="25" borderId="0" xfId="1187" applyNumberFormat="1" applyFont="1" applyFill="1" applyBorder="1" applyAlignment="1">
      <alignment horizontal="right" vertical="center"/>
    </xf>
    <xf numFmtId="167" fontId="156" fillId="25" borderId="42" xfId="456" applyNumberFormat="1" applyFont="1" applyFill="1" applyBorder="1" applyAlignment="1">
      <alignment horizontal="center" vertical="center" wrapText="1"/>
    </xf>
    <xf numFmtId="167" fontId="156" fillId="25" borderId="42" xfId="456" applyNumberFormat="1" applyFont="1" applyFill="1" applyBorder="1" applyAlignment="1">
      <alignment horizontal="center" vertical="center"/>
    </xf>
    <xf numFmtId="4" fontId="156" fillId="0" borderId="4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/>
    </xf>
    <xf numFmtId="178" fontId="156" fillId="0" borderId="42" xfId="456" applyNumberFormat="1" applyFont="1" applyFill="1" applyBorder="1" applyAlignment="1">
      <alignment horizontal="center" vertical="center" wrapText="1"/>
    </xf>
    <xf numFmtId="20" fontId="156" fillId="25" borderId="42" xfId="456" quotePrefix="1" applyNumberFormat="1" applyFont="1" applyFill="1" applyBorder="1" applyAlignment="1">
      <alignment horizontal="center" vertical="center" wrapText="1"/>
    </xf>
    <xf numFmtId="0" fontId="156" fillId="25" borderId="75" xfId="456" quotePrefix="1" applyFont="1" applyFill="1" applyBorder="1" applyAlignment="1">
      <alignment horizontal="center" vertical="center" wrapText="1"/>
    </xf>
    <xf numFmtId="167" fontId="157" fillId="25" borderId="76" xfId="456" applyNumberFormat="1" applyFont="1" applyFill="1" applyBorder="1" applyAlignment="1">
      <alignment horizontal="center" vertical="center" wrapText="1"/>
    </xf>
    <xf numFmtId="167" fontId="157" fillId="0" borderId="15" xfId="456" applyNumberFormat="1" applyFont="1" applyFill="1" applyBorder="1" applyAlignment="1">
      <alignment horizontal="center" vertical="center" wrapText="1"/>
    </xf>
    <xf numFmtId="0" fontId="157" fillId="0" borderId="15" xfId="456" applyFont="1" applyFill="1" applyBorder="1" applyAlignment="1">
      <alignment horizontal="center" vertical="center" wrapText="1"/>
    </xf>
    <xf numFmtId="167" fontId="157" fillId="0" borderId="76" xfId="456" applyNumberFormat="1" applyFont="1" applyFill="1" applyBorder="1" applyAlignment="1">
      <alignment horizontal="center" vertical="center" wrapText="1"/>
    </xf>
    <xf numFmtId="167" fontId="157" fillId="25" borderId="15" xfId="456" applyNumberFormat="1" applyFont="1" applyFill="1" applyBorder="1" applyAlignment="1">
      <alignment horizontal="center" vertical="center" wrapText="1"/>
    </xf>
    <xf numFmtId="0" fontId="157" fillId="25" borderId="15" xfId="456" applyFont="1" applyFill="1" applyBorder="1" applyAlignment="1">
      <alignment horizontal="center" vertical="center" wrapText="1"/>
    </xf>
    <xf numFmtId="167" fontId="157" fillId="0" borderId="14" xfId="456" applyNumberFormat="1" applyFont="1" applyFill="1" applyBorder="1" applyAlignment="1">
      <alignment horizontal="center" vertical="center" wrapText="1"/>
    </xf>
    <xf numFmtId="3" fontId="157" fillId="0" borderId="15" xfId="456" applyNumberFormat="1" applyFont="1" applyFill="1" applyBorder="1" applyAlignment="1">
      <alignment horizontal="center" vertical="center" wrapText="1"/>
    </xf>
    <xf numFmtId="3" fontId="157" fillId="0" borderId="10" xfId="456" applyNumberFormat="1" applyFont="1" applyFill="1" applyBorder="1" applyAlignment="1">
      <alignment horizontal="center" vertical="center" wrapText="1"/>
    </xf>
    <xf numFmtId="0" fontId="157" fillId="25" borderId="77" xfId="456" applyFont="1" applyFill="1" applyBorder="1" applyAlignment="1">
      <alignment horizontal="center" vertical="center" wrapText="1"/>
    </xf>
    <xf numFmtId="0" fontId="114" fillId="0" borderId="0" xfId="456" applyFont="1" applyFill="1" applyAlignment="1">
      <alignment horizontal="center" vertical="center"/>
    </xf>
    <xf numFmtId="167" fontId="151" fillId="25" borderId="78" xfId="1187" quotePrefix="1" applyNumberFormat="1" applyFont="1" applyFill="1" applyBorder="1" applyAlignment="1">
      <alignment horizontal="center" vertical="center"/>
    </xf>
    <xf numFmtId="49" fontId="151" fillId="25" borderId="79" xfId="1187" quotePrefix="1" applyNumberFormat="1" applyFont="1" applyFill="1" applyBorder="1" applyAlignment="1">
      <alignment horizontal="center" vertical="center"/>
    </xf>
    <xf numFmtId="49" fontId="151" fillId="0" borderId="79" xfId="1187" applyNumberFormat="1" applyFont="1" applyFill="1" applyBorder="1" applyAlignment="1">
      <alignment horizontal="left" vertical="center"/>
    </xf>
    <xf numFmtId="0" fontId="151" fillId="0" borderId="79" xfId="1187" applyFont="1" applyFill="1" applyBorder="1" applyAlignment="1">
      <alignment horizontal="left" vertical="center" wrapText="1"/>
    </xf>
    <xf numFmtId="178" fontId="151" fillId="25" borderId="79" xfId="1187" applyNumberFormat="1" applyFont="1" applyFill="1" applyBorder="1" applyAlignment="1">
      <alignment horizontal="right" vertical="center"/>
    </xf>
    <xf numFmtId="178" fontId="151" fillId="0" borderId="79" xfId="456" applyNumberFormat="1" applyFont="1" applyFill="1" applyBorder="1" applyAlignment="1">
      <alignment horizontal="right" vertical="center" wrapText="1"/>
    </xf>
    <xf numFmtId="178" fontId="158" fillId="0" borderId="79" xfId="453" applyNumberFormat="1" applyFont="1" applyFill="1" applyBorder="1" applyAlignment="1">
      <alignment horizontal="right" vertical="center"/>
    </xf>
    <xf numFmtId="178" fontId="151" fillId="25" borderId="79" xfId="456" applyNumberFormat="1" applyFont="1" applyFill="1" applyBorder="1" applyAlignment="1">
      <alignment horizontal="right" vertical="center"/>
    </xf>
    <xf numFmtId="166" fontId="151" fillId="25" borderId="79" xfId="456" applyNumberFormat="1" applyFont="1" applyFill="1" applyBorder="1" applyAlignment="1">
      <alignment horizontal="right" vertical="center"/>
    </xf>
    <xf numFmtId="166" fontId="151" fillId="25" borderId="80" xfId="456" applyNumberFormat="1" applyFont="1" applyFill="1" applyBorder="1" applyAlignment="1">
      <alignment horizontal="right" vertical="center"/>
    </xf>
    <xf numFmtId="0" fontId="151" fillId="0" borderId="72" xfId="1187" applyFont="1" applyFill="1" applyBorder="1" applyAlignment="1">
      <alignment horizontal="left" vertical="center" wrapText="1"/>
    </xf>
    <xf numFmtId="178" fontId="151" fillId="25" borderId="72" xfId="1187" applyNumberFormat="1" applyFont="1" applyFill="1" applyBorder="1" applyAlignment="1">
      <alignment horizontal="right" vertical="center" wrapText="1"/>
    </xf>
    <xf numFmtId="178" fontId="158" fillId="0" borderId="72" xfId="453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41" fontId="158" fillId="0" borderId="72" xfId="453" applyNumberFormat="1" applyFont="1" applyFill="1" applyBorder="1" applyAlignment="1">
      <alignment horizontal="right" vertical="center"/>
    </xf>
    <xf numFmtId="190" fontId="158" fillId="25" borderId="72" xfId="453" applyNumberFormat="1" applyFont="1" applyFill="1" applyBorder="1" applyAlignment="1">
      <alignment horizontal="right" vertical="center"/>
    </xf>
    <xf numFmtId="190" fontId="158" fillId="25" borderId="73" xfId="453" applyNumberFormat="1" applyFont="1" applyFill="1" applyBorder="1" applyAlignment="1">
      <alignment horizontal="right" vertical="center"/>
    </xf>
    <xf numFmtId="0" fontId="151" fillId="0" borderId="82" xfId="1187" applyFont="1" applyFill="1" applyBorder="1" applyAlignment="1">
      <alignment horizontal="left" vertical="center" wrapText="1"/>
    </xf>
    <xf numFmtId="178" fontId="151" fillId="25" borderId="82" xfId="1187" applyNumberFormat="1" applyFont="1" applyFill="1" applyBorder="1" applyAlignment="1">
      <alignment horizontal="right" vertical="center" wrapText="1"/>
    </xf>
    <xf numFmtId="178" fontId="158" fillId="0" borderId="82" xfId="453" applyNumberFormat="1" applyFont="1" applyFill="1" applyBorder="1" applyAlignment="1">
      <alignment horizontal="right" vertical="center"/>
    </xf>
    <xf numFmtId="178" fontId="151" fillId="0" borderId="82" xfId="456" applyNumberFormat="1" applyFont="1" applyFill="1" applyBorder="1" applyAlignment="1">
      <alignment horizontal="right" vertical="center"/>
    </xf>
    <xf numFmtId="166" fontId="151" fillId="25" borderId="82" xfId="456" applyNumberFormat="1" applyFont="1" applyFill="1" applyBorder="1" applyAlignment="1">
      <alignment horizontal="right" vertical="center"/>
    </xf>
    <xf numFmtId="166" fontId="151" fillId="25" borderId="83" xfId="456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/>
    </xf>
    <xf numFmtId="167" fontId="151" fillId="25" borderId="20" xfId="1187" quotePrefix="1" applyNumberFormat="1" applyFont="1" applyFill="1" applyBorder="1" applyAlignment="1">
      <alignment horizontal="center" vertical="center"/>
    </xf>
    <xf numFmtId="167" fontId="151" fillId="0" borderId="20" xfId="1187" applyNumberFormat="1" applyFont="1" applyFill="1" applyBorder="1" applyAlignment="1">
      <alignment vertical="center" wrapText="1"/>
    </xf>
    <xf numFmtId="0" fontId="151" fillId="0" borderId="20" xfId="1187" applyFont="1" applyFill="1" applyBorder="1" applyAlignment="1">
      <alignment horizontal="left" vertical="center" wrapText="1" indent="1"/>
    </xf>
    <xf numFmtId="178" fontId="151" fillId="25" borderId="20" xfId="1187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25" borderId="20" xfId="456" applyNumberFormat="1" applyFont="1" applyFill="1" applyBorder="1" applyAlignment="1">
      <alignment horizontal="right" vertical="center"/>
    </xf>
    <xf numFmtId="166" fontId="151" fillId="25" borderId="20" xfId="456" applyNumberFormat="1" applyFont="1" applyFill="1" applyBorder="1" applyAlignment="1">
      <alignment horizontal="right" vertical="center"/>
    </xf>
    <xf numFmtId="166" fontId="151" fillId="25" borderId="85" xfId="456" applyNumberFormat="1" applyFont="1" applyFill="1" applyBorder="1" applyAlignment="1">
      <alignment horizontal="right" vertical="center"/>
    </xf>
    <xf numFmtId="167" fontId="151" fillId="25" borderId="72" xfId="1187" applyNumberFormat="1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/>
    </xf>
    <xf numFmtId="166" fontId="151" fillId="25" borderId="72" xfId="456" applyNumberFormat="1" applyFont="1" applyFill="1" applyBorder="1" applyAlignment="1">
      <alignment horizontal="right" vertical="center"/>
    </xf>
    <xf numFmtId="166" fontId="151" fillId="25" borderId="73" xfId="456" applyNumberFormat="1" applyFont="1" applyFill="1" applyBorder="1" applyAlignment="1">
      <alignment horizontal="right" vertical="center"/>
    </xf>
    <xf numFmtId="167" fontId="151" fillId="25" borderId="82" xfId="1187" applyNumberFormat="1" applyFont="1" applyFill="1" applyBorder="1" applyAlignment="1">
      <alignment horizontal="center" vertical="center" wrapText="1"/>
    </xf>
    <xf numFmtId="0" fontId="151" fillId="0" borderId="23" xfId="1187" applyFont="1" applyFill="1" applyBorder="1" applyAlignment="1">
      <alignment horizontal="left" vertical="center" wrapText="1"/>
    </xf>
    <xf numFmtId="178" fontId="151" fillId="25" borderId="23" xfId="1187" applyNumberFormat="1" applyFont="1" applyFill="1" applyBorder="1" applyAlignment="1">
      <alignment horizontal="right" vertical="center" wrapText="1"/>
    </xf>
    <xf numFmtId="178" fontId="158" fillId="0" borderId="23" xfId="453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66" fontId="151" fillId="25" borderId="23" xfId="456" applyNumberFormat="1" applyFont="1" applyFill="1" applyBorder="1" applyAlignment="1">
      <alignment horizontal="right" vertical="center"/>
    </xf>
    <xf numFmtId="166" fontId="151" fillId="25" borderId="87" xfId="456" applyNumberFormat="1" applyFont="1" applyFill="1" applyBorder="1" applyAlignment="1">
      <alignment horizontal="right" vertical="center"/>
    </xf>
    <xf numFmtId="0" fontId="151" fillId="0" borderId="42" xfId="1187" applyFont="1" applyFill="1" applyBorder="1" applyAlignment="1">
      <alignment horizontal="left" vertical="center" wrapText="1"/>
    </xf>
    <xf numFmtId="178" fontId="151" fillId="25" borderId="42" xfId="1187" applyNumberFormat="1" applyFont="1" applyFill="1" applyBorder="1" applyAlignment="1">
      <alignment horizontal="right" vertical="center" wrapText="1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66" fontId="151" fillId="25" borderId="42" xfId="456" applyNumberFormat="1" applyFont="1" applyFill="1" applyBorder="1" applyAlignment="1">
      <alignment horizontal="right" vertical="center"/>
    </xf>
    <xf numFmtId="166" fontId="151" fillId="25" borderId="75" xfId="456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horizontal="left" vertical="center" wrapText="1"/>
    </xf>
    <xf numFmtId="178" fontId="151" fillId="25" borderId="15" xfId="1187" applyNumberFormat="1" applyFont="1" applyFill="1" applyBorder="1" applyAlignment="1">
      <alignment horizontal="right" vertical="center" wrapText="1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6" fontId="151" fillId="25" borderId="15" xfId="456" applyNumberFormat="1" applyFont="1" applyFill="1" applyBorder="1" applyAlignment="1">
      <alignment horizontal="right" vertical="center"/>
    </xf>
    <xf numFmtId="166" fontId="151" fillId="25" borderId="77" xfId="456" applyNumberFormat="1" applyFont="1" applyFill="1" applyBorder="1" applyAlignment="1">
      <alignment horizontal="right" vertical="center"/>
    </xf>
    <xf numFmtId="0" fontId="159" fillId="0" borderId="0" xfId="456" applyFont="1" applyFill="1" applyAlignment="1">
      <alignment horizontal="center" vertical="center"/>
    </xf>
    <xf numFmtId="190" fontId="158" fillId="25" borderId="42" xfId="453" applyNumberFormat="1" applyFont="1" applyFill="1" applyBorder="1" applyAlignment="1">
      <alignment horizontal="right" vertical="center"/>
    </xf>
    <xf numFmtId="167" fontId="151" fillId="25" borderId="42" xfId="1187" applyNumberFormat="1" applyFont="1" applyFill="1" applyBorder="1" applyAlignment="1">
      <alignment horizontal="center" vertical="center" wrapText="1"/>
    </xf>
    <xf numFmtId="41" fontId="158" fillId="0" borderId="42" xfId="453" applyNumberFormat="1" applyFont="1" applyFill="1" applyBorder="1" applyAlignment="1">
      <alignment horizontal="right" vertical="center"/>
    </xf>
    <xf numFmtId="190" fontId="158" fillId="25" borderId="75" xfId="453" applyNumberFormat="1" applyFont="1" applyFill="1" applyBorder="1" applyAlignment="1">
      <alignment horizontal="right" vertical="center"/>
    </xf>
    <xf numFmtId="178" fontId="160" fillId="0" borderId="42" xfId="456" applyNumberFormat="1" applyFont="1" applyFill="1" applyBorder="1" applyAlignment="1">
      <alignment horizontal="right" vertical="center"/>
    </xf>
    <xf numFmtId="0" fontId="161" fillId="0" borderId="0" xfId="456" applyFont="1" applyFill="1" applyAlignment="1">
      <alignment vertical="top"/>
    </xf>
    <xf numFmtId="178" fontId="162" fillId="0" borderId="42" xfId="453" applyNumberFormat="1" applyFont="1" applyFill="1" applyBorder="1" applyAlignment="1">
      <alignment horizontal="right" vertical="center"/>
    </xf>
    <xf numFmtId="166" fontId="151" fillId="25" borderId="88" xfId="456" applyNumberFormat="1" applyFont="1" applyFill="1" applyBorder="1" applyAlignment="1">
      <alignment horizontal="right" vertical="center"/>
    </xf>
    <xf numFmtId="190" fontId="158" fillId="25" borderId="82" xfId="453" applyNumberFormat="1" applyFont="1" applyFill="1" applyBorder="1" applyAlignment="1">
      <alignment horizontal="right" vertical="center"/>
    </xf>
    <xf numFmtId="178" fontId="151" fillId="25" borderId="72" xfId="1187" applyNumberFormat="1" applyFont="1" applyFill="1" applyBorder="1" applyAlignment="1">
      <alignment horizontal="right" vertical="center"/>
    </xf>
    <xf numFmtId="178" fontId="151" fillId="25" borderId="42" xfId="1187" applyNumberFormat="1" applyFont="1" applyFill="1" applyBorder="1" applyAlignment="1">
      <alignment horizontal="right" vertical="center"/>
    </xf>
    <xf numFmtId="178" fontId="151" fillId="25" borderId="82" xfId="1187" applyNumberFormat="1" applyFont="1" applyFill="1" applyBorder="1" applyAlignment="1">
      <alignment horizontal="right" vertical="center"/>
    </xf>
    <xf numFmtId="167" fontId="151" fillId="25" borderId="72" xfId="1187" quotePrefix="1" applyNumberFormat="1" applyFont="1" applyFill="1" applyBorder="1" applyAlignment="1">
      <alignment horizontal="center" vertical="center" wrapText="1"/>
    </xf>
    <xf numFmtId="0" fontId="151" fillId="0" borderId="42" xfId="1187" applyFont="1" applyFill="1" applyBorder="1" applyAlignment="1">
      <alignment vertical="center" wrapText="1"/>
    </xf>
    <xf numFmtId="41" fontId="158" fillId="0" borderId="82" xfId="453" applyNumberFormat="1" applyFont="1" applyFill="1" applyBorder="1" applyAlignment="1">
      <alignment horizontal="right" vertical="center"/>
    </xf>
    <xf numFmtId="190" fontId="158" fillId="25" borderId="83" xfId="453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 wrapText="1"/>
    </xf>
    <xf numFmtId="0" fontId="151" fillId="0" borderId="20" xfId="1187" applyFont="1" applyFill="1" applyBorder="1" applyAlignment="1">
      <alignment vertical="center" wrapText="1"/>
    </xf>
    <xf numFmtId="178" fontId="160" fillId="25" borderId="20" xfId="456" applyNumberFormat="1" applyFont="1" applyFill="1" applyBorder="1" applyAlignment="1">
      <alignment horizontal="right" vertical="center"/>
    </xf>
    <xf numFmtId="0" fontId="151" fillId="0" borderId="72" xfId="1187" applyFont="1" applyFill="1" applyBorder="1" applyAlignment="1">
      <alignment vertical="center" wrapText="1"/>
    </xf>
    <xf numFmtId="191" fontId="158" fillId="0" borderId="42" xfId="1187" applyNumberFormat="1" applyFont="1" applyFill="1" applyBorder="1" applyAlignment="1">
      <alignment horizontal="right" vertical="center"/>
    </xf>
    <xf numFmtId="0" fontId="151" fillId="0" borderId="23" xfId="1187" applyFont="1" applyFill="1" applyBorder="1" applyAlignment="1">
      <alignment vertical="center" wrapText="1"/>
    </xf>
    <xf numFmtId="178" fontId="151" fillId="25" borderId="23" xfId="1187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vertical="center" wrapText="1"/>
    </xf>
    <xf numFmtId="178" fontId="151" fillId="25" borderId="15" xfId="1187" applyNumberFormat="1" applyFont="1" applyFill="1" applyBorder="1" applyAlignment="1">
      <alignment horizontal="right" vertical="center"/>
    </xf>
    <xf numFmtId="167" fontId="151" fillId="25" borderId="72" xfId="1187" quotePrefix="1" applyNumberFormat="1" applyFont="1" applyFill="1" applyBorder="1" applyAlignment="1">
      <alignment horizontal="center" vertical="center"/>
    </xf>
    <xf numFmtId="167" fontId="151" fillId="0" borderId="72" xfId="1187" applyNumberFormat="1" applyFont="1" applyFill="1" applyBorder="1" applyAlignment="1">
      <alignment horizontal="left" vertical="center"/>
    </xf>
    <xf numFmtId="167" fontId="151" fillId="25" borderId="82" xfId="1187" quotePrefix="1" applyNumberFormat="1" applyFont="1" applyFill="1" applyBorder="1" applyAlignment="1">
      <alignment horizontal="center" vertical="center"/>
    </xf>
    <xf numFmtId="167" fontId="151" fillId="0" borderId="82" xfId="1187" applyNumberFormat="1" applyFont="1" applyFill="1" applyBorder="1" applyAlignment="1">
      <alignment horizontal="left" vertical="center"/>
    </xf>
    <xf numFmtId="0" fontId="151" fillId="0" borderId="82" xfId="1187" applyFont="1" applyFill="1" applyBorder="1" applyAlignment="1">
      <alignment vertical="center" wrapText="1"/>
    </xf>
    <xf numFmtId="0" fontId="151" fillId="25" borderId="23" xfId="1187" quotePrefix="1" applyFont="1" applyFill="1" applyBorder="1" applyAlignment="1">
      <alignment horizontal="center" vertical="center"/>
    </xf>
    <xf numFmtId="49" fontId="151" fillId="25" borderId="72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/>
    </xf>
    <xf numFmtId="49" fontId="151" fillId="25" borderId="15" xfId="1187" quotePrefix="1" applyNumberFormat="1" applyFont="1" applyFill="1" applyBorder="1" applyAlignment="1">
      <alignment horizontal="center" vertical="center"/>
    </xf>
    <xf numFmtId="49" fontId="151" fillId="25" borderId="72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/>
    </xf>
    <xf numFmtId="190" fontId="158" fillId="25" borderId="23" xfId="453" applyNumberFormat="1" applyFont="1" applyFill="1" applyBorder="1" applyAlignment="1">
      <alignment horizontal="right" vertical="center"/>
    </xf>
    <xf numFmtId="49" fontId="151" fillId="25" borderId="23" xfId="1187" quotePrefix="1" applyNumberFormat="1" applyFont="1" applyFill="1" applyBorder="1" applyAlignment="1">
      <alignment horizontal="center" vertical="center"/>
    </xf>
    <xf numFmtId="49" fontId="151" fillId="0" borderId="23" xfId="1187" applyNumberFormat="1" applyFont="1" applyFill="1" applyBorder="1" applyAlignment="1">
      <alignment vertical="center"/>
    </xf>
    <xf numFmtId="49" fontId="151" fillId="25" borderId="42" xfId="1187" quotePrefix="1" applyNumberFormat="1" applyFont="1" applyFill="1" applyBorder="1" applyAlignment="1">
      <alignment horizontal="center" vertical="center"/>
    </xf>
    <xf numFmtId="49" fontId="151" fillId="0" borderId="42" xfId="1187" applyNumberFormat="1" applyFont="1" applyFill="1" applyBorder="1" applyAlignment="1">
      <alignment horizontal="left" vertical="center"/>
    </xf>
    <xf numFmtId="49" fontId="151" fillId="0" borderId="15" xfId="1187" applyNumberFormat="1" applyFont="1" applyFill="1" applyBorder="1" applyAlignment="1">
      <alignment horizontal="left" vertical="center" wrapText="1"/>
    </xf>
    <xf numFmtId="190" fontId="158" fillId="25" borderId="15" xfId="453" applyNumberFormat="1" applyFont="1" applyFill="1" applyBorder="1" applyAlignment="1">
      <alignment horizontal="right" vertical="center"/>
    </xf>
    <xf numFmtId="178" fontId="151" fillId="0" borderId="23" xfId="1187" applyNumberFormat="1" applyFont="1" applyFill="1" applyBorder="1" applyAlignment="1">
      <alignment horizontal="right" vertical="center"/>
    </xf>
    <xf numFmtId="166" fontId="151" fillId="0" borderId="23" xfId="456" applyNumberFormat="1" applyFont="1" applyFill="1" applyBorder="1" applyAlignment="1">
      <alignment horizontal="right" vertical="center"/>
    </xf>
    <xf numFmtId="166" fontId="151" fillId="0" borderId="87" xfId="456" applyNumberFormat="1" applyFont="1" applyFill="1" applyBorder="1" applyAlignment="1">
      <alignment horizontal="right" vertical="center"/>
    </xf>
    <xf numFmtId="178" fontId="151" fillId="0" borderId="42" xfId="1187" applyNumberFormat="1" applyFont="1" applyFill="1" applyBorder="1" applyAlignment="1">
      <alignment horizontal="right" vertical="center"/>
    </xf>
    <xf numFmtId="166" fontId="151" fillId="0" borderId="42" xfId="456" applyNumberFormat="1" applyFont="1" applyFill="1" applyBorder="1" applyAlignment="1">
      <alignment horizontal="right" vertical="center"/>
    </xf>
    <xf numFmtId="166" fontId="151" fillId="0" borderId="75" xfId="456" applyNumberFormat="1" applyFont="1" applyFill="1" applyBorder="1" applyAlignment="1">
      <alignment horizontal="right" vertical="center"/>
    </xf>
    <xf numFmtId="178" fontId="151" fillId="0" borderId="15" xfId="1187" applyNumberFormat="1" applyFont="1" applyFill="1" applyBorder="1" applyAlignment="1">
      <alignment horizontal="right" vertical="center"/>
    </xf>
    <xf numFmtId="166" fontId="151" fillId="0" borderId="15" xfId="456" applyNumberFormat="1" applyFont="1" applyFill="1" applyBorder="1" applyAlignment="1">
      <alignment horizontal="right" vertical="center"/>
    </xf>
    <xf numFmtId="166" fontId="151" fillId="0" borderId="77" xfId="456" applyNumberFormat="1" applyFont="1" applyFill="1" applyBorder="1" applyAlignment="1">
      <alignment horizontal="right" vertical="center"/>
    </xf>
    <xf numFmtId="167" fontId="151" fillId="25" borderId="79" xfId="1187" quotePrefix="1" applyNumberFormat="1" applyFont="1" applyFill="1" applyBorder="1" applyAlignment="1">
      <alignment horizontal="center" vertical="center"/>
    </xf>
    <xf numFmtId="0" fontId="151" fillId="0" borderId="79" xfId="1187" applyFont="1" applyFill="1" applyBorder="1" applyAlignment="1">
      <alignment horizontal="left" vertical="center" wrapText="1" indent="1"/>
    </xf>
    <xf numFmtId="0" fontId="151" fillId="25" borderId="72" xfId="1187" quotePrefix="1" applyFont="1" applyFill="1" applyBorder="1" applyAlignment="1">
      <alignment horizontal="center" vertical="center"/>
    </xf>
    <xf numFmtId="0" fontId="151" fillId="25" borderId="82" xfId="1187" quotePrefix="1" applyFont="1" applyFill="1" applyBorder="1" applyAlignment="1">
      <alignment horizontal="center" vertical="center"/>
    </xf>
    <xf numFmtId="0" fontId="151" fillId="25" borderId="84" xfId="1187" applyFont="1" applyFill="1" applyBorder="1" applyAlignment="1">
      <alignment horizontal="center" vertical="center"/>
    </xf>
    <xf numFmtId="0" fontId="151" fillId="25" borderId="20" xfId="1187" quotePrefix="1" applyFont="1" applyFill="1" applyBorder="1" applyAlignment="1">
      <alignment horizontal="center" vertical="center"/>
    </xf>
    <xf numFmtId="190" fontId="162" fillId="25" borderId="82" xfId="453" applyNumberFormat="1" applyFont="1" applyFill="1" applyBorder="1" applyAlignment="1">
      <alignment horizontal="right" vertical="center"/>
    </xf>
    <xf numFmtId="49" fontId="151" fillId="25" borderId="20" xfId="1187" quotePrefix="1" applyNumberFormat="1" applyFont="1" applyFill="1" applyBorder="1" applyAlignment="1">
      <alignment horizontal="center" vertical="center"/>
    </xf>
    <xf numFmtId="49" fontId="151" fillId="0" borderId="20" xfId="1187" applyNumberFormat="1" applyFont="1" applyFill="1" applyBorder="1" applyAlignment="1">
      <alignment horizontal="left" vertical="center"/>
    </xf>
    <xf numFmtId="0" fontId="151" fillId="0" borderId="20" xfId="1187" applyFont="1" applyFill="1" applyBorder="1" applyAlignment="1">
      <alignment horizontal="left" vertical="center" wrapText="1"/>
    </xf>
    <xf numFmtId="189" fontId="151" fillId="25" borderId="20" xfId="456" applyNumberFormat="1" applyFont="1" applyFill="1" applyBorder="1" applyAlignment="1">
      <alignment horizontal="right" vertical="center"/>
    </xf>
    <xf numFmtId="167" fontId="151" fillId="25" borderId="84" xfId="1187" applyNumberFormat="1" applyFont="1" applyFill="1" applyBorder="1" applyAlignment="1">
      <alignment horizontal="center" vertical="center"/>
    </xf>
    <xf numFmtId="167" fontId="151" fillId="25" borderId="78" xfId="1187" applyNumberFormat="1" applyFont="1" applyFill="1" applyBorder="1" applyAlignment="1">
      <alignment horizontal="center" vertical="center"/>
    </xf>
    <xf numFmtId="0" fontId="151" fillId="0" borderId="79" xfId="1187" applyFont="1" applyFill="1" applyBorder="1" applyAlignment="1">
      <alignment vertical="center" wrapText="1"/>
    </xf>
    <xf numFmtId="178" fontId="151" fillId="0" borderId="79" xfId="456" applyNumberFormat="1" applyFont="1" applyFill="1" applyBorder="1" applyAlignment="1">
      <alignment horizontal="right" vertical="center"/>
    </xf>
    <xf numFmtId="189" fontId="151" fillId="25" borderId="79" xfId="456" applyNumberFormat="1" applyFont="1" applyFill="1" applyBorder="1" applyAlignment="1">
      <alignment horizontal="right" vertical="center"/>
    </xf>
    <xf numFmtId="190" fontId="162" fillId="25" borderId="79" xfId="453" applyNumberFormat="1" applyFont="1" applyFill="1" applyBorder="1" applyAlignment="1">
      <alignment horizontal="right" vertical="center"/>
    </xf>
    <xf numFmtId="0" fontId="151" fillId="0" borderId="23" xfId="1187" quotePrefix="1" applyFont="1" applyFill="1" applyBorder="1" applyAlignment="1">
      <alignment horizontal="left" vertical="center" wrapText="1" indent="1"/>
    </xf>
    <xf numFmtId="178" fontId="160" fillId="25" borderId="23" xfId="1187" applyNumberFormat="1" applyFont="1" applyFill="1" applyBorder="1" applyAlignment="1">
      <alignment horizontal="right" vertical="center"/>
    </xf>
    <xf numFmtId="178" fontId="162" fillId="0" borderId="23" xfId="453" applyNumberFormat="1" applyFont="1" applyFill="1" applyBorder="1" applyAlignment="1">
      <alignment horizontal="right" vertical="center"/>
    </xf>
    <xf numFmtId="41" fontId="158" fillId="0" borderId="23" xfId="453" applyNumberFormat="1" applyFont="1" applyFill="1" applyBorder="1" applyAlignment="1">
      <alignment horizontal="right" vertical="center"/>
    </xf>
    <xf numFmtId="190" fontId="162" fillId="25" borderId="23" xfId="453" applyNumberFormat="1" applyFont="1" applyFill="1" applyBorder="1" applyAlignment="1">
      <alignment horizontal="right" vertical="center"/>
    </xf>
    <xf numFmtId="190" fontId="162" fillId="25" borderId="87" xfId="453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horizontal="left" vertical="center" wrapText="1" indent="1"/>
    </xf>
    <xf numFmtId="178" fontId="160" fillId="25" borderId="15" xfId="1187" applyNumberFormat="1" applyFont="1" applyFill="1" applyBorder="1" applyAlignment="1">
      <alignment horizontal="right" vertical="center"/>
    </xf>
    <xf numFmtId="178" fontId="162" fillId="0" borderId="15" xfId="453" applyNumberFormat="1" applyFont="1" applyFill="1" applyBorder="1" applyAlignment="1">
      <alignment horizontal="right" vertical="center"/>
    </xf>
    <xf numFmtId="41" fontId="158" fillId="0" borderId="15" xfId="453" applyNumberFormat="1" applyFont="1" applyFill="1" applyBorder="1" applyAlignment="1">
      <alignment horizontal="right" vertical="center"/>
    </xf>
    <xf numFmtId="190" fontId="162" fillId="25" borderId="15" xfId="453" applyNumberFormat="1" applyFont="1" applyFill="1" applyBorder="1" applyAlignment="1">
      <alignment horizontal="right" vertical="center"/>
    </xf>
    <xf numFmtId="190" fontId="162" fillId="25" borderId="77" xfId="453" applyNumberFormat="1" applyFont="1" applyFill="1" applyBorder="1" applyAlignment="1">
      <alignment horizontal="right" vertical="center"/>
    </xf>
    <xf numFmtId="49" fontId="151" fillId="0" borderId="72" xfId="1187" applyNumberFormat="1" applyFont="1" applyFill="1" applyBorder="1" applyAlignment="1">
      <alignment horizontal="left" vertical="center" wrapText="1"/>
    </xf>
    <xf numFmtId="49" fontId="151" fillId="25" borderId="90" xfId="1187" quotePrefix="1" applyNumberFormat="1" applyFont="1" applyFill="1" applyBorder="1" applyAlignment="1">
      <alignment horizontal="center" vertical="center"/>
    </xf>
    <xf numFmtId="49" fontId="151" fillId="0" borderId="90" xfId="1187" applyNumberFormat="1" applyFont="1" applyFill="1" applyBorder="1" applyAlignment="1">
      <alignment horizontal="left" vertical="center"/>
    </xf>
    <xf numFmtId="178" fontId="151" fillId="25" borderId="90" xfId="1187" applyNumberFormat="1" applyFont="1" applyFill="1" applyBorder="1" applyAlignment="1">
      <alignment horizontal="right" vertical="center"/>
    </xf>
    <xf numFmtId="178" fontId="151" fillId="25" borderId="90" xfId="1187" applyNumberFormat="1" applyFont="1" applyFill="1" applyBorder="1" applyAlignment="1">
      <alignment horizontal="right" vertical="center"/>
    </xf>
    <xf numFmtId="178" fontId="158" fillId="0" borderId="90" xfId="453" applyNumberFormat="1" applyFont="1" applyFill="1" applyBorder="1" applyAlignment="1">
      <alignment horizontal="right" vertical="center"/>
    </xf>
    <xf numFmtId="167" fontId="151" fillId="25" borderId="92" xfId="1187" quotePrefix="1" applyNumberFormat="1" applyFont="1" applyFill="1" applyBorder="1" applyAlignment="1">
      <alignment horizontal="center" vertical="center"/>
    </xf>
    <xf numFmtId="166" fontId="158" fillId="25" borderId="73" xfId="1188" applyNumberFormat="1" applyFont="1" applyFill="1" applyBorder="1" applyAlignment="1">
      <alignment horizontal="right" vertical="center"/>
    </xf>
    <xf numFmtId="0" fontId="151" fillId="0" borderId="89" xfId="1187" applyFont="1" applyFill="1" applyBorder="1" applyAlignment="1">
      <alignment horizontal="left" vertical="center" wrapText="1"/>
    </xf>
    <xf numFmtId="178" fontId="151" fillId="25" borderId="89" xfId="1187" applyNumberFormat="1" applyFont="1" applyFill="1" applyBorder="1" applyAlignment="1">
      <alignment horizontal="right" vertical="center"/>
    </xf>
    <xf numFmtId="178" fontId="158" fillId="0" borderId="89" xfId="453" applyNumberFormat="1" applyFont="1" applyFill="1" applyBorder="1" applyAlignment="1">
      <alignment horizontal="right" vertical="center"/>
    </xf>
    <xf numFmtId="178" fontId="151" fillId="0" borderId="89" xfId="456" applyNumberFormat="1" applyFont="1" applyFill="1" applyBorder="1" applyAlignment="1">
      <alignment horizontal="right" vertical="center"/>
    </xf>
    <xf numFmtId="190" fontId="158" fillId="25" borderId="90" xfId="453" applyNumberFormat="1" applyFont="1" applyFill="1" applyBorder="1" applyAlignment="1">
      <alignment horizontal="right" vertical="center"/>
    </xf>
    <xf numFmtId="190" fontId="158" fillId="25" borderId="93" xfId="453" applyNumberFormat="1" applyFont="1" applyFill="1" applyBorder="1" applyAlignment="1">
      <alignment horizontal="right" vertical="center"/>
    </xf>
    <xf numFmtId="41" fontId="158" fillId="0" borderId="89" xfId="453" applyNumberFormat="1" applyFont="1" applyFill="1" applyBorder="1" applyAlignment="1">
      <alignment horizontal="right" vertical="center"/>
    </xf>
    <xf numFmtId="49" fontId="151" fillId="0" borderId="23" xfId="1187" applyNumberFormat="1" applyFont="1" applyFill="1" applyBorder="1" applyAlignment="1">
      <alignment horizontal="left" vertical="center"/>
    </xf>
    <xf numFmtId="190" fontId="158" fillId="25" borderId="87" xfId="453" applyNumberFormat="1" applyFont="1" applyFill="1" applyBorder="1" applyAlignment="1">
      <alignment horizontal="right" vertical="center"/>
    </xf>
    <xf numFmtId="49" fontId="151" fillId="0" borderId="42" xfId="1187" applyNumberFormat="1" applyFont="1" applyFill="1" applyBorder="1" applyAlignment="1">
      <alignment horizontal="left" vertical="center" wrapText="1"/>
    </xf>
    <xf numFmtId="49" fontId="151" fillId="0" borderId="90" xfId="1187" applyNumberFormat="1" applyFont="1" applyFill="1" applyBorder="1" applyAlignment="1">
      <alignment horizontal="left" vertical="center" wrapText="1"/>
    </xf>
    <xf numFmtId="0" fontId="151" fillId="0" borderId="90" xfId="1187" applyFont="1" applyFill="1" applyBorder="1" applyAlignment="1">
      <alignment horizontal="left" vertical="center" wrapText="1"/>
    </xf>
    <xf numFmtId="178" fontId="151" fillId="0" borderId="90" xfId="456" applyNumberFormat="1" applyFont="1" applyFill="1" applyBorder="1" applyAlignment="1">
      <alignment horizontal="right" vertical="center"/>
    </xf>
    <xf numFmtId="166" fontId="151" fillId="25" borderId="93" xfId="456" applyNumberFormat="1" applyFont="1" applyFill="1" applyBorder="1" applyAlignment="1">
      <alignment horizontal="right" vertical="center"/>
    </xf>
    <xf numFmtId="49" fontId="151" fillId="0" borderId="23" xfId="1187" applyNumberFormat="1" applyFont="1" applyFill="1" applyBorder="1" applyAlignment="1">
      <alignment horizontal="left" vertical="center" wrapText="1"/>
    </xf>
    <xf numFmtId="178" fontId="158" fillId="25" borderId="90" xfId="453" applyNumberFormat="1" applyFont="1" applyFill="1" applyBorder="1" applyAlignment="1">
      <alignment horizontal="right" vertical="center"/>
    </xf>
    <xf numFmtId="167" fontId="151" fillId="25" borderId="92" xfId="1187" applyNumberFormat="1" applyFont="1" applyFill="1" applyBorder="1" applyAlignment="1">
      <alignment horizontal="center"/>
    </xf>
    <xf numFmtId="167" fontId="151" fillId="0" borderId="90" xfId="1187" applyNumberFormat="1" applyFont="1" applyFill="1" applyBorder="1" applyAlignment="1">
      <alignment horizontal="center"/>
    </xf>
    <xf numFmtId="167" fontId="151" fillId="0" borderId="90" xfId="1187" applyNumberFormat="1" applyFont="1" applyFill="1" applyBorder="1" applyAlignment="1">
      <alignment horizontal="left"/>
    </xf>
    <xf numFmtId="167" fontId="155" fillId="0" borderId="90" xfId="1187" applyNumberFormat="1" applyFont="1" applyFill="1" applyBorder="1" applyAlignment="1">
      <alignment horizontal="left" vertical="center" indent="1"/>
    </xf>
    <xf numFmtId="178" fontId="155" fillId="25" borderId="90" xfId="1187" applyNumberFormat="1" applyFont="1" applyFill="1" applyBorder="1" applyAlignment="1">
      <alignment horizontal="right" vertical="center"/>
    </xf>
    <xf numFmtId="178" fontId="155" fillId="0" borderId="90" xfId="1187" applyNumberFormat="1" applyFont="1" applyFill="1" applyBorder="1" applyAlignment="1">
      <alignment horizontal="right" vertical="center"/>
    </xf>
    <xf numFmtId="166" fontId="155" fillId="25" borderId="82" xfId="456" applyNumberFormat="1" applyFont="1" applyFill="1" applyBorder="1" applyAlignment="1">
      <alignment horizontal="right" vertical="center"/>
    </xf>
    <xf numFmtId="166" fontId="155" fillId="25" borderId="83" xfId="456" applyNumberFormat="1" applyFont="1" applyFill="1" applyBorder="1" applyAlignment="1">
      <alignment horizontal="right" vertical="center"/>
    </xf>
    <xf numFmtId="167" fontId="151" fillId="25" borderId="0" xfId="1187" applyNumberFormat="1" applyFont="1" applyFill="1" applyBorder="1" applyAlignment="1">
      <alignment horizontal="center"/>
    </xf>
    <xf numFmtId="167" fontId="155" fillId="0" borderId="0" xfId="1187" applyNumberFormat="1" applyFont="1" applyFill="1" applyBorder="1" applyAlignment="1">
      <alignment horizontal="left" vertical="center" indent="1"/>
    </xf>
    <xf numFmtId="189" fontId="155" fillId="25" borderId="0" xfId="1187" applyNumberFormat="1" applyFont="1" applyFill="1" applyBorder="1" applyAlignment="1">
      <alignment horizontal="right" vertical="center"/>
    </xf>
    <xf numFmtId="190" fontId="158" fillId="0" borderId="0" xfId="453" applyNumberFormat="1" applyFont="1" applyFill="1" applyBorder="1" applyAlignment="1">
      <alignment horizontal="right" vertical="center"/>
    </xf>
    <xf numFmtId="189" fontId="155" fillId="0" borderId="0" xfId="1187" applyNumberFormat="1" applyFont="1" applyFill="1" applyBorder="1" applyAlignment="1">
      <alignment horizontal="right" vertical="center"/>
    </xf>
    <xf numFmtId="166" fontId="155" fillId="25" borderId="0" xfId="456" applyNumberFormat="1" applyFont="1" applyFill="1" applyBorder="1" applyAlignment="1">
      <alignment horizontal="right" vertical="center"/>
    </xf>
    <xf numFmtId="190" fontId="158" fillId="25" borderId="0" xfId="453" applyNumberFormat="1" applyFont="1" applyFill="1" applyBorder="1" applyAlignment="1">
      <alignment horizontal="right" vertical="center"/>
    </xf>
    <xf numFmtId="0" fontId="145" fillId="0" borderId="0" xfId="456" applyFont="1" applyFill="1" applyAlignment="1">
      <alignment horizontal="right" vertical="top"/>
    </xf>
    <xf numFmtId="0" fontId="159" fillId="0" borderId="0" xfId="456" applyFont="1" applyFill="1" applyAlignment="1">
      <alignment horizontal="right" vertical="top"/>
    </xf>
    <xf numFmtId="0" fontId="114" fillId="0" borderId="0" xfId="456" applyFont="1" applyFill="1" applyAlignment="1">
      <alignment vertical="center"/>
    </xf>
    <xf numFmtId="167" fontId="114" fillId="25" borderId="0" xfId="1187" applyNumberFormat="1" applyFont="1" applyFill="1" applyBorder="1" applyAlignment="1">
      <alignment vertical="center" wrapText="1"/>
    </xf>
    <xf numFmtId="167" fontId="114" fillId="0" borderId="0" xfId="1187" applyNumberFormat="1" applyFont="1" applyFill="1" applyBorder="1" applyAlignment="1">
      <alignment vertical="center" wrapText="1"/>
    </xf>
    <xf numFmtId="4" fontId="114" fillId="0" borderId="0" xfId="1187" applyNumberFormat="1" applyFont="1" applyFill="1" applyBorder="1" applyAlignment="1">
      <alignment vertical="center" wrapText="1"/>
    </xf>
    <xf numFmtId="4" fontId="114" fillId="25" borderId="0" xfId="1187" applyNumberFormat="1" applyFont="1" applyFill="1" applyBorder="1" applyAlignment="1">
      <alignment vertical="center" wrapText="1"/>
    </xf>
    <xf numFmtId="0" fontId="114" fillId="25" borderId="0" xfId="456" applyFont="1" applyFill="1" applyAlignment="1">
      <alignment horizontal="center"/>
    </xf>
    <xf numFmtId="0" fontId="114" fillId="25" borderId="0" xfId="456" applyFont="1" applyFill="1" applyAlignment="1">
      <alignment horizontal="right"/>
    </xf>
    <xf numFmtId="43" fontId="26" fillId="25" borderId="0" xfId="456" applyNumberFormat="1" applyFont="1" applyFill="1" applyAlignment="1">
      <alignment horizontal="right" vertical="center"/>
    </xf>
    <xf numFmtId="43" fontId="114" fillId="0" borderId="0" xfId="456" applyNumberFormat="1" applyFont="1" applyFill="1" applyAlignment="1">
      <alignment horizontal="right"/>
    </xf>
    <xf numFmtId="178" fontId="114" fillId="0" borderId="0" xfId="456" applyNumberFormat="1" applyFont="1" applyFill="1" applyAlignment="1">
      <alignment horizontal="right"/>
    </xf>
    <xf numFmtId="43" fontId="114" fillId="25" borderId="0" xfId="456" applyNumberFormat="1" applyFont="1" applyFill="1" applyAlignment="1">
      <alignment horizontal="right"/>
    </xf>
    <xf numFmtId="0" fontId="114" fillId="25" borderId="0" xfId="456" applyFont="1" applyFill="1"/>
    <xf numFmtId="43" fontId="114" fillId="25" borderId="0" xfId="456" applyNumberFormat="1" applyFont="1" applyFill="1" applyAlignment="1">
      <alignment horizontal="right" vertical="center"/>
    </xf>
    <xf numFmtId="43" fontId="26" fillId="25" borderId="0" xfId="456" applyNumberFormat="1" applyFont="1" applyFill="1" applyAlignment="1">
      <alignment horizontal="right"/>
    </xf>
    <xf numFmtId="189" fontId="114" fillId="25" borderId="0" xfId="456" applyNumberFormat="1" applyFont="1" applyFill="1"/>
    <xf numFmtId="192" fontId="114" fillId="25" borderId="0" xfId="456" applyNumberFormat="1" applyFont="1" applyFill="1" applyAlignment="1">
      <alignment horizontal="right"/>
    </xf>
    <xf numFmtId="167" fontId="114" fillId="25" borderId="0" xfId="456" applyNumberFormat="1" applyFont="1" applyFill="1" applyAlignment="1">
      <alignment horizontal="center"/>
    </xf>
    <xf numFmtId="167" fontId="114" fillId="0" borderId="0" xfId="456" applyNumberFormat="1" applyFont="1" applyFill="1" applyAlignment="1">
      <alignment horizontal="center"/>
    </xf>
    <xf numFmtId="167" fontId="114" fillId="0" borderId="0" xfId="456" applyNumberFormat="1" applyFont="1" applyFill="1" applyBorder="1" applyAlignment="1">
      <alignment horizontal="left"/>
    </xf>
    <xf numFmtId="167" fontId="114" fillId="0" borderId="0" xfId="456" applyNumberFormat="1" applyFont="1" applyFill="1" applyAlignment="1">
      <alignment horizontal="left" indent="1"/>
    </xf>
    <xf numFmtId="167" fontId="114" fillId="25" borderId="0" xfId="456" applyNumberFormat="1" applyFont="1" applyFill="1" applyAlignment="1">
      <alignment horizontal="right" vertical="center"/>
    </xf>
    <xf numFmtId="167" fontId="66" fillId="0" borderId="18" xfId="449" applyNumberFormat="1" applyFont="1" applyFill="1" applyBorder="1"/>
    <xf numFmtId="167" fontId="65" fillId="0" borderId="0" xfId="452" applyNumberFormat="1" applyFont="1" applyFill="1"/>
    <xf numFmtId="167" fontId="156" fillId="0" borderId="0" xfId="452" applyNumberFormat="1" applyFont="1" applyFill="1" applyAlignment="1">
      <alignment horizontal="center"/>
    </xf>
    <xf numFmtId="167" fontId="152" fillId="0" borderId="0" xfId="452" applyNumberFormat="1" applyFont="1" applyFill="1" applyBorder="1" applyAlignment="1">
      <alignment horizontal="center" vertical="center"/>
    </xf>
    <xf numFmtId="167" fontId="152" fillId="0" borderId="0" xfId="452" applyNumberFormat="1" applyFont="1" applyFill="1" applyAlignment="1">
      <alignment horizontal="center" vertical="center" wrapText="1"/>
    </xf>
    <xf numFmtId="41" fontId="152" fillId="0" borderId="0" xfId="452" applyNumberFormat="1" applyFont="1" applyFill="1" applyAlignment="1">
      <alignment horizontal="right" vertical="center"/>
    </xf>
    <xf numFmtId="4" fontId="152" fillId="0" borderId="0" xfId="452" applyNumberFormat="1" applyFont="1" applyFill="1" applyAlignment="1">
      <alignment horizontal="right" vertical="center"/>
    </xf>
    <xf numFmtId="43" fontId="152" fillId="0" borderId="0" xfId="452" applyNumberFormat="1" applyFont="1" applyFill="1" applyAlignment="1">
      <alignment horizontal="right" vertical="center"/>
    </xf>
    <xf numFmtId="0" fontId="152" fillId="0" borderId="0" xfId="452" applyFont="1" applyFill="1"/>
    <xf numFmtId="0" fontId="159" fillId="0" borderId="0" xfId="452" applyFont="1" applyFill="1" applyBorder="1" applyAlignment="1">
      <alignment horizontal="center"/>
    </xf>
    <xf numFmtId="0" fontId="159" fillId="0" borderId="0" xfId="452" applyFont="1" applyFill="1" applyBorder="1" applyAlignment="1"/>
    <xf numFmtId="0" fontId="156" fillId="0" borderId="0" xfId="452" applyFont="1" applyFill="1"/>
    <xf numFmtId="0" fontId="82" fillId="0" borderId="0" xfId="452" applyFont="1" applyFill="1" applyBorder="1"/>
    <xf numFmtId="0" fontId="82" fillId="0" borderId="0" xfId="452" applyFont="1" applyFill="1" applyBorder="1" applyAlignment="1">
      <alignment horizontal="right"/>
    </xf>
    <xf numFmtId="0" fontId="105" fillId="0" borderId="0" xfId="452" applyFont="1" applyFill="1" applyBorder="1" applyAlignment="1">
      <alignment horizontal="right"/>
    </xf>
    <xf numFmtId="0" fontId="82" fillId="0" borderId="0" xfId="452" applyFont="1" applyFill="1"/>
    <xf numFmtId="0" fontId="54" fillId="0" borderId="42" xfId="452" applyFont="1" applyFill="1" applyBorder="1" applyAlignment="1">
      <alignment horizontal="center" vertical="center"/>
    </xf>
    <xf numFmtId="0" fontId="54" fillId="0" borderId="45" xfId="452" applyFont="1" applyFill="1" applyBorder="1" applyAlignment="1">
      <alignment horizontal="center" vertical="center"/>
    </xf>
    <xf numFmtId="0" fontId="54" fillId="25" borderId="45" xfId="452" applyFont="1" applyFill="1" applyBorder="1" applyAlignment="1">
      <alignment horizontal="center" vertical="center"/>
    </xf>
    <xf numFmtId="0" fontId="54" fillId="0" borderId="14" xfId="452" applyFont="1" applyFill="1" applyBorder="1" applyAlignment="1">
      <alignment horizontal="center" vertical="center"/>
    </xf>
    <xf numFmtId="0" fontId="86" fillId="0" borderId="0" xfId="452" applyFont="1" applyFill="1" applyAlignment="1">
      <alignment horizontal="center" vertical="center"/>
    </xf>
    <xf numFmtId="0" fontId="54" fillId="25" borderId="27" xfId="452" applyFont="1" applyFill="1" applyBorder="1" applyAlignment="1">
      <alignment horizontal="left" vertical="center" wrapText="1"/>
    </xf>
    <xf numFmtId="178" fontId="54" fillId="0" borderId="27" xfId="452" applyNumberFormat="1" applyFont="1" applyFill="1" applyBorder="1" applyAlignment="1">
      <alignment vertical="center" wrapText="1"/>
    </xf>
    <xf numFmtId="178" fontId="54" fillId="0" borderId="42" xfId="452" applyNumberFormat="1" applyFont="1" applyFill="1" applyBorder="1" applyAlignment="1">
      <alignment horizontal="right" vertical="center"/>
    </xf>
    <xf numFmtId="191" fontId="54" fillId="0" borderId="42" xfId="452" applyNumberFormat="1" applyFont="1" applyFill="1" applyBorder="1" applyAlignment="1">
      <alignment horizontal="right" vertical="center"/>
    </xf>
    <xf numFmtId="41" fontId="133" fillId="0" borderId="42" xfId="452" applyNumberFormat="1" applyFont="1" applyFill="1" applyBorder="1" applyAlignment="1">
      <alignment horizontal="right" vertical="center"/>
    </xf>
    <xf numFmtId="0" fontId="82" fillId="0" borderId="42" xfId="452" applyFont="1" applyFill="1" applyBorder="1" applyAlignment="1">
      <alignment horizontal="center" vertical="center"/>
    </xf>
    <xf numFmtId="0" fontId="86" fillId="0" borderId="0" xfId="452" applyFont="1" applyFill="1" applyAlignment="1">
      <alignment vertical="center"/>
    </xf>
    <xf numFmtId="178" fontId="133" fillId="0" borderId="42" xfId="452" applyNumberFormat="1" applyFont="1" applyFill="1" applyBorder="1" applyAlignment="1">
      <alignment horizontal="right" vertical="center"/>
    </xf>
    <xf numFmtId="41" fontId="133" fillId="0" borderId="27" xfId="452" applyNumberFormat="1" applyFont="1" applyFill="1" applyBorder="1" applyAlignment="1">
      <alignment horizontal="right" vertical="center"/>
    </xf>
    <xf numFmtId="0" fontId="54" fillId="25" borderId="42" xfId="452" applyFont="1" applyFill="1" applyBorder="1" applyAlignment="1">
      <alignment horizontal="left" vertical="center" wrapText="1"/>
    </xf>
    <xf numFmtId="191" fontId="54" fillId="0" borderId="42" xfId="452" applyNumberFormat="1" applyFont="1" applyFill="1" applyBorder="1" applyAlignment="1">
      <alignment vertical="center" wrapText="1"/>
    </xf>
    <xf numFmtId="0" fontId="54" fillId="0" borderId="23" xfId="452" applyFont="1" applyFill="1" applyBorder="1" applyAlignment="1">
      <alignment horizontal="center" vertical="center"/>
    </xf>
    <xf numFmtId="41" fontId="54" fillId="0" borderId="42" xfId="452" applyNumberFormat="1" applyFont="1" applyFill="1" applyBorder="1" applyAlignment="1">
      <alignment horizontal="right" vertical="center"/>
    </xf>
    <xf numFmtId="178" fontId="54" fillId="0" borderId="42" xfId="452" applyNumberFormat="1" applyFont="1" applyFill="1" applyBorder="1" applyAlignment="1">
      <alignment vertical="center"/>
    </xf>
    <xf numFmtId="41" fontId="54" fillId="0" borderId="27" xfId="452" applyNumberFormat="1" applyFont="1" applyFill="1" applyBorder="1" applyAlignment="1">
      <alignment vertical="center" wrapText="1"/>
    </xf>
    <xf numFmtId="191" fontId="133" fillId="0" borderId="42" xfId="452" applyNumberFormat="1" applyFont="1" applyFill="1" applyBorder="1" applyAlignment="1">
      <alignment horizontal="right" vertical="center"/>
    </xf>
    <xf numFmtId="0" fontId="82" fillId="0" borderId="23" xfId="452" applyFont="1" applyFill="1" applyBorder="1" applyAlignment="1">
      <alignment horizontal="center" vertical="center"/>
    </xf>
    <xf numFmtId="49" fontId="54" fillId="0" borderId="15" xfId="452" applyNumberFormat="1" applyFont="1" applyFill="1" applyBorder="1" applyAlignment="1">
      <alignment horizontal="center" vertical="center"/>
    </xf>
    <xf numFmtId="0" fontId="82" fillId="0" borderId="20" xfId="452" applyFont="1" applyFill="1" applyBorder="1" applyAlignment="1">
      <alignment horizontal="center" vertical="center"/>
    </xf>
    <xf numFmtId="191" fontId="54" fillId="0" borderId="27" xfId="452" applyNumberFormat="1" applyFont="1" applyFill="1" applyBorder="1" applyAlignment="1">
      <alignment vertical="center" wrapText="1"/>
    </xf>
    <xf numFmtId="0" fontId="86" fillId="0" borderId="0" xfId="452" applyFont="1" applyFill="1" applyBorder="1" applyAlignment="1">
      <alignment vertical="center"/>
    </xf>
    <xf numFmtId="0" fontId="54" fillId="25" borderId="36" xfId="452" applyFont="1" applyFill="1" applyBorder="1" applyAlignment="1">
      <alignment horizontal="left" vertical="center" wrapText="1"/>
    </xf>
    <xf numFmtId="193" fontId="54" fillId="0" borderId="42" xfId="452" applyNumberFormat="1" applyFont="1" applyFill="1" applyBorder="1" applyAlignment="1">
      <alignment horizontal="center" vertical="center"/>
    </xf>
    <xf numFmtId="0" fontId="54" fillId="0" borderId="0" xfId="452" applyFont="1" applyFill="1" applyBorder="1" applyAlignment="1">
      <alignment vertical="center"/>
    </xf>
    <xf numFmtId="0" fontId="54" fillId="0" borderId="0" xfId="452" applyFont="1" applyFill="1" applyBorder="1" applyAlignment="1">
      <alignment horizontal="right" vertical="center"/>
    </xf>
    <xf numFmtId="178" fontId="72" fillId="0" borderId="23" xfId="452" applyNumberFormat="1" applyFont="1" applyFill="1" applyBorder="1" applyAlignment="1">
      <alignment horizontal="right" vertical="center"/>
    </xf>
    <xf numFmtId="0" fontId="54" fillId="0" borderId="0" xfId="452" applyFont="1" applyFill="1" applyAlignment="1">
      <alignment vertical="center"/>
    </xf>
    <xf numFmtId="0" fontId="116" fillId="0" borderId="0" xfId="452" applyFont="1" applyFill="1" applyBorder="1"/>
    <xf numFmtId="0" fontId="116" fillId="0" borderId="11" xfId="452" applyFont="1" applyFill="1" applyBorder="1" applyAlignment="1">
      <alignment horizontal="right"/>
    </xf>
    <xf numFmtId="0" fontId="116" fillId="0" borderId="0" xfId="452" applyFont="1" applyFill="1" applyAlignment="1">
      <alignment horizontal="right"/>
    </xf>
    <xf numFmtId="0" fontId="116" fillId="0" borderId="0" xfId="452" applyFont="1" applyFill="1"/>
    <xf numFmtId="0" fontId="82" fillId="0" borderId="0" xfId="452" applyFont="1" applyFill="1" applyBorder="1" applyAlignment="1">
      <alignment wrapText="1"/>
    </xf>
    <xf numFmtId="0" fontId="98" fillId="0" borderId="0" xfId="452" applyFill="1" applyBorder="1"/>
    <xf numFmtId="4" fontId="144" fillId="0" borderId="0" xfId="452" applyNumberFormat="1" applyFont="1" applyFill="1" applyBorder="1"/>
    <xf numFmtId="0" fontId="82" fillId="0" borderId="0" xfId="452" applyFont="1" applyFill="1" applyBorder="1" applyAlignment="1">
      <alignment horizontal="left" wrapText="1"/>
    </xf>
    <xf numFmtId="4" fontId="98" fillId="0" borderId="0" xfId="452" applyNumberFormat="1" applyFill="1" applyBorder="1"/>
    <xf numFmtId="0" fontId="82" fillId="0" borderId="0" xfId="452" applyFont="1" applyFill="1" applyBorder="1" applyAlignment="1">
      <alignment horizontal="left"/>
    </xf>
    <xf numFmtId="3" fontId="98" fillId="0" borderId="0" xfId="452" applyNumberFormat="1" applyFill="1" applyBorder="1"/>
    <xf numFmtId="0" fontId="116" fillId="0" borderId="0" xfId="452" applyFont="1" applyFill="1" applyBorder="1" applyAlignment="1">
      <alignment horizontal="left"/>
    </xf>
    <xf numFmtId="0" fontId="163" fillId="0" borderId="0" xfId="452" applyFont="1" applyFill="1"/>
    <xf numFmtId="0" fontId="163" fillId="0" borderId="0" xfId="452" applyFont="1" applyFill="1" applyAlignment="1">
      <alignment horizontal="right"/>
    </xf>
    <xf numFmtId="4" fontId="84" fillId="25" borderId="0" xfId="483" applyNumberFormat="1" applyFont="1" applyFill="1"/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5" fillId="0" borderId="0" xfId="451" applyFont="1" applyAlignment="1">
      <alignment horizontal="center"/>
    </xf>
    <xf numFmtId="165" fontId="68" fillId="0" borderId="54" xfId="339" applyFont="1" applyBorder="1" applyAlignment="1" applyProtection="1">
      <alignment horizontal="center" vertical="center"/>
    </xf>
    <xf numFmtId="165" fontId="68" fillId="0" borderId="64" xfId="339" applyFont="1" applyBorder="1" applyAlignment="1" applyProtection="1">
      <alignment horizontal="center" vertical="center"/>
    </xf>
    <xf numFmtId="165" fontId="68" fillId="0" borderId="65" xfId="339" applyFont="1" applyBorder="1" applyAlignment="1" applyProtection="1">
      <alignment horizontal="center" vertical="center"/>
    </xf>
    <xf numFmtId="165" fontId="68" fillId="0" borderId="49" xfId="339" applyFont="1" applyBorder="1" applyAlignment="1" applyProtection="1">
      <alignment horizontal="center" vertical="center"/>
    </xf>
    <xf numFmtId="165" fontId="68" fillId="0" borderId="28" xfId="339" applyFont="1" applyBorder="1" applyAlignment="1" applyProtection="1">
      <alignment horizontal="center" vertical="center"/>
    </xf>
    <xf numFmtId="165" fontId="68" fillId="0" borderId="45" xfId="339" applyFont="1" applyBorder="1" applyAlignment="1" applyProtection="1">
      <alignment horizontal="center" vertical="center"/>
    </xf>
    <xf numFmtId="165" fontId="71" fillId="0" borderId="0" xfId="340" quotePrefix="1" applyFont="1" applyAlignment="1">
      <alignment vertical="top"/>
    </xf>
    <xf numFmtId="0" fontId="54" fillId="0" borderId="0" xfId="0" applyFont="1" applyAlignment="1"/>
    <xf numFmtId="0" fontId="65" fillId="0" borderId="27" xfId="313" applyFont="1" applyFill="1" applyBorder="1" applyAlignment="1">
      <alignment horizontal="center" vertical="center"/>
    </xf>
    <xf numFmtId="0" fontId="65" fillId="0" borderId="28" xfId="313" applyFont="1" applyFill="1" applyBorder="1" applyAlignment="1">
      <alignment horizontal="center" vertical="center"/>
    </xf>
    <xf numFmtId="0" fontId="65" fillId="0" borderId="45" xfId="313" applyFont="1" applyFill="1" applyBorder="1" applyAlignment="1">
      <alignment horizontal="center" vertical="center"/>
    </xf>
    <xf numFmtId="0" fontId="65" fillId="0" borderId="10" xfId="313" applyFont="1" applyFill="1" applyBorder="1" applyAlignment="1">
      <alignment horizontal="center" vertical="center"/>
    </xf>
    <xf numFmtId="0" fontId="65" fillId="0" borderId="11" xfId="313" applyFont="1" applyFill="1" applyBorder="1" applyAlignment="1">
      <alignment horizontal="center" vertical="center"/>
    </xf>
    <xf numFmtId="0" fontId="65" fillId="0" borderId="14" xfId="313" applyFont="1" applyFill="1" applyBorder="1" applyAlignment="1">
      <alignment horizontal="center" vertical="center"/>
    </xf>
    <xf numFmtId="0" fontId="65" fillId="0" borderId="0" xfId="313" applyFont="1" applyFill="1" applyAlignment="1">
      <alignment horizontal="center"/>
    </xf>
    <xf numFmtId="165" fontId="65" fillId="0" borderId="0" xfId="340" applyFont="1" applyAlignment="1" applyProtection="1">
      <alignment horizontal="center"/>
    </xf>
    <xf numFmtId="165" fontId="68" fillId="0" borderId="10" xfId="340" applyFont="1" applyBorder="1" applyAlignment="1" applyProtection="1">
      <alignment horizontal="center" vertical="center"/>
    </xf>
    <xf numFmtId="165" fontId="68" fillId="0" borderId="14" xfId="340" applyFont="1" applyBorder="1" applyAlignment="1" applyProtection="1">
      <alignment horizontal="center" vertical="center"/>
    </xf>
    <xf numFmtId="165" fontId="68" fillId="0" borderId="18" xfId="340" applyFont="1" applyBorder="1" applyAlignment="1" applyProtection="1">
      <alignment horizontal="center" vertical="center"/>
    </xf>
    <xf numFmtId="165" fontId="68" fillId="0" borderId="35" xfId="340" applyFont="1" applyBorder="1" applyAlignment="1" applyProtection="1">
      <alignment horizontal="center" vertical="center"/>
    </xf>
    <xf numFmtId="165" fontId="86" fillId="0" borderId="27" xfId="340" applyFont="1" applyBorder="1" applyAlignment="1" applyProtection="1">
      <alignment horizontal="center" vertical="center"/>
    </xf>
    <xf numFmtId="165" fontId="86" fillId="0" borderId="45" xfId="340" applyFont="1" applyBorder="1" applyAlignment="1" applyProtection="1">
      <alignment horizontal="center" vertical="center"/>
    </xf>
    <xf numFmtId="0" fontId="125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28" xfId="0" applyFont="1" applyBorder="1" applyAlignment="1" applyProtection="1">
      <alignment horizontal="center"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65" fontId="71" fillId="0" borderId="0" xfId="340" quotePrefix="1" applyFont="1" applyBorder="1" applyAlignment="1"/>
    <xf numFmtId="0" fontId="71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78" fillId="0" borderId="0" xfId="0" applyFont="1" applyFill="1" applyAlignment="1">
      <alignment vertical="center"/>
    </xf>
    <xf numFmtId="0" fontId="81" fillId="0" borderId="0" xfId="0" applyFont="1"/>
    <xf numFmtId="0" fontId="74" fillId="0" borderId="60" xfId="343" applyFont="1" applyFill="1" applyBorder="1" applyAlignment="1">
      <alignment horizontal="center" vertical="center"/>
    </xf>
    <xf numFmtId="0" fontId="74" fillId="0" borderId="41" xfId="343" applyFont="1" applyFill="1" applyBorder="1" applyAlignment="1">
      <alignment horizontal="center" vertical="center"/>
    </xf>
    <xf numFmtId="165" fontId="141" fillId="0" borderId="11" xfId="340" quotePrefix="1" applyFont="1" applyFill="1" applyBorder="1" applyAlignment="1"/>
    <xf numFmtId="0" fontId="141" fillId="0" borderId="11" xfId="0" applyFont="1" applyFill="1" applyBorder="1" applyAlignment="1"/>
    <xf numFmtId="0" fontId="140" fillId="0" borderId="11" xfId="0" applyFont="1" applyFill="1" applyBorder="1" applyAlignment="1"/>
    <xf numFmtId="0" fontId="106" fillId="24" borderId="0" xfId="299" applyFont="1" applyFill="1" applyBorder="1" applyAlignment="1">
      <alignment horizontal="left" vertical="center" wrapText="1"/>
    </xf>
    <xf numFmtId="0" fontId="106" fillId="24" borderId="0" xfId="299" applyFont="1" applyFill="1" applyBorder="1" applyAlignment="1">
      <alignment horizontal="left" vertical="top" wrapText="1"/>
    </xf>
    <xf numFmtId="165" fontId="75" fillId="25" borderId="18" xfId="483" applyNumberFormat="1" applyFont="1" applyFill="1" applyBorder="1" applyAlignment="1" applyProtection="1">
      <alignment horizontal="center"/>
    </xf>
    <xf numFmtId="165" fontId="75" fillId="25" borderId="0" xfId="483" applyNumberFormat="1" applyFont="1" applyFill="1" applyBorder="1" applyAlignment="1" applyProtection="1">
      <alignment horizontal="center"/>
    </xf>
    <xf numFmtId="165" fontId="75" fillId="25" borderId="35" xfId="483" applyNumberFormat="1" applyFont="1" applyFill="1" applyBorder="1" applyAlignment="1" applyProtection="1">
      <alignment horizontal="center"/>
    </xf>
    <xf numFmtId="165" fontId="65" fillId="25" borderId="0" xfId="483" applyNumberFormat="1" applyFont="1" applyFill="1" applyAlignment="1">
      <alignment horizontal="left"/>
    </xf>
    <xf numFmtId="165" fontId="65" fillId="25" borderId="10" xfId="483" applyNumberFormat="1" applyFont="1" applyFill="1" applyBorder="1" applyAlignment="1" applyProtection="1">
      <alignment horizontal="center" vertical="top"/>
    </xf>
    <xf numFmtId="165" fontId="65" fillId="25" borderId="11" xfId="483" applyNumberFormat="1" applyFont="1" applyFill="1" applyBorder="1" applyAlignment="1" applyProtection="1">
      <alignment horizontal="center" vertical="top"/>
    </xf>
    <xf numFmtId="165" fontId="65" fillId="25" borderId="14" xfId="483" applyNumberFormat="1" applyFont="1" applyFill="1" applyBorder="1" applyAlignment="1" applyProtection="1">
      <alignment horizontal="center" vertical="top"/>
    </xf>
    <xf numFmtId="165" fontId="65" fillId="25" borderId="10" xfId="483" applyNumberFormat="1" applyFont="1" applyFill="1" applyBorder="1" applyAlignment="1">
      <alignment horizontal="center" vertical="top"/>
    </xf>
    <xf numFmtId="165" fontId="65" fillId="25" borderId="14" xfId="483" applyNumberFormat="1" applyFont="1" applyFill="1" applyBorder="1" applyAlignment="1">
      <alignment horizontal="center" vertical="top"/>
    </xf>
    <xf numFmtId="165" fontId="75" fillId="25" borderId="36" xfId="483" applyNumberFormat="1" applyFont="1" applyFill="1" applyBorder="1" applyAlignment="1" applyProtection="1">
      <alignment horizontal="center"/>
      <protection locked="0"/>
    </xf>
    <xf numFmtId="165" fontId="75" fillId="25" borderId="29" xfId="483" applyNumberFormat="1" applyFont="1" applyFill="1" applyBorder="1" applyAlignment="1" applyProtection="1">
      <alignment horizontal="center"/>
      <protection locked="0"/>
    </xf>
    <xf numFmtId="165" fontId="75" fillId="25" borderId="37" xfId="483" applyNumberFormat="1" applyFont="1" applyFill="1" applyBorder="1" applyAlignment="1" applyProtection="1">
      <alignment horizontal="center"/>
      <protection locked="0"/>
    </xf>
    <xf numFmtId="165" fontId="65" fillId="0" borderId="10" xfId="485" applyNumberFormat="1" applyFont="1" applyBorder="1" applyAlignment="1" applyProtection="1">
      <alignment horizontal="center" vertical="top"/>
    </xf>
    <xf numFmtId="165" fontId="65" fillId="0" borderId="11" xfId="485" applyNumberFormat="1" applyFont="1" applyBorder="1" applyAlignment="1" applyProtection="1">
      <alignment horizontal="center" vertical="top"/>
    </xf>
    <xf numFmtId="165" fontId="65" fillId="0" borderId="14" xfId="485" applyNumberFormat="1" applyFont="1" applyBorder="1" applyAlignment="1" applyProtection="1">
      <alignment horizontal="center" vertical="top"/>
    </xf>
    <xf numFmtId="165" fontId="65" fillId="0" borderId="10" xfId="485" applyNumberFormat="1" applyFont="1" applyBorder="1" applyAlignment="1">
      <alignment horizontal="center" vertical="top"/>
    </xf>
    <xf numFmtId="165" fontId="65" fillId="0" borderId="14" xfId="485" applyNumberFormat="1" applyFont="1" applyBorder="1" applyAlignment="1">
      <alignment horizontal="center" vertical="top"/>
    </xf>
    <xf numFmtId="165" fontId="75" fillId="25" borderId="18" xfId="310" applyNumberFormat="1" applyFont="1" applyFill="1" applyBorder="1" applyAlignment="1" applyProtection="1">
      <alignment horizontal="center"/>
    </xf>
    <xf numFmtId="165" fontId="75" fillId="25" borderId="0" xfId="310" applyNumberFormat="1" applyFont="1" applyFill="1" applyBorder="1" applyAlignment="1" applyProtection="1">
      <alignment horizontal="center"/>
    </xf>
    <xf numFmtId="165" fontId="75" fillId="25" borderId="35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5" fillId="25" borderId="0" xfId="310" applyNumberFormat="1" applyFont="1" applyFill="1" applyAlignment="1">
      <alignment horizontal="left"/>
    </xf>
    <xf numFmtId="165" fontId="65" fillId="25" borderId="0" xfId="310" applyNumberFormat="1" applyFont="1" applyFill="1" applyAlignment="1" applyProtection="1">
      <alignment horizontal="center"/>
    </xf>
    <xf numFmtId="165" fontId="65" fillId="25" borderId="10" xfId="310" applyNumberFormat="1" applyFont="1" applyFill="1" applyBorder="1" applyAlignment="1" applyProtection="1">
      <alignment horizontal="center" vertical="top"/>
    </xf>
    <xf numFmtId="165" fontId="65" fillId="25" borderId="11" xfId="310" applyNumberFormat="1" applyFont="1" applyFill="1" applyBorder="1" applyAlignment="1" applyProtection="1">
      <alignment horizontal="center" vertical="top"/>
    </xf>
    <xf numFmtId="165" fontId="65" fillId="25" borderId="14" xfId="310" applyNumberFormat="1" applyFont="1" applyFill="1" applyBorder="1" applyAlignment="1" applyProtection="1">
      <alignment horizontal="center" vertical="top"/>
    </xf>
    <xf numFmtId="165" fontId="65" fillId="25" borderId="10" xfId="310" applyNumberFormat="1" applyFont="1" applyFill="1" applyBorder="1" applyAlignment="1">
      <alignment horizontal="center" vertical="top"/>
    </xf>
    <xf numFmtId="165" fontId="65" fillId="25" borderId="14" xfId="310" applyNumberFormat="1" applyFont="1" applyFill="1" applyBorder="1" applyAlignment="1">
      <alignment horizontal="center" vertical="top"/>
    </xf>
    <xf numFmtId="165" fontId="65" fillId="25" borderId="36" xfId="315" applyNumberFormat="1" applyFont="1" applyFill="1" applyBorder="1" applyAlignment="1">
      <alignment horizontal="center" vertical="top"/>
    </xf>
    <xf numFmtId="165" fontId="65" fillId="25" borderId="29" xfId="315" applyNumberFormat="1" applyFont="1" applyFill="1" applyBorder="1" applyAlignment="1">
      <alignment horizontal="center" vertical="top"/>
    </xf>
    <xf numFmtId="165" fontId="65" fillId="25" borderId="37" xfId="315" applyNumberFormat="1" applyFont="1" applyFill="1" applyBorder="1" applyAlignment="1">
      <alignment horizontal="center" vertical="top"/>
    </xf>
    <xf numFmtId="165" fontId="75" fillId="25" borderId="18" xfId="315" applyNumberFormat="1" applyFont="1" applyFill="1" applyBorder="1" applyAlignment="1" applyProtection="1">
      <alignment horizontal="center"/>
    </xf>
    <xf numFmtId="165" fontId="75" fillId="25" borderId="0" xfId="315" applyNumberFormat="1" applyFont="1" applyFill="1" applyBorder="1" applyAlignment="1" applyProtection="1">
      <alignment horizontal="center"/>
    </xf>
    <xf numFmtId="165" fontId="75" fillId="25" borderId="35" xfId="315" applyNumberFormat="1" applyFont="1" applyFill="1" applyBorder="1" applyAlignment="1" applyProtection="1">
      <alignment horizontal="center"/>
    </xf>
    <xf numFmtId="165" fontId="71" fillId="25" borderId="0" xfId="315" applyNumberFormat="1" applyFont="1" applyFill="1" applyAlignment="1">
      <alignment horizontal="left"/>
    </xf>
    <xf numFmtId="165" fontId="65" fillId="25" borderId="0" xfId="315" applyNumberFormat="1" applyFont="1" applyFill="1" applyAlignment="1">
      <alignment horizontal="left"/>
    </xf>
    <xf numFmtId="165" fontId="65" fillId="25" borderId="0" xfId="315" applyNumberFormat="1" applyFont="1" applyFill="1" applyAlignment="1" applyProtection="1">
      <alignment horizontal="center"/>
    </xf>
    <xf numFmtId="165" fontId="65" fillId="25" borderId="10" xfId="315" applyNumberFormat="1" applyFont="1" applyFill="1" applyBorder="1" applyAlignment="1" applyProtection="1">
      <alignment horizontal="center" vertical="top"/>
    </xf>
    <xf numFmtId="165" fontId="65" fillId="25" borderId="11" xfId="315" applyNumberFormat="1" applyFont="1" applyFill="1" applyBorder="1" applyAlignment="1" applyProtection="1">
      <alignment horizontal="center" vertical="top"/>
    </xf>
    <xf numFmtId="165" fontId="65" fillId="25" borderId="14" xfId="315" applyNumberFormat="1" applyFont="1" applyFill="1" applyBorder="1" applyAlignment="1" applyProtection="1">
      <alignment horizontal="center" vertical="top"/>
    </xf>
    <xf numFmtId="165" fontId="65" fillId="25" borderId="10" xfId="315" applyNumberFormat="1" applyFont="1" applyFill="1" applyBorder="1" applyAlignment="1">
      <alignment horizontal="center" vertical="top"/>
    </xf>
    <xf numFmtId="165" fontId="65" fillId="25" borderId="14" xfId="315" applyNumberFormat="1" applyFont="1" applyFill="1" applyBorder="1" applyAlignment="1">
      <alignment horizontal="center" vertical="top"/>
    </xf>
    <xf numFmtId="165" fontId="66" fillId="0" borderId="60" xfId="467" applyFont="1" applyBorder="1" applyAlignment="1" applyProtection="1">
      <alignment horizontal="left"/>
    </xf>
    <xf numFmtId="165" fontId="66" fillId="0" borderId="29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5" fontId="65" fillId="0" borderId="0" xfId="466" applyFont="1" applyAlignment="1">
      <alignment horizontal="left"/>
    </xf>
    <xf numFmtId="165" fontId="119" fillId="0" borderId="0" xfId="467" applyFont="1" applyAlignment="1">
      <alignment horizontal="center"/>
    </xf>
    <xf numFmtId="165" fontId="70" fillId="0" borderId="54" xfId="467" applyFont="1" applyBorder="1" applyAlignment="1" applyProtection="1">
      <alignment horizontal="center" vertical="center"/>
    </xf>
    <xf numFmtId="165" fontId="70" fillId="0" borderId="59" xfId="467" applyFont="1" applyBorder="1" applyAlignment="1" applyProtection="1">
      <alignment horizontal="center" vertical="center"/>
    </xf>
    <xf numFmtId="165" fontId="65" fillId="0" borderId="13" xfId="467" quotePrefix="1" applyFont="1" applyBorder="1" applyAlignment="1" applyProtection="1">
      <alignment horizontal="left"/>
    </xf>
    <xf numFmtId="165" fontId="65" fillId="0" borderId="12" xfId="467" quotePrefix="1" applyFont="1" applyBorder="1" applyAlignment="1" applyProtection="1">
      <alignment horizontal="left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0" fontId="65" fillId="0" borderId="0" xfId="449" applyFont="1" applyAlignment="1">
      <alignment horizontal="center" vertical="center"/>
    </xf>
    <xf numFmtId="3" fontId="65" fillId="0" borderId="10" xfId="449" applyNumberFormat="1" applyFont="1" applyBorder="1" applyAlignment="1">
      <alignment horizontal="center" vertical="center"/>
    </xf>
    <xf numFmtId="3" fontId="65" fillId="0" borderId="18" xfId="449" applyNumberFormat="1" applyFont="1" applyBorder="1" applyAlignment="1">
      <alignment horizontal="center" vertical="center"/>
    </xf>
    <xf numFmtId="3" fontId="65" fillId="0" borderId="36" xfId="449" applyNumberFormat="1" applyFont="1" applyBorder="1" applyAlignment="1">
      <alignment horizontal="center" vertical="center"/>
    </xf>
    <xf numFmtId="165" fontId="65" fillId="0" borderId="17" xfId="341" applyFont="1" applyBorder="1" applyAlignment="1">
      <alignment horizontal="center" vertical="center" wrapText="1"/>
    </xf>
    <xf numFmtId="165" fontId="65" fillId="0" borderId="20" xfId="341" applyFont="1" applyBorder="1" applyAlignment="1">
      <alignment horizontal="center" vertical="center" wrapText="1"/>
    </xf>
    <xf numFmtId="165" fontId="65" fillId="0" borderId="23" xfId="341" applyFont="1" applyBorder="1" applyAlignment="1">
      <alignment horizontal="center" vertical="center" wrapText="1"/>
    </xf>
    <xf numFmtId="3" fontId="91" fillId="0" borderId="0" xfId="452" applyNumberFormat="1" applyFont="1" applyAlignment="1">
      <alignment horizontal="right" vertical="top" wrapText="1"/>
    </xf>
    <xf numFmtId="0" fontId="91" fillId="24" borderId="0" xfId="452" applyFont="1" applyFill="1" applyBorder="1" applyAlignment="1">
      <alignment horizontal="center" vertical="center" wrapText="1"/>
    </xf>
    <xf numFmtId="3" fontId="91" fillId="0" borderId="29" xfId="452" applyNumberFormat="1" applyFont="1" applyBorder="1" applyAlignment="1">
      <alignment horizontal="right" vertical="top" wrapText="1"/>
    </xf>
    <xf numFmtId="0" fontId="91" fillId="0" borderId="15" xfId="452" applyFont="1" applyBorder="1" applyAlignment="1">
      <alignment horizontal="center" vertical="center" wrapText="1"/>
    </xf>
    <xf numFmtId="0" fontId="91" fillId="0" borderId="23" xfId="452" applyFont="1" applyBorder="1" applyAlignment="1">
      <alignment horizontal="center" vertical="center" wrapText="1"/>
    </xf>
    <xf numFmtId="3" fontId="91" fillId="0" borderId="15" xfId="452" applyNumberFormat="1" applyFont="1" applyBorder="1" applyAlignment="1">
      <alignment horizontal="center" vertical="center" wrapText="1"/>
    </xf>
    <xf numFmtId="3" fontId="91" fillId="0" borderId="23" xfId="452" applyNumberFormat="1" applyFont="1" applyBorder="1" applyAlignment="1">
      <alignment horizontal="center" vertical="center" wrapText="1"/>
    </xf>
    <xf numFmtId="167" fontId="151" fillId="25" borderId="71" xfId="1187" quotePrefix="1" applyNumberFormat="1" applyFont="1" applyFill="1" applyBorder="1" applyAlignment="1">
      <alignment horizontal="center" vertical="center" wrapText="1"/>
    </xf>
    <xf numFmtId="167" fontId="151" fillId="25" borderId="81" xfId="1187" quotePrefix="1" applyNumberFormat="1" applyFont="1" applyFill="1" applyBorder="1" applyAlignment="1">
      <alignment horizontal="center" vertical="center" wrapText="1"/>
    </xf>
    <xf numFmtId="167" fontId="151" fillId="25" borderId="72" xfId="1187" applyNumberFormat="1" applyFont="1" applyFill="1" applyBorder="1" applyAlignment="1">
      <alignment horizontal="center" vertical="center" wrapText="1"/>
    </xf>
    <xf numFmtId="167" fontId="151" fillId="25" borderId="82" xfId="1187" applyNumberFormat="1" applyFont="1" applyFill="1" applyBorder="1" applyAlignment="1">
      <alignment horizontal="center" vertical="center" wrapText="1"/>
    </xf>
    <xf numFmtId="0" fontId="151" fillId="0" borderId="72" xfId="1187" applyFont="1" applyFill="1" applyBorder="1" applyAlignment="1">
      <alignment horizontal="left" vertical="center" wrapText="1"/>
    </xf>
    <xf numFmtId="0" fontId="151" fillId="0" borderId="82" xfId="1187" applyFont="1" applyFill="1" applyBorder="1" applyAlignment="1">
      <alignment horizontal="left" vertical="center" wrapText="1"/>
    </xf>
    <xf numFmtId="178" fontId="151" fillId="25" borderId="72" xfId="1187" applyNumberFormat="1" applyFont="1" applyFill="1" applyBorder="1" applyAlignment="1">
      <alignment horizontal="right" vertical="center"/>
    </xf>
    <xf numFmtId="178" fontId="151" fillId="25" borderId="82" xfId="1187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0" fontId="153" fillId="0" borderId="0" xfId="1187" applyFont="1" applyFill="1" applyBorder="1" applyAlignment="1">
      <alignment horizontal="center"/>
    </xf>
    <xf numFmtId="0" fontId="153" fillId="0" borderId="0" xfId="1187" applyFont="1" applyFill="1" applyAlignment="1">
      <alignment horizontal="center"/>
    </xf>
    <xf numFmtId="0" fontId="154" fillId="0" borderId="0" xfId="1187" applyFont="1" applyFill="1" applyAlignment="1">
      <alignment horizontal="center"/>
    </xf>
    <xf numFmtId="167" fontId="155" fillId="25" borderId="0" xfId="1187" applyNumberFormat="1" applyFont="1" applyFill="1" applyBorder="1" applyAlignment="1">
      <alignment horizontal="center" vertical="center"/>
    </xf>
    <xf numFmtId="167" fontId="156" fillId="25" borderId="71" xfId="456" applyNumberFormat="1" applyFont="1" applyFill="1" applyBorder="1" applyAlignment="1">
      <alignment horizontal="center" vertical="center" wrapText="1"/>
    </xf>
    <xf numFmtId="167" fontId="156" fillId="25" borderId="74" xfId="456" applyNumberFormat="1" applyFont="1" applyFill="1" applyBorder="1" applyAlignment="1">
      <alignment horizontal="center" vertical="center" wrapText="1"/>
    </xf>
    <xf numFmtId="167" fontId="156" fillId="0" borderId="7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 wrapText="1"/>
    </xf>
    <xf numFmtId="167" fontId="156" fillId="25" borderId="72" xfId="456" applyNumberFormat="1" applyFont="1" applyFill="1" applyBorder="1" applyAlignment="1">
      <alignment horizontal="center" vertical="center" wrapText="1"/>
    </xf>
    <xf numFmtId="0" fontId="152" fillId="25" borderId="72" xfId="456" applyFont="1" applyFill="1" applyBorder="1" applyAlignment="1">
      <alignment horizontal="center"/>
    </xf>
    <xf numFmtId="4" fontId="156" fillId="0" borderId="72" xfId="456" applyNumberFormat="1" applyFont="1" applyFill="1" applyBorder="1" applyAlignment="1">
      <alignment horizontal="center" vertical="center"/>
    </xf>
    <xf numFmtId="4" fontId="152" fillId="0" borderId="72" xfId="456" applyNumberFormat="1" applyFont="1" applyFill="1" applyBorder="1" applyAlignment="1">
      <alignment horizontal="center" vertical="center"/>
    </xf>
    <xf numFmtId="41" fontId="156" fillId="25" borderId="72" xfId="456" applyNumberFormat="1" applyFont="1" applyFill="1" applyBorder="1" applyAlignment="1">
      <alignment horizontal="center" vertical="center"/>
    </xf>
    <xf numFmtId="41" fontId="152" fillId="25" borderId="72" xfId="456" applyNumberFormat="1" applyFont="1" applyFill="1" applyBorder="1" applyAlignment="1">
      <alignment horizontal="center" vertical="center"/>
    </xf>
    <xf numFmtId="43" fontId="156" fillId="25" borderId="72" xfId="456" applyNumberFormat="1" applyFont="1" applyFill="1" applyBorder="1" applyAlignment="1">
      <alignment horizontal="center" vertical="center"/>
    </xf>
    <xf numFmtId="43" fontId="156" fillId="25" borderId="73" xfId="456" applyNumberFormat="1" applyFont="1" applyFill="1" applyBorder="1" applyAlignment="1">
      <alignment horizontal="center" vertical="center"/>
    </xf>
    <xf numFmtId="167" fontId="151" fillId="25" borderId="74" xfId="1187" quotePrefix="1" applyNumberFormat="1" applyFont="1" applyFill="1" applyBorder="1" applyAlignment="1">
      <alignment horizontal="center" vertical="center" wrapText="1"/>
    </xf>
    <xf numFmtId="167" fontId="151" fillId="25" borderId="42" xfId="1187" applyNumberFormat="1" applyFont="1" applyFill="1" applyBorder="1" applyAlignment="1">
      <alignment horizontal="center" vertical="center" wrapText="1"/>
    </xf>
    <xf numFmtId="0" fontId="151" fillId="0" borderId="42" xfId="1187" applyFont="1" applyFill="1" applyBorder="1" applyAlignment="1">
      <alignment horizontal="left" vertical="center" wrapText="1"/>
    </xf>
    <xf numFmtId="178" fontId="151" fillId="25" borderId="42" xfId="1187" applyNumberFormat="1" applyFont="1" applyFill="1" applyBorder="1" applyAlignment="1">
      <alignment horizontal="right" vertical="center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25" borderId="72" xfId="456" applyNumberFormat="1" applyFont="1" applyFill="1" applyBorder="1" applyAlignment="1">
      <alignment horizontal="right" vertical="center"/>
    </xf>
    <xf numFmtId="178" fontId="151" fillId="25" borderId="42" xfId="456" applyNumberFormat="1" applyFont="1" applyFill="1" applyBorder="1" applyAlignment="1">
      <alignment horizontal="right" vertical="center"/>
    </xf>
    <xf numFmtId="178" fontId="151" fillId="25" borderId="82" xfId="456" applyNumberFormat="1" applyFont="1" applyFill="1" applyBorder="1" applyAlignment="1">
      <alignment horizontal="right" vertical="center"/>
    </xf>
    <xf numFmtId="167" fontId="151" fillId="25" borderId="86" xfId="1187" quotePrefix="1" applyNumberFormat="1" applyFont="1" applyFill="1" applyBorder="1" applyAlignment="1">
      <alignment horizontal="center" vertical="center" wrapText="1"/>
    </xf>
    <xf numFmtId="167" fontId="151" fillId="25" borderId="76" xfId="1187" quotePrefix="1" applyNumberFormat="1" applyFont="1" applyFill="1" applyBorder="1" applyAlignment="1">
      <alignment horizontal="center" vertical="center" wrapText="1"/>
    </xf>
    <xf numFmtId="167" fontId="151" fillId="25" borderId="23" xfId="1187" applyNumberFormat="1" applyFont="1" applyFill="1" applyBorder="1" applyAlignment="1">
      <alignment horizontal="center" vertical="center" wrapText="1"/>
    </xf>
    <xf numFmtId="167" fontId="151" fillId="25" borderId="15" xfId="1187" applyNumberFormat="1" applyFont="1" applyFill="1" applyBorder="1" applyAlignment="1">
      <alignment horizontal="center" vertical="center" wrapText="1"/>
    </xf>
    <xf numFmtId="0" fontId="151" fillId="0" borderId="23" xfId="1187" applyFont="1" applyFill="1" applyBorder="1" applyAlignment="1">
      <alignment horizontal="left" vertical="center" wrapText="1"/>
    </xf>
    <xf numFmtId="0" fontId="151" fillId="0" borderId="15" xfId="1187" applyFont="1" applyFill="1" applyBorder="1" applyAlignment="1">
      <alignment horizontal="left" vertical="center" wrapText="1"/>
    </xf>
    <xf numFmtId="178" fontId="151" fillId="25" borderId="23" xfId="1187" applyNumberFormat="1" applyFont="1" applyFill="1" applyBorder="1" applyAlignment="1">
      <alignment horizontal="right" vertical="center"/>
    </xf>
    <xf numFmtId="178" fontId="151" fillId="25" borderId="15" xfId="1187" applyNumberFormat="1" applyFont="1" applyFill="1" applyBorder="1" applyAlignment="1">
      <alignment horizontal="right" vertical="center"/>
    </xf>
    <xf numFmtId="178" fontId="158" fillId="0" borderId="23" xfId="453" applyNumberFormat="1" applyFont="1" applyFill="1" applyBorder="1" applyAlignment="1">
      <alignment horizontal="right" vertical="center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25" borderId="23" xfId="456" applyNumberFormat="1" applyFont="1" applyFill="1" applyBorder="1" applyAlignment="1">
      <alignment horizontal="right" vertical="center"/>
    </xf>
    <xf numFmtId="178" fontId="151" fillId="25" borderId="15" xfId="456" applyNumberFormat="1" applyFont="1" applyFill="1" applyBorder="1" applyAlignment="1">
      <alignment horizontal="right" vertical="center"/>
    </xf>
    <xf numFmtId="178" fontId="151" fillId="0" borderId="72" xfId="456" applyNumberFormat="1" applyFont="1" applyFill="1" applyBorder="1" applyAlignment="1">
      <alignment horizontal="right" vertical="center"/>
    </xf>
    <xf numFmtId="178" fontId="151" fillId="0" borderId="82" xfId="456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67" fontId="151" fillId="25" borderId="71" xfId="1187" quotePrefix="1" applyNumberFormat="1" applyFont="1" applyFill="1" applyBorder="1" applyAlignment="1">
      <alignment horizontal="center" vertical="center"/>
    </xf>
    <xf numFmtId="167" fontId="151" fillId="25" borderId="74" xfId="1187" quotePrefix="1" applyNumberFormat="1" applyFont="1" applyFill="1" applyBorder="1" applyAlignment="1">
      <alignment horizontal="center" vertical="center"/>
    </xf>
    <xf numFmtId="167" fontId="151" fillId="25" borderId="81" xfId="1187" quotePrefix="1" applyNumberFormat="1" applyFont="1" applyFill="1" applyBorder="1" applyAlignment="1">
      <alignment horizontal="center" vertical="center"/>
    </xf>
    <xf numFmtId="167" fontId="151" fillId="25" borderId="72" xfId="1187" quotePrefix="1" applyNumberFormat="1" applyFont="1" applyFill="1" applyBorder="1" applyAlignment="1">
      <alignment horizontal="center" vertical="center"/>
    </xf>
    <xf numFmtId="167" fontId="151" fillId="25" borderId="42" xfId="1187" quotePrefix="1" applyNumberFormat="1" applyFont="1" applyFill="1" applyBorder="1" applyAlignment="1">
      <alignment horizontal="center" vertical="center"/>
    </xf>
    <xf numFmtId="167" fontId="151" fillId="0" borderId="72" xfId="1187" applyNumberFormat="1" applyFont="1" applyFill="1" applyBorder="1" applyAlignment="1">
      <alignment horizontal="left" vertical="center"/>
    </xf>
    <xf numFmtId="167" fontId="151" fillId="0" borderId="42" xfId="1187" applyNumberFormat="1" applyFont="1" applyFill="1" applyBorder="1" applyAlignment="1">
      <alignment horizontal="left" vertical="center"/>
    </xf>
    <xf numFmtId="167" fontId="151" fillId="25" borderId="82" xfId="1187" quotePrefix="1" applyNumberFormat="1" applyFont="1" applyFill="1" applyBorder="1" applyAlignment="1">
      <alignment horizontal="center" vertical="center"/>
    </xf>
    <xf numFmtId="167" fontId="151" fillId="0" borderId="82" xfId="1187" applyNumberFormat="1" applyFont="1" applyFill="1" applyBorder="1" applyAlignment="1">
      <alignment horizontal="left" vertical="center"/>
    </xf>
    <xf numFmtId="167" fontId="151" fillId="25" borderId="71" xfId="1187" quotePrefix="1" applyNumberFormat="1" applyFont="1" applyFill="1" applyBorder="1" applyAlignment="1">
      <alignment horizontal="center" vertical="top" wrapText="1"/>
    </xf>
    <xf numFmtId="167" fontId="151" fillId="25" borderId="74" xfId="1187" quotePrefix="1" applyNumberFormat="1" applyFont="1" applyFill="1" applyBorder="1" applyAlignment="1">
      <alignment horizontal="center" vertical="top" wrapText="1"/>
    </xf>
    <xf numFmtId="167" fontId="151" fillId="25" borderId="81" xfId="1187" quotePrefix="1" applyNumberFormat="1" applyFont="1" applyFill="1" applyBorder="1" applyAlignment="1">
      <alignment horizontal="center" vertical="top" wrapText="1"/>
    </xf>
    <xf numFmtId="167" fontId="151" fillId="25" borderId="86" xfId="1187" quotePrefix="1" applyNumberFormat="1" applyFont="1" applyFill="1" applyBorder="1" applyAlignment="1">
      <alignment horizontal="center" vertical="center"/>
    </xf>
    <xf numFmtId="167" fontId="151" fillId="25" borderId="76" xfId="1187" quotePrefix="1" applyNumberFormat="1" applyFont="1" applyFill="1" applyBorder="1" applyAlignment="1">
      <alignment horizontal="center" vertical="center"/>
    </xf>
    <xf numFmtId="167" fontId="151" fillId="25" borderId="23" xfId="1187" quotePrefix="1" applyNumberFormat="1" applyFont="1" applyFill="1" applyBorder="1" applyAlignment="1">
      <alignment horizontal="center" vertical="center"/>
    </xf>
    <xf numFmtId="167" fontId="151" fillId="25" borderId="15" xfId="1187" quotePrefix="1" applyNumberFormat="1" applyFont="1" applyFill="1" applyBorder="1" applyAlignment="1">
      <alignment horizontal="center" vertical="center"/>
    </xf>
    <xf numFmtId="167" fontId="151" fillId="0" borderId="23" xfId="1187" applyNumberFormat="1" applyFont="1" applyFill="1" applyBorder="1" applyAlignment="1">
      <alignment horizontal="left" vertical="center"/>
    </xf>
    <xf numFmtId="167" fontId="151" fillId="0" borderId="15" xfId="1187" applyNumberFormat="1" applyFont="1" applyFill="1" applyBorder="1" applyAlignment="1">
      <alignment horizontal="left" vertical="center"/>
    </xf>
    <xf numFmtId="189" fontId="151" fillId="25" borderId="23" xfId="456" applyNumberFormat="1" applyFont="1" applyFill="1" applyBorder="1" applyAlignment="1">
      <alignment horizontal="right" vertical="center"/>
    </xf>
    <xf numFmtId="189" fontId="151" fillId="25" borderId="42" xfId="456" applyNumberFormat="1" applyFont="1" applyFill="1" applyBorder="1" applyAlignment="1">
      <alignment horizontal="right" vertical="center"/>
    </xf>
    <xf numFmtId="189" fontId="151" fillId="25" borderId="15" xfId="456" applyNumberFormat="1" applyFont="1" applyFill="1" applyBorder="1" applyAlignment="1">
      <alignment horizontal="right" vertical="center"/>
    </xf>
    <xf numFmtId="0" fontId="151" fillId="25" borderId="15" xfId="1187" quotePrefix="1" applyFont="1" applyFill="1" applyBorder="1" applyAlignment="1">
      <alignment horizontal="center" vertical="center"/>
    </xf>
    <xf numFmtId="0" fontId="151" fillId="25" borderId="20" xfId="1187" quotePrefix="1" applyFont="1" applyFill="1" applyBorder="1" applyAlignment="1">
      <alignment horizontal="center" vertical="center"/>
    </xf>
    <xf numFmtId="0" fontId="151" fillId="25" borderId="23" xfId="1187" quotePrefix="1" applyFont="1" applyFill="1" applyBorder="1" applyAlignment="1">
      <alignment horizontal="center" vertical="center"/>
    </xf>
    <xf numFmtId="0" fontId="151" fillId="0" borderId="20" xfId="1187" applyFont="1" applyFill="1" applyBorder="1" applyAlignment="1">
      <alignment horizontal="left" vertical="center" wrapText="1"/>
    </xf>
    <xf numFmtId="49" fontId="151" fillId="25" borderId="42" xfId="1187" quotePrefix="1" applyNumberFormat="1" applyFont="1" applyFill="1" applyBorder="1" applyAlignment="1">
      <alignment horizontal="center" vertical="center"/>
    </xf>
    <xf numFmtId="49" fontId="151" fillId="25" borderId="82" xfId="1187" quotePrefix="1" applyNumberFormat="1" applyFont="1" applyFill="1" applyBorder="1" applyAlignment="1">
      <alignment horizontal="center" vertical="center"/>
    </xf>
    <xf numFmtId="49" fontId="151" fillId="0" borderId="42" xfId="1187" applyNumberFormat="1" applyFont="1" applyFill="1" applyBorder="1" applyAlignment="1">
      <alignment horizontal="left" vertical="center" wrapText="1"/>
    </xf>
    <xf numFmtId="49" fontId="151" fillId="0" borderId="82" xfId="1187" applyNumberFormat="1" applyFont="1" applyFill="1" applyBorder="1" applyAlignment="1">
      <alignment horizontal="left" vertical="center" wrapText="1"/>
    </xf>
    <xf numFmtId="189" fontId="151" fillId="25" borderId="72" xfId="456" applyNumberFormat="1" applyFont="1" applyFill="1" applyBorder="1" applyAlignment="1">
      <alignment horizontal="right" vertical="center"/>
    </xf>
    <xf numFmtId="189" fontId="151" fillId="25" borderId="82" xfId="456" applyNumberFormat="1" applyFont="1" applyFill="1" applyBorder="1" applyAlignment="1">
      <alignment horizontal="right" vertical="center"/>
    </xf>
    <xf numFmtId="0" fontId="151" fillId="25" borderId="71" xfId="1187" applyFont="1" applyFill="1" applyBorder="1" applyAlignment="1">
      <alignment horizontal="center" vertical="top" wrapText="1"/>
    </xf>
    <xf numFmtId="0" fontId="151" fillId="25" borderId="74" xfId="1187" applyFont="1" applyFill="1" applyBorder="1" applyAlignment="1">
      <alignment horizontal="center" vertical="top"/>
    </xf>
    <xf numFmtId="0" fontId="151" fillId="25" borderId="81" xfId="1187" applyFont="1" applyFill="1" applyBorder="1" applyAlignment="1">
      <alignment horizontal="center" vertical="top"/>
    </xf>
    <xf numFmtId="49" fontId="151" fillId="25" borderId="72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/>
    </xf>
    <xf numFmtId="49" fontId="151" fillId="0" borderId="42" xfId="1187" applyNumberFormat="1" applyFont="1" applyFill="1" applyBorder="1" applyAlignment="1">
      <alignment horizontal="left" vertical="center"/>
    </xf>
    <xf numFmtId="0" fontId="151" fillId="25" borderId="42" xfId="1187" quotePrefix="1" applyFont="1" applyFill="1" applyBorder="1" applyAlignment="1">
      <alignment horizontal="center" vertical="center"/>
    </xf>
    <xf numFmtId="49" fontId="151" fillId="0" borderId="82" xfId="1187" applyNumberFormat="1" applyFont="1" applyFill="1" applyBorder="1" applyAlignment="1">
      <alignment horizontal="left" vertical="center"/>
    </xf>
    <xf numFmtId="0" fontId="151" fillId="25" borderId="71" xfId="1187" applyFont="1" applyFill="1" applyBorder="1" applyAlignment="1">
      <alignment horizontal="center" vertical="center"/>
    </xf>
    <xf numFmtId="0" fontId="151" fillId="25" borderId="74" xfId="1187" applyFont="1" applyFill="1" applyBorder="1" applyAlignment="1">
      <alignment horizontal="center" vertical="center"/>
    </xf>
    <xf numFmtId="0" fontId="151" fillId="25" borderId="76" xfId="1187" applyFont="1" applyFill="1" applyBorder="1" applyAlignment="1">
      <alignment horizontal="center" vertical="center"/>
    </xf>
    <xf numFmtId="0" fontId="151" fillId="25" borderId="81" xfId="1187" applyFont="1" applyFill="1" applyBorder="1" applyAlignment="1">
      <alignment horizontal="center" vertical="center"/>
    </xf>
    <xf numFmtId="0" fontId="151" fillId="25" borderId="86" xfId="1187" applyFont="1" applyFill="1" applyBorder="1" applyAlignment="1">
      <alignment horizontal="center" vertical="center"/>
    </xf>
    <xf numFmtId="178" fontId="158" fillId="25" borderId="89" xfId="453" applyNumberFormat="1" applyFont="1" applyFill="1" applyBorder="1" applyAlignment="1">
      <alignment horizontal="right" vertical="center"/>
    </xf>
    <xf numFmtId="178" fontId="158" fillId="25" borderId="20" xfId="453" applyNumberFormat="1" applyFont="1" applyFill="1" applyBorder="1" applyAlignment="1">
      <alignment horizontal="right" vertical="center"/>
    </xf>
    <xf numFmtId="178" fontId="158" fillId="25" borderId="90" xfId="453" applyNumberFormat="1" applyFont="1" applyFill="1" applyBorder="1" applyAlignment="1">
      <alignment horizontal="right" vertical="center"/>
    </xf>
    <xf numFmtId="178" fontId="158" fillId="0" borderId="89" xfId="453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8" fillId="0" borderId="90" xfId="453" applyNumberFormat="1" applyFont="1" applyFill="1" applyBorder="1" applyAlignment="1">
      <alignment horizontal="right" vertical="center"/>
    </xf>
    <xf numFmtId="49" fontId="151" fillId="25" borderId="15" xfId="1187" quotePrefix="1" applyNumberFormat="1" applyFont="1" applyFill="1" applyBorder="1" applyAlignment="1">
      <alignment horizontal="center" vertical="center"/>
    </xf>
    <xf numFmtId="49" fontId="151" fillId="0" borderId="15" xfId="1187" applyNumberFormat="1" applyFont="1" applyFill="1" applyBorder="1" applyAlignment="1">
      <alignment horizontal="left" vertical="center" wrapText="1"/>
    </xf>
    <xf numFmtId="0" fontId="151" fillId="0" borderId="86" xfId="1187" applyFont="1" applyFill="1" applyBorder="1" applyAlignment="1">
      <alignment horizontal="center" vertical="center"/>
    </xf>
    <xf numFmtId="0" fontId="151" fillId="0" borderId="74" xfId="1187" applyFont="1" applyFill="1" applyBorder="1" applyAlignment="1">
      <alignment horizontal="center" vertical="center"/>
    </xf>
    <xf numFmtId="0" fontId="151" fillId="0" borderId="76" xfId="1187" applyFont="1" applyFill="1" applyBorder="1" applyAlignment="1">
      <alignment horizontal="center" vertical="center"/>
    </xf>
    <xf numFmtId="0" fontId="151" fillId="0" borderId="23" xfId="1187" quotePrefix="1" applyFont="1" applyFill="1" applyBorder="1" applyAlignment="1">
      <alignment horizontal="center" vertical="center"/>
    </xf>
    <xf numFmtId="0" fontId="151" fillId="0" borderId="42" xfId="1187" quotePrefix="1" applyFont="1" applyFill="1" applyBorder="1" applyAlignment="1">
      <alignment horizontal="center" vertical="center"/>
    </xf>
    <xf numFmtId="178" fontId="151" fillId="0" borderId="23" xfId="1187" applyNumberFormat="1" applyFont="1" applyFill="1" applyBorder="1" applyAlignment="1">
      <alignment horizontal="right" vertical="center"/>
    </xf>
    <xf numFmtId="178" fontId="151" fillId="0" borderId="42" xfId="1187" applyNumberFormat="1" applyFont="1" applyFill="1" applyBorder="1" applyAlignment="1">
      <alignment horizontal="right" vertical="center"/>
    </xf>
    <xf numFmtId="178" fontId="151" fillId="0" borderId="15" xfId="1187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0" fontId="151" fillId="0" borderId="15" xfId="1187" quotePrefix="1" applyFont="1" applyFill="1" applyBorder="1" applyAlignment="1">
      <alignment horizontal="center" vertical="center"/>
    </xf>
    <xf numFmtId="49" fontId="151" fillId="25" borderId="71" xfId="1187" quotePrefix="1" applyNumberFormat="1" applyFont="1" applyFill="1" applyBorder="1" applyAlignment="1">
      <alignment horizontal="center" vertical="center"/>
    </xf>
    <xf numFmtId="49" fontId="151" fillId="25" borderId="74" xfId="1187" quotePrefix="1" applyNumberFormat="1" applyFont="1" applyFill="1" applyBorder="1" applyAlignment="1">
      <alignment horizontal="center" vertical="center"/>
    </xf>
    <xf numFmtId="49" fontId="151" fillId="25" borderId="81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 wrapText="1"/>
    </xf>
    <xf numFmtId="178" fontId="158" fillId="25" borderId="72" xfId="453" applyNumberFormat="1" applyFont="1" applyFill="1" applyBorder="1" applyAlignment="1">
      <alignment horizontal="right" vertical="center"/>
    </xf>
    <xf numFmtId="178" fontId="158" fillId="25" borderId="42" xfId="453" applyNumberFormat="1" applyFont="1" applyFill="1" applyBorder="1" applyAlignment="1">
      <alignment horizontal="right" vertical="center"/>
    </xf>
    <xf numFmtId="178" fontId="158" fillId="25" borderId="82" xfId="453" applyNumberFormat="1" applyFont="1" applyFill="1" applyBorder="1" applyAlignment="1">
      <alignment horizontal="right" vertical="center"/>
    </xf>
    <xf numFmtId="167" fontId="151" fillId="25" borderId="71" xfId="1187" applyNumberFormat="1" applyFont="1" applyFill="1" applyBorder="1" applyAlignment="1">
      <alignment horizontal="center" vertical="center"/>
    </xf>
    <xf numFmtId="167" fontId="151" fillId="25" borderId="81" xfId="1187" applyNumberFormat="1" applyFont="1" applyFill="1" applyBorder="1" applyAlignment="1">
      <alignment horizontal="center" vertical="center"/>
    </xf>
    <xf numFmtId="0" fontId="151" fillId="25" borderId="72" xfId="1187" quotePrefix="1" applyFont="1" applyFill="1" applyBorder="1" applyAlignment="1">
      <alignment horizontal="center" vertical="center"/>
    </xf>
    <xf numFmtId="0" fontId="151" fillId="25" borderId="82" xfId="1187" quotePrefix="1" applyFont="1" applyFill="1" applyBorder="1" applyAlignment="1">
      <alignment horizontal="center" vertical="center"/>
    </xf>
    <xf numFmtId="0" fontId="151" fillId="0" borderId="72" xfId="1187" applyFont="1" applyFill="1" applyBorder="1" applyAlignment="1">
      <alignment vertical="center" wrapText="1"/>
    </xf>
    <xf numFmtId="0" fontId="151" fillId="0" borderId="82" xfId="1187" applyFont="1" applyFill="1" applyBorder="1" applyAlignment="1">
      <alignment vertical="center" wrapText="1"/>
    </xf>
    <xf numFmtId="178" fontId="151" fillId="0" borderId="72" xfId="1187" applyNumberFormat="1" applyFont="1" applyFill="1" applyBorder="1" applyAlignment="1">
      <alignment horizontal="right" vertical="center"/>
    </xf>
    <xf numFmtId="178" fontId="151" fillId="0" borderId="82" xfId="1187" applyNumberFormat="1" applyFont="1" applyFill="1" applyBorder="1" applyAlignment="1">
      <alignment horizontal="right" vertical="center"/>
    </xf>
    <xf numFmtId="167" fontId="151" fillId="25" borderId="74" xfId="1187" applyNumberFormat="1" applyFont="1" applyFill="1" applyBorder="1" applyAlignment="1">
      <alignment horizontal="center" vertical="center"/>
    </xf>
    <xf numFmtId="167" fontId="160" fillId="25" borderId="86" xfId="1187" quotePrefix="1" applyNumberFormat="1" applyFont="1" applyFill="1" applyBorder="1" applyAlignment="1">
      <alignment horizontal="center" vertical="center"/>
    </xf>
    <xf numFmtId="167" fontId="160" fillId="25" borderId="76" xfId="1187" quotePrefix="1" applyNumberFormat="1" applyFont="1" applyFill="1" applyBorder="1" applyAlignment="1">
      <alignment horizontal="center" vertical="center"/>
    </xf>
    <xf numFmtId="167" fontId="160" fillId="25" borderId="23" xfId="1187" quotePrefix="1" applyNumberFormat="1" applyFont="1" applyFill="1" applyBorder="1" applyAlignment="1">
      <alignment horizontal="center" vertical="center"/>
    </xf>
    <xf numFmtId="167" fontId="160" fillId="25" borderId="15" xfId="1187" quotePrefix="1" applyNumberFormat="1" applyFont="1" applyFill="1" applyBorder="1" applyAlignment="1">
      <alignment horizontal="center" vertical="center"/>
    </xf>
    <xf numFmtId="178" fontId="160" fillId="25" borderId="23" xfId="1187" applyNumberFormat="1" applyFont="1" applyFill="1" applyBorder="1" applyAlignment="1">
      <alignment horizontal="right" vertical="center"/>
    </xf>
    <xf numFmtId="178" fontId="160" fillId="25" borderId="15" xfId="1187" applyNumberFormat="1" applyFont="1" applyFill="1" applyBorder="1" applyAlignment="1">
      <alignment horizontal="right" vertical="center"/>
    </xf>
    <xf numFmtId="178" fontId="160" fillId="0" borderId="23" xfId="1187" applyNumberFormat="1" applyFont="1" applyFill="1" applyBorder="1" applyAlignment="1">
      <alignment horizontal="right" vertical="center"/>
    </xf>
    <xf numFmtId="178" fontId="160" fillId="0" borderId="15" xfId="1187" applyNumberFormat="1" applyFont="1" applyFill="1" applyBorder="1" applyAlignment="1">
      <alignment horizontal="right" vertical="center"/>
    </xf>
    <xf numFmtId="41" fontId="158" fillId="25" borderId="23" xfId="453" applyNumberFormat="1" applyFont="1" applyFill="1" applyBorder="1" applyAlignment="1">
      <alignment horizontal="right" vertical="center"/>
    </xf>
    <xf numFmtId="41" fontId="158" fillId="25" borderId="15" xfId="453" applyNumberFormat="1" applyFont="1" applyFill="1" applyBorder="1" applyAlignment="1">
      <alignment horizontal="right" vertical="center"/>
    </xf>
    <xf numFmtId="167" fontId="151" fillId="25" borderId="91" xfId="1187" quotePrefix="1" applyNumberFormat="1" applyFont="1" applyFill="1" applyBorder="1" applyAlignment="1">
      <alignment horizontal="center" vertical="center"/>
    </xf>
    <xf numFmtId="167" fontId="151" fillId="25" borderId="92" xfId="1187" quotePrefix="1" applyNumberFormat="1" applyFont="1" applyFill="1" applyBorder="1" applyAlignment="1">
      <alignment horizontal="center" vertical="center"/>
    </xf>
    <xf numFmtId="178" fontId="151" fillId="25" borderId="89" xfId="1187" applyNumberFormat="1" applyFont="1" applyFill="1" applyBorder="1" applyAlignment="1">
      <alignment horizontal="right" vertical="center"/>
    </xf>
    <xf numFmtId="178" fontId="151" fillId="25" borderId="90" xfId="1187" applyNumberFormat="1" applyFont="1" applyFill="1" applyBorder="1" applyAlignment="1">
      <alignment horizontal="right" vertical="center"/>
    </xf>
    <xf numFmtId="41" fontId="158" fillId="25" borderId="72" xfId="453" applyNumberFormat="1" applyFont="1" applyFill="1" applyBorder="1" applyAlignment="1">
      <alignment horizontal="right" vertical="center"/>
    </xf>
    <xf numFmtId="41" fontId="158" fillId="25" borderId="82" xfId="453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/>
    </xf>
    <xf numFmtId="189" fontId="151" fillId="25" borderId="89" xfId="456" applyNumberFormat="1" applyFont="1" applyFill="1" applyBorder="1" applyAlignment="1">
      <alignment horizontal="right" vertical="center"/>
    </xf>
    <xf numFmtId="189" fontId="151" fillId="25" borderId="20" xfId="456" applyNumberFormat="1" applyFont="1" applyFill="1" applyBorder="1" applyAlignment="1">
      <alignment horizontal="right" vertical="center"/>
    </xf>
    <xf numFmtId="189" fontId="151" fillId="25" borderId="90" xfId="456" applyNumberFormat="1" applyFont="1" applyFill="1" applyBorder="1" applyAlignment="1">
      <alignment horizontal="right" vertical="center"/>
    </xf>
    <xf numFmtId="189" fontId="151" fillId="0" borderId="89" xfId="456" applyNumberFormat="1" applyFont="1" applyFill="1" applyBorder="1" applyAlignment="1">
      <alignment horizontal="right" vertical="center"/>
    </xf>
    <xf numFmtId="189" fontId="151" fillId="0" borderId="20" xfId="456" applyNumberFormat="1" applyFont="1" applyFill="1" applyBorder="1" applyAlignment="1">
      <alignment horizontal="right" vertical="center"/>
    </xf>
    <xf numFmtId="189" fontId="151" fillId="0" borderId="90" xfId="456" applyNumberFormat="1" applyFont="1" applyFill="1" applyBorder="1" applyAlignment="1">
      <alignment horizontal="right" vertical="center"/>
    </xf>
    <xf numFmtId="49" fontId="151" fillId="25" borderId="23" xfId="1187" quotePrefix="1" applyNumberFormat="1" applyFont="1" applyFill="1" applyBorder="1" applyAlignment="1">
      <alignment horizontal="center" vertical="center"/>
    </xf>
    <xf numFmtId="49" fontId="151" fillId="0" borderId="23" xfId="1187" applyNumberFormat="1" applyFont="1" applyFill="1" applyBorder="1" applyAlignment="1">
      <alignment horizontal="left" vertical="center" wrapText="1"/>
    </xf>
    <xf numFmtId="49" fontId="151" fillId="25" borderId="89" xfId="1187" quotePrefix="1" applyNumberFormat="1" applyFont="1" applyFill="1" applyBorder="1" applyAlignment="1">
      <alignment horizontal="center" vertical="center"/>
    </xf>
    <xf numFmtId="49" fontId="151" fillId="0" borderId="89" xfId="1187" applyNumberFormat="1" applyFont="1" applyFill="1" applyBorder="1" applyAlignment="1">
      <alignment horizontal="left" vertical="center" wrapText="1"/>
    </xf>
    <xf numFmtId="178" fontId="151" fillId="25" borderId="20" xfId="1187" applyNumberFormat="1" applyFont="1" applyFill="1" applyBorder="1" applyAlignment="1">
      <alignment horizontal="right" vertical="center"/>
    </xf>
    <xf numFmtId="178" fontId="151" fillId="0" borderId="89" xfId="1187" applyNumberFormat="1" applyFont="1" applyFill="1" applyBorder="1" applyAlignment="1">
      <alignment horizontal="right" vertical="center"/>
    </xf>
    <xf numFmtId="178" fontId="151" fillId="0" borderId="20" xfId="1187" applyNumberFormat="1" applyFont="1" applyFill="1" applyBorder="1" applyAlignment="1">
      <alignment horizontal="right" vertical="center"/>
    </xf>
    <xf numFmtId="178" fontId="151" fillId="0" borderId="90" xfId="1187" applyNumberFormat="1" applyFont="1" applyFill="1" applyBorder="1" applyAlignment="1">
      <alignment horizontal="right" vertical="center"/>
    </xf>
    <xf numFmtId="41" fontId="158" fillId="25" borderId="89" xfId="453" applyNumberFormat="1" applyFont="1" applyFill="1" applyBorder="1" applyAlignment="1">
      <alignment horizontal="right" vertical="center"/>
    </xf>
    <xf numFmtId="41" fontId="158" fillId="25" borderId="20" xfId="453" applyNumberFormat="1" applyFont="1" applyFill="1" applyBorder="1" applyAlignment="1">
      <alignment horizontal="right" vertical="center"/>
    </xf>
    <xf numFmtId="41" fontId="158" fillId="25" borderId="90" xfId="453" applyNumberFormat="1" applyFont="1" applyFill="1" applyBorder="1" applyAlignment="1">
      <alignment horizontal="right" vertical="center"/>
    </xf>
    <xf numFmtId="0" fontId="159" fillId="0" borderId="0" xfId="452" applyFont="1" applyFill="1" applyBorder="1" applyAlignment="1">
      <alignment horizontal="center"/>
    </xf>
    <xf numFmtId="0" fontId="54" fillId="0" borderId="42" xfId="452" applyFont="1" applyFill="1" applyBorder="1" applyAlignment="1">
      <alignment horizontal="center" vertical="center"/>
    </xf>
    <xf numFmtId="0" fontId="54" fillId="25" borderId="15" xfId="452" applyFont="1" applyFill="1" applyBorder="1" applyAlignment="1">
      <alignment horizontal="center" vertical="center"/>
    </xf>
    <xf numFmtId="0" fontId="54" fillId="25" borderId="20" xfId="452" applyFont="1" applyFill="1" applyBorder="1" applyAlignment="1">
      <alignment horizontal="center" vertical="center"/>
    </xf>
    <xf numFmtId="0" fontId="54" fillId="25" borderId="23" xfId="452" applyFont="1" applyFill="1" applyBorder="1" applyAlignment="1">
      <alignment horizontal="center" vertical="center"/>
    </xf>
    <xf numFmtId="0" fontId="110" fillId="0" borderId="15" xfId="452" applyFont="1" applyFill="1" applyBorder="1" applyAlignment="1">
      <alignment horizontal="center" vertical="center" wrapText="1"/>
    </xf>
    <xf numFmtId="0" fontId="110" fillId="0" borderId="20" xfId="452" applyFont="1" applyFill="1" applyBorder="1" applyAlignment="1">
      <alignment horizontal="center" vertical="center" wrapText="1"/>
    </xf>
    <xf numFmtId="0" fontId="110" fillId="0" borderId="23" xfId="452" applyFont="1" applyFill="1" applyBorder="1" applyAlignment="1">
      <alignment horizontal="center" vertical="center" wrapText="1"/>
    </xf>
    <xf numFmtId="0" fontId="54" fillId="0" borderId="15" xfId="452" applyFont="1" applyFill="1" applyBorder="1" applyAlignment="1">
      <alignment horizontal="center" vertical="center"/>
    </xf>
    <xf numFmtId="0" fontId="54" fillId="0" borderId="20" xfId="452" applyFont="1" applyFill="1" applyBorder="1" applyAlignment="1">
      <alignment horizontal="center" vertical="center"/>
    </xf>
    <xf numFmtId="0" fontId="54" fillId="0" borderId="23" xfId="452" applyFont="1" applyFill="1" applyBorder="1" applyAlignment="1">
      <alignment horizontal="center" vertical="center"/>
    </xf>
    <xf numFmtId="0" fontId="54" fillId="0" borderId="14" xfId="452" applyFont="1" applyFill="1" applyBorder="1" applyAlignment="1">
      <alignment horizontal="center" vertical="center"/>
    </xf>
    <xf numFmtId="0" fontId="54" fillId="0" borderId="35" xfId="452" applyFont="1" applyFill="1" applyBorder="1" applyAlignment="1">
      <alignment horizontal="center" vertical="center"/>
    </xf>
    <xf numFmtId="0" fontId="54" fillId="0" borderId="37" xfId="452" applyFont="1" applyFill="1" applyBorder="1" applyAlignment="1">
      <alignment horizontal="center" vertical="center"/>
    </xf>
    <xf numFmtId="0" fontId="54" fillId="0" borderId="20" xfId="452" applyFont="1" applyFill="1" applyBorder="1" applyAlignment="1">
      <alignment horizontal="center" vertical="center" wrapText="1"/>
    </xf>
    <xf numFmtId="0" fontId="54" fillId="0" borderId="23" xfId="452" applyFont="1" applyFill="1" applyBorder="1" applyAlignment="1">
      <alignment horizontal="center" vertical="center" wrapText="1"/>
    </xf>
    <xf numFmtId="0" fontId="82" fillId="0" borderId="15" xfId="452" applyFont="1" applyFill="1" applyBorder="1" applyAlignment="1">
      <alignment horizontal="center" vertical="center"/>
    </xf>
    <xf numFmtId="0" fontId="82" fillId="0" borderId="20" xfId="452" applyFont="1" applyFill="1" applyBorder="1" applyAlignment="1">
      <alignment horizontal="center" vertical="center"/>
    </xf>
    <xf numFmtId="0" fontId="82" fillId="0" borderId="23" xfId="452" applyFont="1" applyFill="1" applyBorder="1" applyAlignment="1">
      <alignment horizontal="center" vertical="center"/>
    </xf>
    <xf numFmtId="193" fontId="54" fillId="0" borderId="15" xfId="452" applyNumberFormat="1" applyFont="1" applyFill="1" applyBorder="1" applyAlignment="1">
      <alignment horizontal="center" vertical="center"/>
    </xf>
    <xf numFmtId="193" fontId="54" fillId="0" borderId="23" xfId="452" applyNumberFormat="1" applyFont="1" applyFill="1" applyBorder="1" applyAlignment="1">
      <alignment horizontal="center" vertical="center"/>
    </xf>
    <xf numFmtId="0" fontId="82" fillId="0" borderId="15" xfId="452" applyFont="1" applyFill="1" applyBorder="1" applyAlignment="1">
      <alignment horizontal="center" vertical="top" wrapText="1"/>
    </xf>
    <xf numFmtId="0" fontId="82" fillId="0" borderId="20" xfId="452" applyFont="1" applyFill="1" applyBorder="1" applyAlignment="1">
      <alignment horizontal="center" vertical="top"/>
    </xf>
    <xf numFmtId="0" fontId="82" fillId="0" borderId="23" xfId="452" applyFont="1" applyFill="1" applyBorder="1" applyAlignment="1">
      <alignment horizontal="center" vertical="top"/>
    </xf>
  </cellXfs>
  <cellStyles count="11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3" xfId="1108"/>
    <cellStyle name="Normalny 16 2 2 4" xfId="748"/>
    <cellStyle name="Normalny 16 2 3" xfId="639"/>
    <cellStyle name="Normalny 16 2 3 2" xfId="997"/>
    <cellStyle name="Normalny 16 2 3 3" xfId="1177"/>
    <cellStyle name="Normalny 16 2 3 4" xfId="817"/>
    <cellStyle name="Normalny 16 2 4" xfId="860"/>
    <cellStyle name="Normalny 16 2 5" xfId="1040"/>
    <cellStyle name="Normalny 16 2 6" xfId="680"/>
    <cellStyle name="Normalny 16 3" xfId="516"/>
    <cellStyle name="Normalny 16 3 2" xfId="584"/>
    <cellStyle name="Normalny 16 3 2 2" xfId="942"/>
    <cellStyle name="Normalny 16 3 2 3" xfId="1122"/>
    <cellStyle name="Normalny 16 3 2 4" xfId="762"/>
    <cellStyle name="Normalny 16 3 3" xfId="874"/>
    <cellStyle name="Normalny 16 3 4" xfId="1054"/>
    <cellStyle name="Normalny 16 3 5" xfId="694"/>
    <cellStyle name="Normalny 16 4" xfId="539"/>
    <cellStyle name="Normalny 16 4 2" xfId="897"/>
    <cellStyle name="Normalny 16 4 3" xfId="1077"/>
    <cellStyle name="Normalny 16 4 4" xfId="717"/>
    <cellStyle name="Normalny 16 5" xfId="608"/>
    <cellStyle name="Normalny 16 5 2" xfId="966"/>
    <cellStyle name="Normalny 16 5 3" xfId="1146"/>
    <cellStyle name="Normalny 16 5 4" xfId="786"/>
    <cellStyle name="Normalny 16 6" xfId="829"/>
    <cellStyle name="Normalny 16 7" xfId="1009"/>
    <cellStyle name="Normalny 16 8" xfId="649"/>
    <cellStyle name="Normalny 17" xfId="459"/>
    <cellStyle name="Normalny 17 2" xfId="502"/>
    <cellStyle name="Normalny 17 2 2" xfId="571"/>
    <cellStyle name="Normalny 17 2 2 2" xfId="929"/>
    <cellStyle name="Normalny 17 2 2 3" xfId="1109"/>
    <cellStyle name="Normalny 17 2 2 4" xfId="749"/>
    <cellStyle name="Normalny 17 2 3" xfId="640"/>
    <cellStyle name="Normalny 17 2 3 2" xfId="998"/>
    <cellStyle name="Normalny 17 2 3 3" xfId="1178"/>
    <cellStyle name="Normalny 17 2 3 4" xfId="818"/>
    <cellStyle name="Normalny 17 2 4" xfId="861"/>
    <cellStyle name="Normalny 17 2 5" xfId="1041"/>
    <cellStyle name="Normalny 17 2 6" xfId="681"/>
    <cellStyle name="Normalny 17 3" xfId="517"/>
    <cellStyle name="Normalny 17 3 2" xfId="585"/>
    <cellStyle name="Normalny 17 3 2 2" xfId="943"/>
    <cellStyle name="Normalny 17 3 2 3" xfId="1123"/>
    <cellStyle name="Normalny 17 3 2 4" xfId="763"/>
    <cellStyle name="Normalny 17 3 3" xfId="875"/>
    <cellStyle name="Normalny 17 3 4" xfId="1055"/>
    <cellStyle name="Normalny 17 3 5" xfId="695"/>
    <cellStyle name="Normalny 17 4" xfId="540"/>
    <cellStyle name="Normalny 17 4 2" xfId="898"/>
    <cellStyle name="Normalny 17 4 3" xfId="1078"/>
    <cellStyle name="Normalny 17 4 4" xfId="718"/>
    <cellStyle name="Normalny 17 5" xfId="609"/>
    <cellStyle name="Normalny 17 5 2" xfId="967"/>
    <cellStyle name="Normalny 17 5 3" xfId="1147"/>
    <cellStyle name="Normalny 17 5 4" xfId="787"/>
    <cellStyle name="Normalny 17 6" xfId="830"/>
    <cellStyle name="Normalny 17 7" xfId="1010"/>
    <cellStyle name="Normalny 17 8" xfId="65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3" xfId="1111"/>
    <cellStyle name="Normalny 19 2 2 4" xfId="751"/>
    <cellStyle name="Normalny 19 2 3" xfId="642"/>
    <cellStyle name="Normalny 19 2 3 2" xfId="1000"/>
    <cellStyle name="Normalny 19 2 3 3" xfId="1180"/>
    <cellStyle name="Normalny 19 2 3 4" xfId="820"/>
    <cellStyle name="Normalny 19 2 4" xfId="863"/>
    <cellStyle name="Normalny 19 2 5" xfId="1043"/>
    <cellStyle name="Normalny 19 2 6" xfId="683"/>
    <cellStyle name="Normalny 19 3" xfId="519"/>
    <cellStyle name="Normalny 19 3 2" xfId="587"/>
    <cellStyle name="Normalny 19 3 2 2" xfId="945"/>
    <cellStyle name="Normalny 19 3 2 3" xfId="1125"/>
    <cellStyle name="Normalny 19 3 2 4" xfId="765"/>
    <cellStyle name="Normalny 19 3 3" xfId="877"/>
    <cellStyle name="Normalny 19 3 4" xfId="1057"/>
    <cellStyle name="Normalny 19 3 5" xfId="697"/>
    <cellStyle name="Normalny 19 4" xfId="542"/>
    <cellStyle name="Normalny 19 4 2" xfId="900"/>
    <cellStyle name="Normalny 19 4 3" xfId="1080"/>
    <cellStyle name="Normalny 19 4 4" xfId="720"/>
    <cellStyle name="Normalny 19 5" xfId="611"/>
    <cellStyle name="Normalny 19 5 2" xfId="969"/>
    <cellStyle name="Normalny 19 5 3" xfId="1149"/>
    <cellStyle name="Normalny 19 5 4" xfId="789"/>
    <cellStyle name="Normalny 19 6" xfId="832"/>
    <cellStyle name="Normalny 19 7" xfId="1012"/>
    <cellStyle name="Normalny 19 8" xfId="65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3" xfId="1130"/>
    <cellStyle name="Normalny 22 2 2 4" xfId="770"/>
    <cellStyle name="Normalny 22 2 3" xfId="882"/>
    <cellStyle name="Normalny 22 2 4" xfId="1062"/>
    <cellStyle name="Normalny 22 2 5" xfId="702"/>
    <cellStyle name="Normalny 22 3" xfId="547"/>
    <cellStyle name="Normalny 22 3 2" xfId="905"/>
    <cellStyle name="Normalny 22 3 3" xfId="1085"/>
    <cellStyle name="Normalny 22 3 4" xfId="725"/>
    <cellStyle name="Normalny 22 4" xfId="616"/>
    <cellStyle name="Normalny 22 4 2" xfId="974"/>
    <cellStyle name="Normalny 22 4 3" xfId="1154"/>
    <cellStyle name="Normalny 22 4 4" xfId="794"/>
    <cellStyle name="Normalny 22 5" xfId="837"/>
    <cellStyle name="Normalny 22 6" xfId="1017"/>
    <cellStyle name="Normalny 22 7" xfId="657"/>
    <cellStyle name="Normalny 23" xfId="480"/>
    <cellStyle name="Normalny 23 2" xfId="556"/>
    <cellStyle name="Normalny 23 2 2" xfId="914"/>
    <cellStyle name="Normalny 23 2 3" xfId="1094"/>
    <cellStyle name="Normalny 23 2 4" xfId="734"/>
    <cellStyle name="Normalny 23 3" xfId="625"/>
    <cellStyle name="Normalny 23 3 2" xfId="983"/>
    <cellStyle name="Normalny 23 3 3" xfId="1163"/>
    <cellStyle name="Normalny 23 3 4" xfId="803"/>
    <cellStyle name="Normalny 23 4" xfId="846"/>
    <cellStyle name="Normalny 23 5" xfId="1026"/>
    <cellStyle name="Normalny 23 6" xfId="666"/>
    <cellStyle name="Normalny 24" xfId="489"/>
    <cellStyle name="Normalny 24 2" xfId="559"/>
    <cellStyle name="Normalny 24 2 2" xfId="917"/>
    <cellStyle name="Normalny 24 2 3" xfId="1097"/>
    <cellStyle name="Normalny 24 2 4" xfId="737"/>
    <cellStyle name="Normalny 24 3" xfId="628"/>
    <cellStyle name="Normalny 24 3 2" xfId="986"/>
    <cellStyle name="Normalny 24 3 3" xfId="1166"/>
    <cellStyle name="Normalny 24 3 4" xfId="806"/>
    <cellStyle name="Normalny 24 4" xfId="849"/>
    <cellStyle name="Normalny 24 5" xfId="1029"/>
    <cellStyle name="Normalny 24 6" xfId="669"/>
    <cellStyle name="Normalny 25" xfId="492"/>
    <cellStyle name="Normalny 25 2" xfId="493"/>
    <cellStyle name="Normalny 25 2 2" xfId="563"/>
    <cellStyle name="Normalny 25 2 2 2" xfId="921"/>
    <cellStyle name="Normalny 25 2 2 3" xfId="1101"/>
    <cellStyle name="Normalny 25 2 2 4" xfId="741"/>
    <cellStyle name="Normalny 25 2 3" xfId="632"/>
    <cellStyle name="Normalny 25 2 3 2" xfId="990"/>
    <cellStyle name="Normalny 25 2 3 3" xfId="1170"/>
    <cellStyle name="Normalny 25 2 3 4" xfId="810"/>
    <cellStyle name="Normalny 25 2 4" xfId="853"/>
    <cellStyle name="Normalny 25 2 5" xfId="1033"/>
    <cellStyle name="Normalny 25 2 6" xfId="673"/>
    <cellStyle name="Normalny 25 3" xfId="562"/>
    <cellStyle name="Normalny 25 3 2" xfId="920"/>
    <cellStyle name="Normalny 25 3 3" xfId="1100"/>
    <cellStyle name="Normalny 25 3 4" xfId="740"/>
    <cellStyle name="Normalny 25 4" xfId="631"/>
    <cellStyle name="Normalny 25 4 2" xfId="989"/>
    <cellStyle name="Normalny 25 4 3" xfId="1169"/>
    <cellStyle name="Normalny 25 4 4" xfId="809"/>
    <cellStyle name="Normalny 25 5" xfId="852"/>
    <cellStyle name="Normalny 25 6" xfId="1032"/>
    <cellStyle name="Normalny 25 7" xfId="672"/>
    <cellStyle name="Normalny 26" xfId="494"/>
    <cellStyle name="Normalny 26 2" xfId="564"/>
    <cellStyle name="Normalny 26 2 2" xfId="922"/>
    <cellStyle name="Normalny 26 2 3" xfId="1102"/>
    <cellStyle name="Normalny 26 2 4" xfId="742"/>
    <cellStyle name="Normalny 26 3" xfId="633"/>
    <cellStyle name="Normalny 26 3 2" xfId="991"/>
    <cellStyle name="Normalny 26 3 3" xfId="1171"/>
    <cellStyle name="Normalny 26 3 4" xfId="811"/>
    <cellStyle name="Normalny 26 4" xfId="854"/>
    <cellStyle name="Normalny 26 5" xfId="1034"/>
    <cellStyle name="Normalny 26 6" xfId="674"/>
    <cellStyle name="Normalny 27" xfId="495"/>
    <cellStyle name="Normalny 27 2" xfId="565"/>
    <cellStyle name="Normalny 27 2 2" xfId="923"/>
    <cellStyle name="Normalny 27 2 3" xfId="1103"/>
    <cellStyle name="Normalny 27 2 4" xfId="743"/>
    <cellStyle name="Normalny 27 3" xfId="634"/>
    <cellStyle name="Normalny 27 3 2" xfId="992"/>
    <cellStyle name="Normalny 27 3 3" xfId="1172"/>
    <cellStyle name="Normalny 27 3 4" xfId="812"/>
    <cellStyle name="Normalny 27 4" xfId="855"/>
    <cellStyle name="Normalny 27 5" xfId="1035"/>
    <cellStyle name="Normalny 27 6" xfId="675"/>
    <cellStyle name="Normalny 28" xfId="496"/>
    <cellStyle name="Normalny 28 2" xfId="566"/>
    <cellStyle name="Normalny 28 2 2" xfId="924"/>
    <cellStyle name="Normalny 28 2 3" xfId="1104"/>
    <cellStyle name="Normalny 28 2 4" xfId="744"/>
    <cellStyle name="Normalny 28 3" xfId="635"/>
    <cellStyle name="Normalny 28 3 2" xfId="993"/>
    <cellStyle name="Normalny 28 3 3" xfId="1173"/>
    <cellStyle name="Normalny 28 3 4" xfId="813"/>
    <cellStyle name="Normalny 28 4" xfId="856"/>
    <cellStyle name="Normalny 28 5" xfId="1036"/>
    <cellStyle name="Normalny 28 6" xfId="676"/>
    <cellStyle name="Normalny 29" xfId="507"/>
    <cellStyle name="Normalny 29 2" xfId="576"/>
    <cellStyle name="Normalny 29 2 2" xfId="934"/>
    <cellStyle name="Normalny 29 2 3" xfId="1114"/>
    <cellStyle name="Normalny 29 2 4" xfId="754"/>
    <cellStyle name="Normalny 29 3" xfId="645"/>
    <cellStyle name="Normalny 29 3 2" xfId="1003"/>
    <cellStyle name="Normalny 29 3 3" xfId="1183"/>
    <cellStyle name="Normalny 29 3 4" xfId="823"/>
    <cellStyle name="Normalny 29 4" xfId="866"/>
    <cellStyle name="Normalny 29 5" xfId="1046"/>
    <cellStyle name="Normalny 29 6" xfId="68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3" xfId="1128"/>
    <cellStyle name="Normalny 3 10 2 2 4" xfId="768"/>
    <cellStyle name="Normalny 3 10 2 3" xfId="880"/>
    <cellStyle name="Normalny 3 10 2 4" xfId="1060"/>
    <cellStyle name="Normalny 3 10 2 5" xfId="700"/>
    <cellStyle name="Normalny 3 10 3" xfId="545"/>
    <cellStyle name="Normalny 3 10 3 2" xfId="903"/>
    <cellStyle name="Normalny 3 10 3 3" xfId="1083"/>
    <cellStyle name="Normalny 3 10 3 4" xfId="723"/>
    <cellStyle name="Normalny 3 10 4" xfId="614"/>
    <cellStyle name="Normalny 3 10 4 2" xfId="972"/>
    <cellStyle name="Normalny 3 10 4 3" xfId="1152"/>
    <cellStyle name="Normalny 3 10 4 4" xfId="792"/>
    <cellStyle name="Normalny 3 10 5" xfId="835"/>
    <cellStyle name="Normalny 3 10 6" xfId="1015"/>
    <cellStyle name="Normalny 3 10 7" xfId="655"/>
    <cellStyle name="Normalny 3 11" xfId="472"/>
    <cellStyle name="Normalny 3 11 2" xfId="525"/>
    <cellStyle name="Normalny 3 11 2 2" xfId="593"/>
    <cellStyle name="Normalny 3 11 2 2 2" xfId="951"/>
    <cellStyle name="Normalny 3 11 2 2 3" xfId="1131"/>
    <cellStyle name="Normalny 3 11 2 2 4" xfId="771"/>
    <cellStyle name="Normalny 3 11 2 3" xfId="883"/>
    <cellStyle name="Normalny 3 11 2 4" xfId="1063"/>
    <cellStyle name="Normalny 3 11 2 5" xfId="703"/>
    <cellStyle name="Normalny 3 11 3" xfId="548"/>
    <cellStyle name="Normalny 3 11 3 2" xfId="906"/>
    <cellStyle name="Normalny 3 11 3 3" xfId="1086"/>
    <cellStyle name="Normalny 3 11 3 4" xfId="726"/>
    <cellStyle name="Normalny 3 11 4" xfId="617"/>
    <cellStyle name="Normalny 3 11 4 2" xfId="975"/>
    <cellStyle name="Normalny 3 11 4 3" xfId="1155"/>
    <cellStyle name="Normalny 3 11 4 4" xfId="795"/>
    <cellStyle name="Normalny 3 11 5" xfId="838"/>
    <cellStyle name="Normalny 3 11 6" xfId="1018"/>
    <cellStyle name="Normalny 3 11 7" xfId="658"/>
    <cellStyle name="Normalny 3 12" xfId="474"/>
    <cellStyle name="Normalny 3 12 2" xfId="527"/>
    <cellStyle name="Normalny 3 12 2 2" xfId="595"/>
    <cellStyle name="Normalny 3 12 2 2 2" xfId="953"/>
    <cellStyle name="Normalny 3 12 2 2 3" xfId="1133"/>
    <cellStyle name="Normalny 3 12 2 2 4" xfId="773"/>
    <cellStyle name="Normalny 3 12 2 3" xfId="885"/>
    <cellStyle name="Normalny 3 12 2 4" xfId="1065"/>
    <cellStyle name="Normalny 3 12 2 5" xfId="705"/>
    <cellStyle name="Normalny 3 12 3" xfId="550"/>
    <cellStyle name="Normalny 3 12 3 2" xfId="908"/>
    <cellStyle name="Normalny 3 12 3 3" xfId="1088"/>
    <cellStyle name="Normalny 3 12 3 4" xfId="728"/>
    <cellStyle name="Normalny 3 12 4" xfId="619"/>
    <cellStyle name="Normalny 3 12 4 2" xfId="977"/>
    <cellStyle name="Normalny 3 12 4 3" xfId="1157"/>
    <cellStyle name="Normalny 3 12 4 4" xfId="797"/>
    <cellStyle name="Normalny 3 12 5" xfId="840"/>
    <cellStyle name="Normalny 3 12 6" xfId="1020"/>
    <cellStyle name="Normalny 3 12 7" xfId="660"/>
    <cellStyle name="Normalny 3 13" xfId="476"/>
    <cellStyle name="Normalny 3 13 2" xfId="529"/>
    <cellStyle name="Normalny 3 13 2 2" xfId="597"/>
    <cellStyle name="Normalny 3 13 2 2 2" xfId="955"/>
    <cellStyle name="Normalny 3 13 2 2 3" xfId="1135"/>
    <cellStyle name="Normalny 3 13 2 2 4" xfId="775"/>
    <cellStyle name="Normalny 3 13 2 3" xfId="887"/>
    <cellStyle name="Normalny 3 13 2 4" xfId="1067"/>
    <cellStyle name="Normalny 3 13 2 5" xfId="707"/>
    <cellStyle name="Normalny 3 13 3" xfId="552"/>
    <cellStyle name="Normalny 3 13 3 2" xfId="910"/>
    <cellStyle name="Normalny 3 13 3 3" xfId="1090"/>
    <cellStyle name="Normalny 3 13 3 4" xfId="730"/>
    <cellStyle name="Normalny 3 13 4" xfId="621"/>
    <cellStyle name="Normalny 3 13 4 2" xfId="979"/>
    <cellStyle name="Normalny 3 13 4 3" xfId="1159"/>
    <cellStyle name="Normalny 3 13 4 4" xfId="799"/>
    <cellStyle name="Normalny 3 13 5" xfId="842"/>
    <cellStyle name="Normalny 3 13 6" xfId="1022"/>
    <cellStyle name="Normalny 3 13 7" xfId="662"/>
    <cellStyle name="Normalny 3 14" xfId="478"/>
    <cellStyle name="Normalny 3 14 2" xfId="531"/>
    <cellStyle name="Normalny 3 14 2 2" xfId="599"/>
    <cellStyle name="Normalny 3 14 2 2 2" xfId="957"/>
    <cellStyle name="Normalny 3 14 2 2 3" xfId="1137"/>
    <cellStyle name="Normalny 3 14 2 2 4" xfId="777"/>
    <cellStyle name="Normalny 3 14 2 3" xfId="889"/>
    <cellStyle name="Normalny 3 14 2 4" xfId="1069"/>
    <cellStyle name="Normalny 3 14 2 5" xfId="709"/>
    <cellStyle name="Normalny 3 14 3" xfId="554"/>
    <cellStyle name="Normalny 3 14 3 2" xfId="912"/>
    <cellStyle name="Normalny 3 14 3 3" xfId="1092"/>
    <cellStyle name="Normalny 3 14 3 4" xfId="732"/>
    <cellStyle name="Normalny 3 14 4" xfId="623"/>
    <cellStyle name="Normalny 3 14 4 2" xfId="981"/>
    <cellStyle name="Normalny 3 14 4 3" xfId="1161"/>
    <cellStyle name="Normalny 3 14 4 4" xfId="801"/>
    <cellStyle name="Normalny 3 14 5" xfId="844"/>
    <cellStyle name="Normalny 3 14 6" xfId="1024"/>
    <cellStyle name="Normalny 3 14 7" xfId="664"/>
    <cellStyle name="Normalny 3 15" xfId="481"/>
    <cellStyle name="Normalny 3 15 2" xfId="557"/>
    <cellStyle name="Normalny 3 15 2 2" xfId="915"/>
    <cellStyle name="Normalny 3 15 2 3" xfId="1095"/>
    <cellStyle name="Normalny 3 15 2 4" xfId="735"/>
    <cellStyle name="Normalny 3 15 3" xfId="626"/>
    <cellStyle name="Normalny 3 15 3 2" xfId="984"/>
    <cellStyle name="Normalny 3 15 3 3" xfId="1164"/>
    <cellStyle name="Normalny 3 15 3 4" xfId="804"/>
    <cellStyle name="Normalny 3 15 4" xfId="847"/>
    <cellStyle name="Normalny 3 15 5" xfId="1027"/>
    <cellStyle name="Normalny 3 15 6" xfId="667"/>
    <cellStyle name="Normalny 3 16" xfId="490"/>
    <cellStyle name="Normalny 3 16 2" xfId="560"/>
    <cellStyle name="Normalny 3 16 2 2" xfId="918"/>
    <cellStyle name="Normalny 3 16 2 3" xfId="1098"/>
    <cellStyle name="Normalny 3 16 2 4" xfId="738"/>
    <cellStyle name="Normalny 3 16 3" xfId="629"/>
    <cellStyle name="Normalny 3 16 3 2" xfId="987"/>
    <cellStyle name="Normalny 3 16 3 3" xfId="1167"/>
    <cellStyle name="Normalny 3 16 3 4" xfId="807"/>
    <cellStyle name="Normalny 3 16 4" xfId="850"/>
    <cellStyle name="Normalny 3 16 5" xfId="1030"/>
    <cellStyle name="Normalny 3 16 6" xfId="67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3" xfId="1112"/>
    <cellStyle name="Normalny 3 9 2 2 4" xfId="752"/>
    <cellStyle name="Normalny 3 9 2 3" xfId="643"/>
    <cellStyle name="Normalny 3 9 2 3 2" xfId="1001"/>
    <cellStyle name="Normalny 3 9 2 3 3" xfId="1181"/>
    <cellStyle name="Normalny 3 9 2 3 4" xfId="821"/>
    <cellStyle name="Normalny 3 9 2 4" xfId="864"/>
    <cellStyle name="Normalny 3 9 2 5" xfId="1044"/>
    <cellStyle name="Normalny 3 9 2 6" xfId="684"/>
    <cellStyle name="Normalny 3 9 3" xfId="520"/>
    <cellStyle name="Normalny 3 9 3 2" xfId="588"/>
    <cellStyle name="Normalny 3 9 3 2 2" xfId="946"/>
    <cellStyle name="Normalny 3 9 3 2 3" xfId="1126"/>
    <cellStyle name="Normalny 3 9 3 2 4" xfId="766"/>
    <cellStyle name="Normalny 3 9 3 3" xfId="878"/>
    <cellStyle name="Normalny 3 9 3 4" xfId="1058"/>
    <cellStyle name="Normalny 3 9 3 5" xfId="698"/>
    <cellStyle name="Normalny 3 9 4" xfId="543"/>
    <cellStyle name="Normalny 3 9 4 2" xfId="901"/>
    <cellStyle name="Normalny 3 9 4 3" xfId="1081"/>
    <cellStyle name="Normalny 3 9 4 4" xfId="721"/>
    <cellStyle name="Normalny 3 9 5" xfId="612"/>
    <cellStyle name="Normalny 3 9 5 2" xfId="970"/>
    <cellStyle name="Normalny 3 9 5 3" xfId="1150"/>
    <cellStyle name="Normalny 3 9 5 4" xfId="790"/>
    <cellStyle name="Normalny 3 9 6" xfId="833"/>
    <cellStyle name="Normalny 3 9 7" xfId="1013"/>
    <cellStyle name="Normalny 3 9 8" xfId="65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3" xfId="1116"/>
    <cellStyle name="Normalny 31 2 4" xfId="756"/>
    <cellStyle name="Normalny 31 3" xfId="868"/>
    <cellStyle name="Normalny 31 4" xfId="1048"/>
    <cellStyle name="Normalny 31 5" xfId="688"/>
    <cellStyle name="Normalny 32" xfId="512"/>
    <cellStyle name="Normalny 32 2" xfId="580"/>
    <cellStyle name="Normalny 32 2 2" xfId="938"/>
    <cellStyle name="Normalny 32 2 3" xfId="1118"/>
    <cellStyle name="Normalny 32 2 4" xfId="758"/>
    <cellStyle name="Normalny 32 3" xfId="870"/>
    <cellStyle name="Normalny 32 4" xfId="1050"/>
    <cellStyle name="Normalny 32 5" xfId="690"/>
    <cellStyle name="Normalny 33" xfId="533"/>
    <cellStyle name="Normalny 33 2" xfId="601"/>
    <cellStyle name="Normalny 33 2 2" xfId="959"/>
    <cellStyle name="Normalny 33 2 3" xfId="1139"/>
    <cellStyle name="Normalny 33 2 4" xfId="779"/>
    <cellStyle name="Normalny 33 3" xfId="891"/>
    <cellStyle name="Normalny 33 4" xfId="1071"/>
    <cellStyle name="Normalny 33 5" xfId="711"/>
    <cellStyle name="Normalny 34" xfId="534"/>
    <cellStyle name="Normalny 34 2" xfId="602"/>
    <cellStyle name="Normalny 34 2 2" xfId="960"/>
    <cellStyle name="Normalny 34 2 3" xfId="1140"/>
    <cellStyle name="Normalny 34 2 4" xfId="780"/>
    <cellStyle name="Normalny 34 3" xfId="892"/>
    <cellStyle name="Normalny 34 4" xfId="1072"/>
    <cellStyle name="Normalny 34 5" xfId="712"/>
    <cellStyle name="Normalny 35" xfId="535"/>
    <cellStyle name="Normalny 35 2" xfId="603"/>
    <cellStyle name="Normalny 35 2 2" xfId="961"/>
    <cellStyle name="Normalny 35 2 3" xfId="1141"/>
    <cellStyle name="Normalny 35 2 4" xfId="781"/>
    <cellStyle name="Normalny 35 3" xfId="893"/>
    <cellStyle name="Normalny 35 4" xfId="1073"/>
    <cellStyle name="Normalny 35 5" xfId="713"/>
    <cellStyle name="Normalny 36" xfId="536"/>
    <cellStyle name="Normalny 36 2" xfId="604"/>
    <cellStyle name="Normalny 36 2 2" xfId="962"/>
    <cellStyle name="Normalny 36 2 3" xfId="1142"/>
    <cellStyle name="Normalny 36 2 4" xfId="782"/>
    <cellStyle name="Normalny 36 3" xfId="894"/>
    <cellStyle name="Normalny 36 4" xfId="1074"/>
    <cellStyle name="Normalny 36 5" xfId="714"/>
    <cellStyle name="Normalny 37" xfId="605"/>
    <cellStyle name="Normalny 37 2" xfId="963"/>
    <cellStyle name="Normalny 37 3" xfId="1143"/>
    <cellStyle name="Normalny 37 4" xfId="783"/>
    <cellStyle name="Normalny 38" xfId="825"/>
    <cellStyle name="Normalny 38 2" xfId="1005"/>
    <cellStyle name="Normalny 38 3" xfId="1185"/>
    <cellStyle name="Normalny 39" xfId="1187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3" xfId="1136"/>
    <cellStyle name="Procentowy 10 2 2 4" xfId="776"/>
    <cellStyle name="Procentowy 10 2 3" xfId="888"/>
    <cellStyle name="Procentowy 10 2 4" xfId="1068"/>
    <cellStyle name="Procentowy 10 2 5" xfId="708"/>
    <cellStyle name="Procentowy 10 3" xfId="553"/>
    <cellStyle name="Procentowy 10 3 2" xfId="911"/>
    <cellStyle name="Procentowy 10 3 3" xfId="1091"/>
    <cellStyle name="Procentowy 10 3 4" xfId="731"/>
    <cellStyle name="Procentowy 10 4" xfId="622"/>
    <cellStyle name="Procentowy 10 4 2" xfId="980"/>
    <cellStyle name="Procentowy 10 4 3" xfId="1160"/>
    <cellStyle name="Procentowy 10 4 4" xfId="800"/>
    <cellStyle name="Procentowy 10 5" xfId="843"/>
    <cellStyle name="Procentowy 10 6" xfId="1023"/>
    <cellStyle name="Procentowy 10 7" xfId="663"/>
    <cellStyle name="Procentowy 11" xfId="479"/>
    <cellStyle name="Procentowy 11 2" xfId="532"/>
    <cellStyle name="Procentowy 11 2 2" xfId="600"/>
    <cellStyle name="Procentowy 11 2 2 2" xfId="958"/>
    <cellStyle name="Procentowy 11 2 2 3" xfId="1138"/>
    <cellStyle name="Procentowy 11 2 2 4" xfId="778"/>
    <cellStyle name="Procentowy 11 2 3" xfId="890"/>
    <cellStyle name="Procentowy 11 2 4" xfId="1070"/>
    <cellStyle name="Procentowy 11 2 5" xfId="710"/>
    <cellStyle name="Procentowy 11 3" xfId="555"/>
    <cellStyle name="Procentowy 11 3 2" xfId="913"/>
    <cellStyle name="Procentowy 11 3 3" xfId="1093"/>
    <cellStyle name="Procentowy 11 3 4" xfId="733"/>
    <cellStyle name="Procentowy 11 4" xfId="624"/>
    <cellStyle name="Procentowy 11 4 2" xfId="982"/>
    <cellStyle name="Procentowy 11 4 3" xfId="1162"/>
    <cellStyle name="Procentowy 11 4 4" xfId="802"/>
    <cellStyle name="Procentowy 11 5" xfId="845"/>
    <cellStyle name="Procentowy 11 6" xfId="1025"/>
    <cellStyle name="Procentowy 11 7" xfId="665"/>
    <cellStyle name="Procentowy 12" xfId="482"/>
    <cellStyle name="Procentowy 12 2" xfId="558"/>
    <cellStyle name="Procentowy 12 2 2" xfId="916"/>
    <cellStyle name="Procentowy 12 2 3" xfId="1096"/>
    <cellStyle name="Procentowy 12 2 4" xfId="736"/>
    <cellStyle name="Procentowy 12 3" xfId="627"/>
    <cellStyle name="Procentowy 12 3 2" xfId="985"/>
    <cellStyle name="Procentowy 12 3 3" xfId="1165"/>
    <cellStyle name="Procentowy 12 3 4" xfId="805"/>
    <cellStyle name="Procentowy 12 4" xfId="848"/>
    <cellStyle name="Procentowy 12 5" xfId="1028"/>
    <cellStyle name="Procentowy 12 6" xfId="668"/>
    <cellStyle name="Procentowy 13" xfId="491"/>
    <cellStyle name="Procentowy 13 2" xfId="561"/>
    <cellStyle name="Procentowy 13 2 2" xfId="919"/>
    <cellStyle name="Procentowy 13 2 3" xfId="1099"/>
    <cellStyle name="Procentowy 13 2 4" xfId="739"/>
    <cellStyle name="Procentowy 13 3" xfId="630"/>
    <cellStyle name="Procentowy 13 3 2" xfId="988"/>
    <cellStyle name="Procentowy 13 3 3" xfId="1168"/>
    <cellStyle name="Procentowy 13 3 4" xfId="808"/>
    <cellStyle name="Procentowy 13 4" xfId="851"/>
    <cellStyle name="Procentowy 13 5" xfId="1031"/>
    <cellStyle name="Procentowy 13 6" xfId="671"/>
    <cellStyle name="Procentowy 14" xfId="497"/>
    <cellStyle name="Procentowy 14 2" xfId="567"/>
    <cellStyle name="Procentowy 14 2 2" xfId="925"/>
    <cellStyle name="Procentowy 14 2 3" xfId="1105"/>
    <cellStyle name="Procentowy 14 2 4" xfId="745"/>
    <cellStyle name="Procentowy 14 3" xfId="636"/>
    <cellStyle name="Procentowy 14 3 2" xfId="994"/>
    <cellStyle name="Procentowy 14 3 3" xfId="1174"/>
    <cellStyle name="Procentowy 14 3 4" xfId="814"/>
    <cellStyle name="Procentowy 14 4" xfId="857"/>
    <cellStyle name="Procentowy 14 5" xfId="1037"/>
    <cellStyle name="Procentowy 14 6" xfId="677"/>
    <cellStyle name="Procentowy 15" xfId="508"/>
    <cellStyle name="Procentowy 15 2" xfId="577"/>
    <cellStyle name="Procentowy 15 2 2" xfId="935"/>
    <cellStyle name="Procentowy 15 2 3" xfId="1115"/>
    <cellStyle name="Procentowy 15 2 4" xfId="755"/>
    <cellStyle name="Procentowy 15 3" xfId="646"/>
    <cellStyle name="Procentowy 15 3 2" xfId="1004"/>
    <cellStyle name="Procentowy 15 3 3" xfId="1184"/>
    <cellStyle name="Procentowy 15 3 4" xfId="824"/>
    <cellStyle name="Procentowy 15 4" xfId="867"/>
    <cellStyle name="Procentowy 15 5" xfId="1047"/>
    <cellStyle name="Procentowy 15 6" xfId="687"/>
    <cellStyle name="Procentowy 16" xfId="511"/>
    <cellStyle name="Procentowy 16 2" xfId="579"/>
    <cellStyle name="Procentowy 16 2 2" xfId="937"/>
    <cellStyle name="Procentowy 16 2 3" xfId="1117"/>
    <cellStyle name="Procentowy 16 2 4" xfId="757"/>
    <cellStyle name="Procentowy 16 3" xfId="869"/>
    <cellStyle name="Procentowy 16 4" xfId="1049"/>
    <cellStyle name="Procentowy 16 5" xfId="689"/>
    <cellStyle name="Procentowy 17" xfId="513"/>
    <cellStyle name="Procentowy 17 2" xfId="581"/>
    <cellStyle name="Procentowy 17 2 2" xfId="939"/>
    <cellStyle name="Procentowy 17 2 3" xfId="1119"/>
    <cellStyle name="Procentowy 17 2 4" xfId="759"/>
    <cellStyle name="Procentowy 17 3" xfId="871"/>
    <cellStyle name="Procentowy 17 4" xfId="1051"/>
    <cellStyle name="Procentowy 17 5" xfId="691"/>
    <cellStyle name="Procentowy 18" xfId="826"/>
    <cellStyle name="Procentowy 18 2" xfId="1006"/>
    <cellStyle name="Procentowy 18 3" xfId="1186"/>
    <cellStyle name="Procentowy 19" xfId="1188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3" xfId="1110"/>
    <cellStyle name="Procentowy 5 2 2 4" xfId="750"/>
    <cellStyle name="Procentowy 5 2 3" xfId="641"/>
    <cellStyle name="Procentowy 5 2 3 2" xfId="999"/>
    <cellStyle name="Procentowy 5 2 3 3" xfId="1179"/>
    <cellStyle name="Procentowy 5 2 3 4" xfId="819"/>
    <cellStyle name="Procentowy 5 2 4" xfId="862"/>
    <cellStyle name="Procentowy 5 2 5" xfId="1042"/>
    <cellStyle name="Procentowy 5 2 6" xfId="682"/>
    <cellStyle name="Procentowy 5 3" xfId="518"/>
    <cellStyle name="Procentowy 5 3 2" xfId="586"/>
    <cellStyle name="Procentowy 5 3 2 2" xfId="944"/>
    <cellStyle name="Procentowy 5 3 2 3" xfId="1124"/>
    <cellStyle name="Procentowy 5 3 2 4" xfId="764"/>
    <cellStyle name="Procentowy 5 3 3" xfId="876"/>
    <cellStyle name="Procentowy 5 3 4" xfId="1056"/>
    <cellStyle name="Procentowy 5 3 5" xfId="696"/>
    <cellStyle name="Procentowy 5 4" xfId="541"/>
    <cellStyle name="Procentowy 5 4 2" xfId="899"/>
    <cellStyle name="Procentowy 5 4 3" xfId="1079"/>
    <cellStyle name="Procentowy 5 4 4" xfId="719"/>
    <cellStyle name="Procentowy 5 5" xfId="610"/>
    <cellStyle name="Procentowy 5 5 2" xfId="968"/>
    <cellStyle name="Procentowy 5 5 3" xfId="1148"/>
    <cellStyle name="Procentowy 5 5 4" xfId="788"/>
    <cellStyle name="Procentowy 5 6" xfId="831"/>
    <cellStyle name="Procentowy 5 7" xfId="1011"/>
    <cellStyle name="Procentowy 5 8" xfId="651"/>
    <cellStyle name="Procentowy 6" xfId="464"/>
    <cellStyle name="Procentowy 6 2" xfId="506"/>
    <cellStyle name="Procentowy 6 2 2" xfId="575"/>
    <cellStyle name="Procentowy 6 2 2 2" xfId="933"/>
    <cellStyle name="Procentowy 6 2 2 3" xfId="1113"/>
    <cellStyle name="Procentowy 6 2 2 4" xfId="753"/>
    <cellStyle name="Procentowy 6 2 3" xfId="644"/>
    <cellStyle name="Procentowy 6 2 3 2" xfId="1002"/>
    <cellStyle name="Procentowy 6 2 3 3" xfId="1182"/>
    <cellStyle name="Procentowy 6 2 3 4" xfId="822"/>
    <cellStyle name="Procentowy 6 2 4" xfId="865"/>
    <cellStyle name="Procentowy 6 2 5" xfId="1045"/>
    <cellStyle name="Procentowy 6 2 6" xfId="685"/>
    <cellStyle name="Procentowy 6 3" xfId="521"/>
    <cellStyle name="Procentowy 6 3 2" xfId="589"/>
    <cellStyle name="Procentowy 6 3 2 2" xfId="947"/>
    <cellStyle name="Procentowy 6 3 2 3" xfId="1127"/>
    <cellStyle name="Procentowy 6 3 2 4" xfId="767"/>
    <cellStyle name="Procentowy 6 3 3" xfId="879"/>
    <cellStyle name="Procentowy 6 3 4" xfId="1059"/>
    <cellStyle name="Procentowy 6 3 5" xfId="699"/>
    <cellStyle name="Procentowy 6 4" xfId="544"/>
    <cellStyle name="Procentowy 6 4 2" xfId="902"/>
    <cellStyle name="Procentowy 6 4 3" xfId="1082"/>
    <cellStyle name="Procentowy 6 4 4" xfId="722"/>
    <cellStyle name="Procentowy 6 5" xfId="613"/>
    <cellStyle name="Procentowy 6 5 2" xfId="971"/>
    <cellStyle name="Procentowy 6 5 3" xfId="1151"/>
    <cellStyle name="Procentowy 6 5 4" xfId="791"/>
    <cellStyle name="Procentowy 6 6" xfId="834"/>
    <cellStyle name="Procentowy 6 7" xfId="1014"/>
    <cellStyle name="Procentowy 6 8" xfId="654"/>
    <cellStyle name="Procentowy 7" xfId="470"/>
    <cellStyle name="Procentowy 7 2" xfId="523"/>
    <cellStyle name="Procentowy 7 2 2" xfId="591"/>
    <cellStyle name="Procentowy 7 2 2 2" xfId="949"/>
    <cellStyle name="Procentowy 7 2 2 3" xfId="1129"/>
    <cellStyle name="Procentowy 7 2 2 4" xfId="769"/>
    <cellStyle name="Procentowy 7 2 3" xfId="881"/>
    <cellStyle name="Procentowy 7 2 4" xfId="1061"/>
    <cellStyle name="Procentowy 7 2 5" xfId="701"/>
    <cellStyle name="Procentowy 7 3" xfId="546"/>
    <cellStyle name="Procentowy 7 3 2" xfId="904"/>
    <cellStyle name="Procentowy 7 3 3" xfId="1084"/>
    <cellStyle name="Procentowy 7 3 4" xfId="724"/>
    <cellStyle name="Procentowy 7 4" xfId="615"/>
    <cellStyle name="Procentowy 7 4 2" xfId="973"/>
    <cellStyle name="Procentowy 7 4 3" xfId="1153"/>
    <cellStyle name="Procentowy 7 4 4" xfId="793"/>
    <cellStyle name="Procentowy 7 5" xfId="836"/>
    <cellStyle name="Procentowy 7 6" xfId="1016"/>
    <cellStyle name="Procentowy 7 7" xfId="656"/>
    <cellStyle name="Procentowy 8" xfId="473"/>
    <cellStyle name="Procentowy 8 2" xfId="526"/>
    <cellStyle name="Procentowy 8 2 2" xfId="594"/>
    <cellStyle name="Procentowy 8 2 2 2" xfId="952"/>
    <cellStyle name="Procentowy 8 2 2 3" xfId="1132"/>
    <cellStyle name="Procentowy 8 2 2 4" xfId="772"/>
    <cellStyle name="Procentowy 8 2 3" xfId="884"/>
    <cellStyle name="Procentowy 8 2 4" xfId="1064"/>
    <cellStyle name="Procentowy 8 2 5" xfId="704"/>
    <cellStyle name="Procentowy 8 3" xfId="549"/>
    <cellStyle name="Procentowy 8 3 2" xfId="907"/>
    <cellStyle name="Procentowy 8 3 3" xfId="1087"/>
    <cellStyle name="Procentowy 8 3 4" xfId="727"/>
    <cellStyle name="Procentowy 8 4" xfId="618"/>
    <cellStyle name="Procentowy 8 4 2" xfId="976"/>
    <cellStyle name="Procentowy 8 4 3" xfId="1156"/>
    <cellStyle name="Procentowy 8 4 4" xfId="796"/>
    <cellStyle name="Procentowy 8 5" xfId="839"/>
    <cellStyle name="Procentowy 8 6" xfId="1019"/>
    <cellStyle name="Procentowy 8 7" xfId="659"/>
    <cellStyle name="Procentowy 9" xfId="475"/>
    <cellStyle name="Procentowy 9 2" xfId="528"/>
    <cellStyle name="Procentowy 9 2 2" xfId="596"/>
    <cellStyle name="Procentowy 9 2 2 2" xfId="954"/>
    <cellStyle name="Procentowy 9 2 2 3" xfId="1134"/>
    <cellStyle name="Procentowy 9 2 2 4" xfId="774"/>
    <cellStyle name="Procentowy 9 2 3" xfId="886"/>
    <cellStyle name="Procentowy 9 2 4" xfId="1066"/>
    <cellStyle name="Procentowy 9 2 5" xfId="706"/>
    <cellStyle name="Procentowy 9 3" xfId="551"/>
    <cellStyle name="Procentowy 9 3 2" xfId="909"/>
    <cellStyle name="Procentowy 9 3 3" xfId="1089"/>
    <cellStyle name="Procentowy 9 3 4" xfId="729"/>
    <cellStyle name="Procentowy 9 4" xfId="620"/>
    <cellStyle name="Procentowy 9 4 2" xfId="978"/>
    <cellStyle name="Procentowy 9 4 3" xfId="1158"/>
    <cellStyle name="Procentowy 9 4 4" xfId="798"/>
    <cellStyle name="Procentowy 9 5" xfId="841"/>
    <cellStyle name="Procentowy 9 6" xfId="1021"/>
    <cellStyle name="Procentowy 9 7" xfId="66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3" xfId="1106"/>
    <cellStyle name="Walutowy 2 2 2 4" xfId="746"/>
    <cellStyle name="Walutowy 2 2 3" xfId="637"/>
    <cellStyle name="Walutowy 2 2 3 2" xfId="995"/>
    <cellStyle name="Walutowy 2 2 3 3" xfId="1175"/>
    <cellStyle name="Walutowy 2 2 3 4" xfId="815"/>
    <cellStyle name="Walutowy 2 2 4" xfId="858"/>
    <cellStyle name="Walutowy 2 2 5" xfId="1038"/>
    <cellStyle name="Walutowy 2 2 6" xfId="678"/>
    <cellStyle name="Walutowy 2 3" xfId="514"/>
    <cellStyle name="Walutowy 2 3 2" xfId="582"/>
    <cellStyle name="Walutowy 2 3 2 2" xfId="940"/>
    <cellStyle name="Walutowy 2 3 2 3" xfId="1120"/>
    <cellStyle name="Walutowy 2 3 2 4" xfId="760"/>
    <cellStyle name="Walutowy 2 3 3" xfId="872"/>
    <cellStyle name="Walutowy 2 3 4" xfId="1052"/>
    <cellStyle name="Walutowy 2 3 5" xfId="692"/>
    <cellStyle name="Walutowy 2 4" xfId="537"/>
    <cellStyle name="Walutowy 2 4 2" xfId="895"/>
    <cellStyle name="Walutowy 2 4 3" xfId="1075"/>
    <cellStyle name="Walutowy 2 4 4" xfId="715"/>
    <cellStyle name="Walutowy 2 5" xfId="606"/>
    <cellStyle name="Walutowy 2 5 2" xfId="964"/>
    <cellStyle name="Walutowy 2 5 3" xfId="1144"/>
    <cellStyle name="Walutowy 2 5 4" xfId="784"/>
    <cellStyle name="Walutowy 2 6" xfId="827"/>
    <cellStyle name="Walutowy 2 7" xfId="1007"/>
    <cellStyle name="Walutowy 2 8" xfId="647"/>
    <cellStyle name="Waluty [0]" xfId="440"/>
    <cellStyle name="Waluty [0] 2" xfId="499"/>
    <cellStyle name="Waluty [0] 2 2" xfId="569"/>
    <cellStyle name="Waluty [0] 2 2 2" xfId="927"/>
    <cellStyle name="Waluty [0] 2 2 3" xfId="1107"/>
    <cellStyle name="Waluty [0] 2 2 4" xfId="747"/>
    <cellStyle name="Waluty [0] 2 3" xfId="638"/>
    <cellStyle name="Waluty [0] 2 3 2" xfId="996"/>
    <cellStyle name="Waluty [0] 2 3 3" xfId="1176"/>
    <cellStyle name="Waluty [0] 2 3 4" xfId="816"/>
    <cellStyle name="Waluty [0] 2 4" xfId="859"/>
    <cellStyle name="Waluty [0] 2 5" xfId="1039"/>
    <cellStyle name="Waluty [0] 2 6" xfId="679"/>
    <cellStyle name="Waluty [0] 3" xfId="515"/>
    <cellStyle name="Waluty [0] 3 2" xfId="583"/>
    <cellStyle name="Waluty [0] 3 2 2" xfId="941"/>
    <cellStyle name="Waluty [0] 3 2 3" xfId="1121"/>
    <cellStyle name="Waluty [0] 3 2 4" xfId="761"/>
    <cellStyle name="Waluty [0] 3 3" xfId="873"/>
    <cellStyle name="Waluty [0] 3 4" xfId="1053"/>
    <cellStyle name="Waluty [0] 3 5" xfId="693"/>
    <cellStyle name="Waluty [0] 4" xfId="538"/>
    <cellStyle name="Waluty [0] 4 2" xfId="896"/>
    <cellStyle name="Waluty [0] 4 3" xfId="1076"/>
    <cellStyle name="Waluty [0] 4 4" xfId="716"/>
    <cellStyle name="Waluty [0] 5" xfId="607"/>
    <cellStyle name="Waluty [0] 5 2" xfId="965"/>
    <cellStyle name="Waluty [0] 5 3" xfId="1145"/>
    <cellStyle name="Waluty [0] 5 4" xfId="785"/>
    <cellStyle name="Waluty [0] 6" xfId="828"/>
    <cellStyle name="Waluty [0] 7" xfId="1008"/>
    <cellStyle name="Waluty [0] 8" xfId="64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328803961120246E-3"/>
                  <c:y val="2.01151387900512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4851856"/>
        <c:axId val="374852248"/>
      </c:barChart>
      <c:catAx>
        <c:axId val="3748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4852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48522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485185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97335178.018619999</c:v>
              </c:pt>
              <c:pt idx="1">
                <c:v>38541179.072920009</c:v>
              </c:pt>
              <c:pt idx="2">
                <c:v>25641998.208219998</c:v>
              </c:pt>
              <c:pt idx="3">
                <c:v>27303641.51461</c:v>
              </c:pt>
              <c:pt idx="4">
                <c:v>6634393.9843099993</c:v>
              </c:pt>
              <c:pt idx="5">
                <c:v>4849745.2393500209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319923032129023"/>
                  <c:y val="-3.1187278060830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075085871500795E-2"/>
                  <c:y val="-4.76309838432825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5726865331544168"/>
                  <c:y val="-7.359253103742697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277421.60732000001</c:v>
              </c:pt>
              <c:pt idx="1">
                <c:v>7437077.4013100006</c:v>
              </c:pt>
              <c:pt idx="2">
                <c:v>2493493.52086</c:v>
              </c:pt>
              <c:pt idx="3">
                <c:v>23109107.380699702</c:v>
              </c:pt>
              <c:pt idx="4">
                <c:v>1591021.5843699998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l-PL" b="1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6961315279062809"/>
          <c:y val="6.378924441238195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95085116814395"/>
          <c:y val="0.19881334444162713"/>
          <c:w val="0.75830914256771165"/>
          <c:h val="0.4899771064284984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228765.89</c:v>
              </c:pt>
              <c:pt idx="1">
                <c:v>233548.799</c:v>
              </c:pt>
              <c:pt idx="2">
                <c:v>-4782.9089999999997</c:v>
              </c:pt>
              <c:pt idx="3">
                <c:v>4016.4540000000002</c:v>
              </c:pt>
              <c:pt idx="4">
                <c:v>7507.7550000000001</c:v>
              </c:pt>
              <c:pt idx="5">
                <c:v>-3491.3020000000001</c:v>
              </c:pt>
            </c:numLit>
          </c:val>
        </c:ser>
        <c:ser>
          <c:idx val="1"/>
          <c:order val="1"/>
          <c:tx>
            <c:v>Wykonanie I-VII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235806.92</c:v>
              </c:pt>
              <c:pt idx="1">
                <c:v>252101.391</c:v>
              </c:pt>
              <c:pt idx="2">
                <c:v>-16294.471</c:v>
              </c:pt>
              <c:pt idx="3">
                <c:v>16294.471</c:v>
              </c:pt>
              <c:pt idx="4">
                <c:v>21586.347000000002</c:v>
              </c:pt>
              <c:pt idx="5">
                <c:v>-5291.8760000000002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986096"/>
        <c:axId val="711986488"/>
      </c:barChart>
      <c:catAx>
        <c:axId val="7119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l-PL"/>
          </a:p>
        </c:txPr>
        <c:crossAx val="71198648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11986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8.8144621575428087E-2"/>
              <c:y val="0.4055419545751736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7119860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6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146241.96591895004</c:v>
              </c:pt>
              <c:pt idx="1">
                <c:v>15424.973466329997</c:v>
              </c:pt>
              <c:pt idx="2">
                <c:v>45598.472095290235</c:v>
              </c:pt>
              <c:pt idx="3">
                <c:v>7264.4979244099959</c:v>
              </c:pt>
              <c:pt idx="4">
                <c:v>18338.798221899997</c:v>
              </c:pt>
              <c:pt idx="5">
                <c:v>14531.419873700001</c:v>
              </c:pt>
              <c:pt idx="6">
                <c:v>4701.2635123199907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4854992"/>
        <c:axId val="374854208"/>
      </c:barChart>
      <c:catAx>
        <c:axId val="3748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4854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485420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485499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7215598984533426E-5"/>
                  <c:y val="-1.2938242337850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887334295976189E-4"/>
                  <c:y val="-3.8919378611857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4856560"/>
        <c:axId val="374855384"/>
      </c:barChart>
      <c:catAx>
        <c:axId val="3748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485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5538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48565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93578648"/>
        <c:axId val="193579432"/>
      </c:barChart>
      <c:catAx>
        <c:axId val="19357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5794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357943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5533627620789935E-2"/>
              <c:y val="0.474147076304784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9357864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274185237665851E-4"/>
                  <c:y val="4.548005092225456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0619957139344E-2"/>
                  <c:y val="-3.04883201196600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381533029639006E-3"/>
                  <c:y val="1.13426305738465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851176325928356E-3"/>
                  <c:y val="1.45384277550674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810201070345344E-3"/>
                  <c:y val="9.16446557624348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200306.13603803003</c:v>
              </c:pt>
              <c:pt idx="1">
                <c:v>34908.121494559702</c:v>
              </c:pt>
              <c:pt idx="2">
                <c:v>592.66291731000001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979040"/>
        <c:axId val="711979824"/>
      </c:barChart>
      <c:catAx>
        <c:axId val="7119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19798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1197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19790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476291967725483E-3"/>
                  <c:y val="1.65576478898518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1636814492991229E-4"/>
                  <c:y val="-5.134154384450187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3584116808857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38145983861995E-3"/>
                  <c:y val="6.5603796878305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042134600344765E-6"/>
                  <c:y val="5.66147482435309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6476291967725691E-3"/>
                  <c:y val="-7.701231576675279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4515329125336439E-3"/>
                  <c:y val="-6.413414518576687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237618.62542366004</c:v>
              </c:pt>
              <c:pt idx="1">
                <c:v>26154.536506790002</c:v>
              </c:pt>
              <c:pt idx="2">
                <c:v>88493.691443139978</c:v>
              </c:pt>
              <c:pt idx="3">
                <c:v>24261.451974669999</c:v>
              </c:pt>
              <c:pt idx="4">
                <c:v>27599.904999999999</c:v>
              </c:pt>
              <c:pt idx="5">
                <c:v>21347.19888742</c:v>
              </c:pt>
              <c:pt idx="6">
                <c:v>9864.5907643199898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469584743480145E-2"/>
                  <c:y val="8.1774243958329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67628201374821E-2"/>
                  <c:y val="1.14523731238141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877847130326841E-2"/>
                  <c:y val="8.87716685381372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548768635E-2"/>
                  <c:y val="7.22118814172918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292080439848615E-2"/>
                  <c:y val="1.597235429002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727356165025238E-2"/>
                  <c:y val="1.5621734330186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81728010499E-3"/>
                  <c:y val="1.0527369642215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146241.96591895004</c:v>
              </c:pt>
              <c:pt idx="1">
                <c:v>15424.973466329997</c:v>
              </c:pt>
              <c:pt idx="2">
                <c:v>45598.472095290235</c:v>
              </c:pt>
              <c:pt idx="3">
                <c:v>7264.4979244099959</c:v>
              </c:pt>
              <c:pt idx="4">
                <c:v>18338.798221899997</c:v>
              </c:pt>
              <c:pt idx="5">
                <c:v>14531.419873700001</c:v>
              </c:pt>
              <c:pt idx="6">
                <c:v>4701.2635123199907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983744"/>
        <c:axId val="711982176"/>
      </c:barChart>
      <c:catAx>
        <c:axId val="7119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198217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1198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19837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104770613.00999998</c:v>
              </c:pt>
              <c:pt idx="1">
                <c:v>153164386.99000001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I-VII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076297754447385E-2"/>
                  <c:y val="-5.53305206875666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13241409476.360001</c:v>
              </c:pt>
              <c:pt idx="1">
                <c:v>9492739523.6399994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200306136.03803003</c:v>
              </c:pt>
              <c:pt idx="1">
                <c:v>34908121.494559705</c:v>
              </c:pt>
              <c:pt idx="2">
                <c:v>592662.91731000005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topLeftCell="B1" zoomScale="75" zoomScaleNormal="75" workbookViewId="0">
      <selection activeCell="J52" sqref="J52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88" t="s">
        <v>466</v>
      </c>
      <c r="C16" s="1588"/>
      <c r="D16" s="1588"/>
      <c r="E16" s="1588"/>
      <c r="F16" s="1588"/>
      <c r="G16" s="1588"/>
      <c r="H16" s="1588"/>
      <c r="I16" s="1588"/>
      <c r="J16" s="1588"/>
      <c r="K16" s="1588"/>
      <c r="L16" s="1588"/>
      <c r="M16" s="1588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89" t="s">
        <v>775</v>
      </c>
      <c r="C18" s="1589"/>
      <c r="D18" s="1589"/>
      <c r="E18" s="1589"/>
      <c r="F18" s="1589"/>
      <c r="G18" s="1589"/>
      <c r="H18" s="1589"/>
      <c r="I18" s="1589"/>
      <c r="J18" s="1589"/>
      <c r="K18" s="1589"/>
      <c r="L18" s="1589"/>
      <c r="M18" s="1589"/>
    </row>
    <row r="30" spans="2:13" ht="14.25">
      <c r="C30" s="656"/>
      <c r="D30" s="657"/>
      <c r="E30" s="657"/>
      <c r="F30" s="657"/>
      <c r="G30" s="657"/>
      <c r="H30" s="657"/>
    </row>
    <row r="34" spans="1:14" s="248" customFormat="1" ht="18">
      <c r="A34" s="1590" t="s">
        <v>776</v>
      </c>
      <c r="B34" s="1590"/>
      <c r="C34" s="1590"/>
      <c r="D34" s="1590"/>
      <c r="E34" s="1590"/>
      <c r="F34" s="1590"/>
      <c r="G34" s="1590"/>
      <c r="H34" s="1590"/>
      <c r="I34" s="1590"/>
      <c r="J34" s="1590"/>
      <c r="K34" s="1590"/>
      <c r="L34" s="1590"/>
      <c r="M34" s="1590"/>
      <c r="N34" s="159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70" zoomScaleNormal="70" zoomScaleSheetLayoutView="55" workbookViewId="0">
      <selection activeCell="U23" sqref="U23"/>
    </sheetView>
  </sheetViews>
  <sheetFormatPr defaultColWidth="16.28515625" defaultRowHeight="15"/>
  <cols>
    <col min="1" max="1" width="5.42578125" style="938" customWidth="1"/>
    <col min="2" max="2" width="1.42578125" style="938" customWidth="1"/>
    <col min="3" max="3" width="42.5703125" style="938" bestFit="1" customWidth="1"/>
    <col min="4" max="4" width="3.7109375" style="938" customWidth="1"/>
    <col min="5" max="5" width="17.7109375" style="938" customWidth="1"/>
    <col min="6" max="6" width="14.7109375" style="938" customWidth="1"/>
    <col min="7" max="7" width="14.5703125" style="938" customWidth="1"/>
    <col min="8" max="9" width="14.7109375" style="938" customWidth="1"/>
    <col min="10" max="10" width="14.5703125" style="938" customWidth="1"/>
    <col min="11" max="11" width="14.7109375" style="938" customWidth="1"/>
    <col min="12" max="12" width="22.5703125" style="938" bestFit="1" customWidth="1"/>
    <col min="13" max="16384" width="16.28515625" style="938"/>
  </cols>
  <sheetData>
    <row r="1" spans="1:15" ht="16.5" customHeight="1">
      <c r="A1" s="943" t="s">
        <v>348</v>
      </c>
      <c r="B1" s="943"/>
      <c r="C1" s="932"/>
      <c r="D1" s="932"/>
      <c r="E1" s="932"/>
      <c r="F1" s="932"/>
      <c r="G1" s="932"/>
      <c r="H1" s="932"/>
      <c r="I1" s="932"/>
      <c r="J1" s="932"/>
      <c r="K1" s="932"/>
      <c r="L1" s="932"/>
    </row>
    <row r="2" spans="1:15" ht="15" customHeight="1">
      <c r="A2" s="950" t="s">
        <v>349</v>
      </c>
      <c r="B2" s="950"/>
      <c r="C2" s="950"/>
      <c r="D2" s="950"/>
      <c r="E2" s="950"/>
      <c r="F2" s="950"/>
      <c r="G2" s="951"/>
      <c r="H2" s="951"/>
      <c r="I2" s="951"/>
      <c r="J2" s="951"/>
      <c r="K2" s="951"/>
      <c r="L2" s="951"/>
    </row>
    <row r="3" spans="1:15" ht="15" customHeight="1">
      <c r="A3" s="950"/>
      <c r="B3" s="950"/>
      <c r="C3" s="950"/>
      <c r="D3" s="950"/>
      <c r="E3" s="950"/>
      <c r="F3" s="950"/>
      <c r="G3" s="951"/>
      <c r="H3" s="951"/>
      <c r="I3" s="951"/>
      <c r="J3" s="951"/>
      <c r="K3" s="951"/>
      <c r="L3" s="951"/>
    </row>
    <row r="4" spans="1:15" ht="15.2" customHeight="1">
      <c r="A4" s="932"/>
      <c r="B4" s="952"/>
      <c r="C4" s="952"/>
      <c r="D4" s="932"/>
      <c r="E4" s="932"/>
      <c r="F4" s="932"/>
      <c r="G4" s="932"/>
      <c r="H4" s="932"/>
      <c r="I4" s="932"/>
      <c r="J4" s="943"/>
      <c r="K4" s="943"/>
      <c r="L4" s="953" t="s">
        <v>2</v>
      </c>
    </row>
    <row r="5" spans="1:15" ht="15.95" customHeight="1">
      <c r="A5" s="954" t="s">
        <v>4</v>
      </c>
      <c r="B5" s="955" t="s">
        <v>4</v>
      </c>
      <c r="C5" s="955" t="s">
        <v>3</v>
      </c>
      <c r="D5" s="95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957"/>
      <c r="B6" s="958"/>
      <c r="C6" s="933" t="s">
        <v>746</v>
      </c>
      <c r="D6" s="958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957" t="s">
        <v>4</v>
      </c>
      <c r="B7" s="958"/>
      <c r="C7" s="933" t="s">
        <v>11</v>
      </c>
      <c r="D7" s="932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959" t="s">
        <v>4</v>
      </c>
      <c r="B8" s="960"/>
      <c r="C8" s="933" t="s">
        <v>703</v>
      </c>
      <c r="D8" s="932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961" t="s">
        <v>4</v>
      </c>
      <c r="B9" s="962"/>
      <c r="C9" s="933" t="s">
        <v>26</v>
      </c>
      <c r="D9" s="932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957"/>
      <c r="B10" s="958"/>
      <c r="C10" s="933" t="s">
        <v>30</v>
      </c>
      <c r="D10" s="963"/>
      <c r="E10" s="941"/>
      <c r="F10" s="964"/>
      <c r="G10" s="965"/>
      <c r="H10" s="955"/>
      <c r="I10" s="966"/>
      <c r="J10" s="967"/>
      <c r="K10" s="955"/>
      <c r="L10" s="966"/>
    </row>
    <row r="11" spans="1:15" s="976" customFormat="1" ht="9.9499999999999993" customHeight="1">
      <c r="A11" s="968">
        <v>1</v>
      </c>
      <c r="B11" s="969"/>
      <c r="C11" s="969"/>
      <c r="D11" s="969"/>
      <c r="E11" s="970" t="s">
        <v>32</v>
      </c>
      <c r="F11" s="970">
        <v>3</v>
      </c>
      <c r="G11" s="971" t="s">
        <v>34</v>
      </c>
      <c r="H11" s="972" t="s">
        <v>35</v>
      </c>
      <c r="I11" s="973" t="s">
        <v>36</v>
      </c>
      <c r="J11" s="974">
        <v>7</v>
      </c>
      <c r="K11" s="1008">
        <v>8</v>
      </c>
      <c r="L11" s="975">
        <v>9</v>
      </c>
    </row>
    <row r="12" spans="1:15" ht="18.95" customHeight="1">
      <c r="A12" s="977"/>
      <c r="B12" s="978"/>
      <c r="C12" s="979" t="s">
        <v>40</v>
      </c>
      <c r="D12" s="980" t="s">
        <v>41</v>
      </c>
      <c r="E12" s="1080">
        <v>435340000000</v>
      </c>
      <c r="F12" s="1080">
        <v>235893971000</v>
      </c>
      <c r="G12" s="1080">
        <v>26270074000</v>
      </c>
      <c r="H12" s="1080">
        <v>87714670000</v>
      </c>
      <c r="I12" s="1080">
        <v>24058053000</v>
      </c>
      <c r="J12" s="1080">
        <v>27599900000</v>
      </c>
      <c r="K12" s="1080">
        <v>23327650000</v>
      </c>
      <c r="L12" s="1081">
        <v>10475682000</v>
      </c>
      <c r="O12" s="1149"/>
    </row>
    <row r="13" spans="1:15" ht="18.95" customHeight="1">
      <c r="A13" s="981"/>
      <c r="B13" s="982"/>
      <c r="C13" s="983"/>
      <c r="D13" s="964" t="s">
        <v>42</v>
      </c>
      <c r="E13" s="1082">
        <v>435340000000.00006</v>
      </c>
      <c r="F13" s="1080">
        <v>237618625423.65997</v>
      </c>
      <c r="G13" s="1080">
        <v>26154536506.789997</v>
      </c>
      <c r="H13" s="1080">
        <v>88493691443.139999</v>
      </c>
      <c r="I13" s="1080">
        <v>24261451974.670002</v>
      </c>
      <c r="J13" s="1080">
        <v>27599905000</v>
      </c>
      <c r="K13" s="1080">
        <v>21347198887.419998</v>
      </c>
      <c r="L13" s="1083">
        <v>9864590764.3199997</v>
      </c>
    </row>
    <row r="14" spans="1:15" ht="18.95" customHeight="1">
      <c r="A14" s="981"/>
      <c r="B14" s="982"/>
      <c r="C14" s="948" t="s">
        <v>4</v>
      </c>
      <c r="D14" s="964" t="s">
        <v>43</v>
      </c>
      <c r="E14" s="1082">
        <v>252101391012.89996</v>
      </c>
      <c r="F14" s="1080">
        <v>146241965918.94998</v>
      </c>
      <c r="G14" s="1080">
        <v>15424973466.329998</v>
      </c>
      <c r="H14" s="1080">
        <v>45598472095.289978</v>
      </c>
      <c r="I14" s="1080">
        <v>7264497924.4100008</v>
      </c>
      <c r="J14" s="1080">
        <v>18338798221.899998</v>
      </c>
      <c r="K14" s="1080">
        <v>14531419873.700001</v>
      </c>
      <c r="L14" s="1083">
        <v>4701263512.3200006</v>
      </c>
    </row>
    <row r="15" spans="1:15" ht="18.95" customHeight="1">
      <c r="A15" s="981"/>
      <c r="B15" s="982"/>
      <c r="C15" s="983"/>
      <c r="D15" s="964" t="s">
        <v>44</v>
      </c>
      <c r="E15" s="1009">
        <v>0.57909080491776532</v>
      </c>
      <c r="F15" s="1010">
        <v>0.61994787445818178</v>
      </c>
      <c r="G15" s="1010">
        <v>0.5871690146868257</v>
      </c>
      <c r="H15" s="1010">
        <v>0.51985001021254462</v>
      </c>
      <c r="I15" s="1010">
        <v>0.30195701723701418</v>
      </c>
      <c r="J15" s="1010">
        <v>0.66445161837180566</v>
      </c>
      <c r="K15" s="1010">
        <v>0.62292686463059932</v>
      </c>
      <c r="L15" s="1011">
        <v>0.44877875371932829</v>
      </c>
    </row>
    <row r="16" spans="1:15" ht="18.95" customHeight="1">
      <c r="A16" s="984"/>
      <c r="B16" s="985"/>
      <c r="C16" s="986"/>
      <c r="D16" s="964" t="s">
        <v>45</v>
      </c>
      <c r="E16" s="1012">
        <v>0.57909080491776521</v>
      </c>
      <c r="F16" s="1013">
        <v>0.6154482446744618</v>
      </c>
      <c r="G16" s="1013">
        <v>0.58976282995210072</v>
      </c>
      <c r="H16" s="1013">
        <v>0.51527370314965837</v>
      </c>
      <c r="I16" s="1013">
        <v>0.29942552209960266</v>
      </c>
      <c r="J16" s="1013">
        <v>0.66445149799972125</v>
      </c>
      <c r="K16" s="1013">
        <v>0.68071787546156381</v>
      </c>
      <c r="L16" s="1014">
        <v>0.47657968025641406</v>
      </c>
    </row>
    <row r="17" spans="1:15" ht="18.95" customHeight="1">
      <c r="A17" s="987" t="s">
        <v>350</v>
      </c>
      <c r="B17" s="988" t="s">
        <v>47</v>
      </c>
      <c r="C17" s="989" t="s">
        <v>351</v>
      </c>
      <c r="D17" s="990" t="s">
        <v>41</v>
      </c>
      <c r="E17" s="1084">
        <v>5609137000</v>
      </c>
      <c r="F17" s="1079">
        <v>2660447000</v>
      </c>
      <c r="G17" s="1079">
        <v>1965000</v>
      </c>
      <c r="H17" s="1079">
        <v>1152618000</v>
      </c>
      <c r="I17" s="1079">
        <v>128465000</v>
      </c>
      <c r="J17" s="1079">
        <v>0</v>
      </c>
      <c r="K17" s="1079">
        <v>0</v>
      </c>
      <c r="L17" s="1087">
        <v>1665642000</v>
      </c>
    </row>
    <row r="18" spans="1:15" ht="18.95" customHeight="1">
      <c r="A18" s="991"/>
      <c r="B18" s="988"/>
      <c r="C18" s="989"/>
      <c r="D18" s="992" t="s">
        <v>42</v>
      </c>
      <c r="E18" s="1086">
        <v>8144205892.2200003</v>
      </c>
      <c r="F18" s="1079">
        <v>4382786310.1599998</v>
      </c>
      <c r="G18" s="1079">
        <v>2325393.1799999997</v>
      </c>
      <c r="H18" s="1079">
        <v>1404726562.3799999</v>
      </c>
      <c r="I18" s="1079">
        <v>151626712</v>
      </c>
      <c r="J18" s="1079">
        <v>0</v>
      </c>
      <c r="K18" s="1079">
        <v>0</v>
      </c>
      <c r="L18" s="1087">
        <v>2202740914.5</v>
      </c>
    </row>
    <row r="19" spans="1:15" ht="18.95" customHeight="1">
      <c r="A19" s="991"/>
      <c r="B19" s="988"/>
      <c r="C19" s="989"/>
      <c r="D19" s="992" t="s">
        <v>43</v>
      </c>
      <c r="E19" s="1086">
        <v>5671897224.5299997</v>
      </c>
      <c r="F19" s="1079">
        <v>3070874789.0700002</v>
      </c>
      <c r="G19" s="1079">
        <v>976802.4800000001</v>
      </c>
      <c r="H19" s="1079">
        <v>801307242.27999961</v>
      </c>
      <c r="I19" s="1079">
        <v>43016340.859999992</v>
      </c>
      <c r="J19" s="1079">
        <v>0</v>
      </c>
      <c r="K19" s="1079">
        <v>0</v>
      </c>
      <c r="L19" s="1087">
        <v>1755722049.8399999</v>
      </c>
    </row>
    <row r="20" spans="1:15" ht="18.95" customHeight="1">
      <c r="A20" s="991"/>
      <c r="B20" s="989"/>
      <c r="C20" s="989"/>
      <c r="D20" s="992" t="s">
        <v>44</v>
      </c>
      <c r="E20" s="1015">
        <v>1.0111889270185412</v>
      </c>
      <c r="F20" s="949">
        <v>1.154270236945145</v>
      </c>
      <c r="G20" s="949">
        <v>0.49710049872773543</v>
      </c>
      <c r="H20" s="949">
        <v>0.69520625417961512</v>
      </c>
      <c r="I20" s="949">
        <v>0.33484872035184676</v>
      </c>
      <c r="J20" s="949">
        <v>0</v>
      </c>
      <c r="K20" s="949">
        <v>0</v>
      </c>
      <c r="L20" s="1016">
        <v>1.0540812790743748</v>
      </c>
    </row>
    <row r="21" spans="1:15" s="996" customFormat="1" ht="18.95" customHeight="1">
      <c r="A21" s="993"/>
      <c r="B21" s="994"/>
      <c r="C21" s="994"/>
      <c r="D21" s="995" t="s">
        <v>45</v>
      </c>
      <c r="E21" s="1017">
        <v>0.69643342759154103</v>
      </c>
      <c r="F21" s="1018">
        <v>0.70066724036972128</v>
      </c>
      <c r="G21" s="1018">
        <v>0.42005906287211192</v>
      </c>
      <c r="H21" s="1018">
        <v>0.57043645627541983</v>
      </c>
      <c r="I21" s="1018">
        <v>0.28369896235697567</v>
      </c>
      <c r="J21" s="1018">
        <v>0</v>
      </c>
      <c r="K21" s="1018">
        <v>0</v>
      </c>
      <c r="L21" s="1019">
        <v>0.79706244083568545</v>
      </c>
      <c r="O21" s="938"/>
    </row>
    <row r="22" spans="1:15" ht="18.95" customHeight="1">
      <c r="A22" s="987" t="s">
        <v>352</v>
      </c>
      <c r="B22" s="988" t="s">
        <v>47</v>
      </c>
      <c r="C22" s="989" t="s">
        <v>353</v>
      </c>
      <c r="D22" s="992" t="s">
        <v>41</v>
      </c>
      <c r="E22" s="1084">
        <v>9029000</v>
      </c>
      <c r="F22" s="1079">
        <v>1534000</v>
      </c>
      <c r="G22" s="1079">
        <v>8000</v>
      </c>
      <c r="H22" s="1079">
        <v>1493000</v>
      </c>
      <c r="I22" s="1079">
        <v>0</v>
      </c>
      <c r="J22" s="1079">
        <v>0</v>
      </c>
      <c r="K22" s="1079">
        <v>0</v>
      </c>
      <c r="L22" s="1087">
        <v>5994000</v>
      </c>
    </row>
    <row r="23" spans="1:15" ht="18.95" customHeight="1">
      <c r="A23" s="987"/>
      <c r="B23" s="988"/>
      <c r="C23" s="989"/>
      <c r="D23" s="992" t="s">
        <v>42</v>
      </c>
      <c r="E23" s="1086">
        <v>9691391.3100000005</v>
      </c>
      <c r="F23" s="1079">
        <v>1751391.31</v>
      </c>
      <c r="G23" s="1079">
        <v>8000</v>
      </c>
      <c r="H23" s="1079">
        <v>1938000</v>
      </c>
      <c r="I23" s="1079">
        <v>0</v>
      </c>
      <c r="J23" s="1079">
        <v>0</v>
      </c>
      <c r="K23" s="1079">
        <v>0</v>
      </c>
      <c r="L23" s="1087">
        <v>5994000</v>
      </c>
    </row>
    <row r="24" spans="1:15" ht="18.95" customHeight="1">
      <c r="A24" s="987"/>
      <c r="B24" s="988"/>
      <c r="C24" s="989"/>
      <c r="D24" s="992" t="s">
        <v>43</v>
      </c>
      <c r="E24" s="1086">
        <v>3899673.24</v>
      </c>
      <c r="F24" s="1079">
        <v>311209.3</v>
      </c>
      <c r="G24" s="1079">
        <v>4465</v>
      </c>
      <c r="H24" s="1079">
        <v>1194590.31</v>
      </c>
      <c r="I24" s="1079">
        <v>0</v>
      </c>
      <c r="J24" s="1079">
        <v>0</v>
      </c>
      <c r="K24" s="1079">
        <v>0</v>
      </c>
      <c r="L24" s="1087">
        <v>2389408.6300000004</v>
      </c>
    </row>
    <row r="25" spans="1:15" ht="18.95" customHeight="1">
      <c r="A25" s="987"/>
      <c r="B25" s="989"/>
      <c r="C25" s="989"/>
      <c r="D25" s="992" t="s">
        <v>44</v>
      </c>
      <c r="E25" s="1015">
        <v>0.43190533170893791</v>
      </c>
      <c r="F25" s="949">
        <v>0.20287438070404171</v>
      </c>
      <c r="G25" s="949">
        <v>0.55812499999999998</v>
      </c>
      <c r="H25" s="949">
        <v>0.80012746818486269</v>
      </c>
      <c r="I25" s="949">
        <v>0</v>
      </c>
      <c r="J25" s="949">
        <v>0</v>
      </c>
      <c r="K25" s="949">
        <v>0</v>
      </c>
      <c r="L25" s="1016">
        <v>0.39863340507173844</v>
      </c>
    </row>
    <row r="26" spans="1:15" ht="18.95" customHeight="1">
      <c r="A26" s="993"/>
      <c r="B26" s="994"/>
      <c r="C26" s="994"/>
      <c r="D26" s="992" t="s">
        <v>45</v>
      </c>
      <c r="E26" s="1017">
        <v>0.40238528352230984</v>
      </c>
      <c r="F26" s="1018">
        <v>0.1776926139938424</v>
      </c>
      <c r="G26" s="1018">
        <v>0.55812499999999998</v>
      </c>
      <c r="H26" s="1018">
        <v>0.61640366873065022</v>
      </c>
      <c r="I26" s="1018">
        <v>0</v>
      </c>
      <c r="J26" s="1018">
        <v>0</v>
      </c>
      <c r="K26" s="1018">
        <v>0</v>
      </c>
      <c r="L26" s="1019">
        <v>0.39863340507173844</v>
      </c>
    </row>
    <row r="27" spans="1:15" ht="18.95" customHeight="1">
      <c r="A27" s="987" t="s">
        <v>354</v>
      </c>
      <c r="B27" s="988" t="s">
        <v>47</v>
      </c>
      <c r="C27" s="989" t="s">
        <v>355</v>
      </c>
      <c r="D27" s="990" t="s">
        <v>41</v>
      </c>
      <c r="E27" s="1084">
        <v>123800000</v>
      </c>
      <c r="F27" s="1079">
        <v>5233000</v>
      </c>
      <c r="G27" s="1079">
        <v>1217000</v>
      </c>
      <c r="H27" s="1079">
        <v>40306000</v>
      </c>
      <c r="I27" s="1079">
        <v>452000</v>
      </c>
      <c r="J27" s="1079">
        <v>0</v>
      </c>
      <c r="K27" s="1079">
        <v>0</v>
      </c>
      <c r="L27" s="1087">
        <v>76592000</v>
      </c>
    </row>
    <row r="28" spans="1:15" ht="18.95" customHeight="1">
      <c r="A28" s="987"/>
      <c r="B28" s="988"/>
      <c r="C28" s="989"/>
      <c r="D28" s="992" t="s">
        <v>42</v>
      </c>
      <c r="E28" s="1086">
        <v>124266089</v>
      </c>
      <c r="F28" s="1079">
        <v>5233000</v>
      </c>
      <c r="G28" s="1079">
        <v>1216688</v>
      </c>
      <c r="H28" s="1079">
        <v>40351312</v>
      </c>
      <c r="I28" s="1079">
        <v>462000</v>
      </c>
      <c r="J28" s="1079">
        <v>0</v>
      </c>
      <c r="K28" s="1079">
        <v>0</v>
      </c>
      <c r="L28" s="1087">
        <v>77003089</v>
      </c>
    </row>
    <row r="29" spans="1:15" ht="18.95" customHeight="1">
      <c r="A29" s="987"/>
      <c r="B29" s="988"/>
      <c r="C29" s="989"/>
      <c r="D29" s="992" t="s">
        <v>43</v>
      </c>
      <c r="E29" s="1086">
        <v>60243220.910000004</v>
      </c>
      <c r="F29" s="1079">
        <v>5159061</v>
      </c>
      <c r="G29" s="1079">
        <v>686181.94</v>
      </c>
      <c r="H29" s="1079">
        <v>21217828.760000005</v>
      </c>
      <c r="I29" s="1079">
        <v>227597.27</v>
      </c>
      <c r="J29" s="1079">
        <v>0</v>
      </c>
      <c r="K29" s="1079">
        <v>0</v>
      </c>
      <c r="L29" s="1087">
        <v>32952551.940000001</v>
      </c>
    </row>
    <row r="30" spans="1:15" ht="18.95" customHeight="1">
      <c r="A30" s="991"/>
      <c r="B30" s="989"/>
      <c r="C30" s="989"/>
      <c r="D30" s="992" t="s">
        <v>44</v>
      </c>
      <c r="E30" s="1015">
        <v>0.48661729329563813</v>
      </c>
      <c r="F30" s="949">
        <v>0.98587062870246511</v>
      </c>
      <c r="G30" s="949">
        <v>0.56383068200493014</v>
      </c>
      <c r="H30" s="949">
        <v>0.52641861658313915</v>
      </c>
      <c r="I30" s="949">
        <v>0.50353378318584063</v>
      </c>
      <c r="J30" s="949">
        <v>0</v>
      </c>
      <c r="K30" s="949">
        <v>0</v>
      </c>
      <c r="L30" s="1016">
        <v>0.4302349062565281</v>
      </c>
    </row>
    <row r="31" spans="1:15" ht="18.95" customHeight="1">
      <c r="A31" s="993"/>
      <c r="B31" s="994"/>
      <c r="C31" s="994"/>
      <c r="D31" s="997" t="s">
        <v>45</v>
      </c>
      <c r="E31" s="1017">
        <v>0.48479212144513539</v>
      </c>
      <c r="F31" s="1018">
        <v>0.98587062870246511</v>
      </c>
      <c r="G31" s="1018">
        <v>0.56397526728298453</v>
      </c>
      <c r="H31" s="1018">
        <v>0.5258274813963919</v>
      </c>
      <c r="I31" s="1018">
        <v>0.49263478354978352</v>
      </c>
      <c r="J31" s="1018">
        <v>0</v>
      </c>
      <c r="K31" s="1018">
        <v>0</v>
      </c>
      <c r="L31" s="1019">
        <v>0.42793805245916827</v>
      </c>
    </row>
    <row r="32" spans="1:15" ht="18.95" customHeight="1">
      <c r="A32" s="987" t="s">
        <v>356</v>
      </c>
      <c r="B32" s="988" t="s">
        <v>47</v>
      </c>
      <c r="C32" s="989" t="s">
        <v>357</v>
      </c>
      <c r="D32" s="992" t="s">
        <v>41</v>
      </c>
      <c r="E32" s="1084">
        <v>695479000</v>
      </c>
      <c r="F32" s="1079">
        <v>695479000</v>
      </c>
      <c r="G32" s="1079">
        <v>0</v>
      </c>
      <c r="H32" s="1079">
        <v>0</v>
      </c>
      <c r="I32" s="1079">
        <v>0</v>
      </c>
      <c r="J32" s="1079">
        <v>0</v>
      </c>
      <c r="K32" s="1079">
        <v>0</v>
      </c>
      <c r="L32" s="1087">
        <v>0</v>
      </c>
    </row>
    <row r="33" spans="1:12" ht="18.95" customHeight="1">
      <c r="A33" s="987"/>
      <c r="B33" s="988"/>
      <c r="C33" s="989"/>
      <c r="D33" s="992" t="s">
        <v>42</v>
      </c>
      <c r="E33" s="1086">
        <v>695479000</v>
      </c>
      <c r="F33" s="1079">
        <v>695479000</v>
      </c>
      <c r="G33" s="1079">
        <v>0</v>
      </c>
      <c r="H33" s="1079">
        <v>0</v>
      </c>
      <c r="I33" s="1079">
        <v>0</v>
      </c>
      <c r="J33" s="1079">
        <v>0</v>
      </c>
      <c r="K33" s="1079">
        <v>0</v>
      </c>
      <c r="L33" s="1087">
        <v>0</v>
      </c>
    </row>
    <row r="34" spans="1:12" ht="18.95" customHeight="1">
      <c r="A34" s="987"/>
      <c r="B34" s="988"/>
      <c r="C34" s="989"/>
      <c r="D34" s="992" t="s">
        <v>43</v>
      </c>
      <c r="E34" s="1086">
        <v>499746374.88</v>
      </c>
      <c r="F34" s="1079">
        <v>499746374.88</v>
      </c>
      <c r="G34" s="1079">
        <v>0</v>
      </c>
      <c r="H34" s="1079">
        <v>0</v>
      </c>
      <c r="I34" s="1079">
        <v>0</v>
      </c>
      <c r="J34" s="1079">
        <v>0</v>
      </c>
      <c r="K34" s="1079">
        <v>0</v>
      </c>
      <c r="L34" s="1087">
        <v>0</v>
      </c>
    </row>
    <row r="35" spans="1:12" ht="18.95" customHeight="1">
      <c r="A35" s="991"/>
      <c r="B35" s="989"/>
      <c r="C35" s="989"/>
      <c r="D35" s="992" t="s">
        <v>44</v>
      </c>
      <c r="E35" s="1015">
        <v>0.71856429148831236</v>
      </c>
      <c r="F35" s="949">
        <v>0.71856429148831236</v>
      </c>
      <c r="G35" s="949">
        <v>0</v>
      </c>
      <c r="H35" s="949">
        <v>0</v>
      </c>
      <c r="I35" s="949">
        <v>0</v>
      </c>
      <c r="J35" s="949">
        <v>0</v>
      </c>
      <c r="K35" s="949">
        <v>0</v>
      </c>
      <c r="L35" s="1016">
        <v>0</v>
      </c>
    </row>
    <row r="36" spans="1:12" ht="18.95" customHeight="1">
      <c r="A36" s="993"/>
      <c r="B36" s="994"/>
      <c r="C36" s="994"/>
      <c r="D36" s="992" t="s">
        <v>45</v>
      </c>
      <c r="E36" s="1017">
        <v>0.71856429148831236</v>
      </c>
      <c r="F36" s="1018">
        <v>0.71856429148831236</v>
      </c>
      <c r="G36" s="1018">
        <v>0</v>
      </c>
      <c r="H36" s="1018">
        <v>0</v>
      </c>
      <c r="I36" s="1018">
        <v>0</v>
      </c>
      <c r="J36" s="1018">
        <v>0</v>
      </c>
      <c r="K36" s="1018">
        <v>0</v>
      </c>
      <c r="L36" s="1019">
        <v>0</v>
      </c>
    </row>
    <row r="37" spans="1:12" ht="18.95" customHeight="1">
      <c r="A37" s="987" t="s">
        <v>358</v>
      </c>
      <c r="B37" s="988" t="s">
        <v>47</v>
      </c>
      <c r="C37" s="989" t="s">
        <v>359</v>
      </c>
      <c r="D37" s="990" t="s">
        <v>41</v>
      </c>
      <c r="E37" s="1084">
        <v>818225000</v>
      </c>
      <c r="F37" s="1079">
        <v>120787000</v>
      </c>
      <c r="G37" s="1079">
        <v>155000</v>
      </c>
      <c r="H37" s="1079">
        <v>432023000</v>
      </c>
      <c r="I37" s="1079">
        <v>172066000</v>
      </c>
      <c r="J37" s="1079">
        <v>0</v>
      </c>
      <c r="K37" s="1079">
        <v>0</v>
      </c>
      <c r="L37" s="1087">
        <v>93194000</v>
      </c>
    </row>
    <row r="38" spans="1:12" ht="18.95" customHeight="1">
      <c r="A38" s="987"/>
      <c r="B38" s="988"/>
      <c r="C38" s="989"/>
      <c r="D38" s="992" t="s">
        <v>42</v>
      </c>
      <c r="E38" s="1086">
        <v>839763067</v>
      </c>
      <c r="F38" s="1079">
        <v>123760462</v>
      </c>
      <c r="G38" s="1079">
        <v>155000</v>
      </c>
      <c r="H38" s="1079">
        <v>444861295</v>
      </c>
      <c r="I38" s="1079">
        <v>174599750</v>
      </c>
      <c r="J38" s="1079">
        <v>0</v>
      </c>
      <c r="K38" s="1079">
        <v>0</v>
      </c>
      <c r="L38" s="1087">
        <v>96386560</v>
      </c>
    </row>
    <row r="39" spans="1:12" ht="18.95" customHeight="1">
      <c r="A39" s="987"/>
      <c r="B39" s="988"/>
      <c r="C39" s="989"/>
      <c r="D39" s="992" t="s">
        <v>43</v>
      </c>
      <c r="E39" s="1086">
        <v>367045252.23000008</v>
      </c>
      <c r="F39" s="1079">
        <v>55941692.060000002</v>
      </c>
      <c r="G39" s="1079">
        <v>127823.84</v>
      </c>
      <c r="H39" s="1079">
        <v>215717682.41000006</v>
      </c>
      <c r="I39" s="1079">
        <v>44056003.740000002</v>
      </c>
      <c r="J39" s="1079">
        <v>0</v>
      </c>
      <c r="K39" s="1079">
        <v>0</v>
      </c>
      <c r="L39" s="1087">
        <v>51202050.18</v>
      </c>
    </row>
    <row r="40" spans="1:12" ht="18.95" customHeight="1">
      <c r="A40" s="991"/>
      <c r="B40" s="989"/>
      <c r="C40" s="989"/>
      <c r="D40" s="992" t="s">
        <v>44</v>
      </c>
      <c r="E40" s="1015">
        <v>0.44858718840172335</v>
      </c>
      <c r="F40" s="949">
        <v>0.46314331890021276</v>
      </c>
      <c r="G40" s="949">
        <v>0.82466993548387091</v>
      </c>
      <c r="H40" s="949">
        <v>0.49931990289868838</v>
      </c>
      <c r="I40" s="949">
        <v>0.25604130821893928</v>
      </c>
      <c r="J40" s="949">
        <v>0</v>
      </c>
      <c r="K40" s="949">
        <v>0</v>
      </c>
      <c r="L40" s="1016">
        <v>0.54941359078910657</v>
      </c>
    </row>
    <row r="41" spans="1:12" ht="18.95" customHeight="1">
      <c r="A41" s="993"/>
      <c r="B41" s="994"/>
      <c r="C41" s="994"/>
      <c r="D41" s="998" t="s">
        <v>45</v>
      </c>
      <c r="E41" s="1017">
        <v>0.43708191828588727</v>
      </c>
      <c r="F41" s="1018">
        <v>0.45201586319223663</v>
      </c>
      <c r="G41" s="1018">
        <v>0.82466993548387091</v>
      </c>
      <c r="H41" s="1018">
        <v>0.48490998168316723</v>
      </c>
      <c r="I41" s="1018">
        <v>0.25232569771720753</v>
      </c>
      <c r="J41" s="1018">
        <v>0</v>
      </c>
      <c r="K41" s="1018">
        <v>0</v>
      </c>
      <c r="L41" s="1019">
        <v>0.53121566098012007</v>
      </c>
    </row>
    <row r="42" spans="1:12" ht="18.75" customHeight="1">
      <c r="A42" s="999" t="s">
        <v>360</v>
      </c>
      <c r="B42" s="1000" t="s">
        <v>47</v>
      </c>
      <c r="C42" s="1001" t="s">
        <v>361</v>
      </c>
      <c r="D42" s="1002" t="s">
        <v>41</v>
      </c>
      <c r="E42" s="1161">
        <v>0</v>
      </c>
      <c r="F42" s="1160">
        <v>0</v>
      </c>
      <c r="G42" s="1160">
        <v>0</v>
      </c>
      <c r="H42" s="1160">
        <v>0</v>
      </c>
      <c r="I42" s="1160">
        <v>0</v>
      </c>
      <c r="J42" s="1160">
        <v>0</v>
      </c>
      <c r="K42" s="1160">
        <v>0</v>
      </c>
      <c r="L42" s="1163">
        <v>0</v>
      </c>
    </row>
    <row r="43" spans="1:12" ht="18.95" customHeight="1">
      <c r="A43" s="991"/>
      <c r="B43" s="989"/>
      <c r="C43" s="989" t="s">
        <v>362</v>
      </c>
      <c r="D43" s="992" t="s">
        <v>42</v>
      </c>
      <c r="E43" s="1162">
        <v>1498962</v>
      </c>
      <c r="F43" s="1160">
        <v>0</v>
      </c>
      <c r="G43" s="1160">
        <v>0</v>
      </c>
      <c r="H43" s="1160">
        <v>0</v>
      </c>
      <c r="I43" s="1160">
        <v>1498962</v>
      </c>
      <c r="J43" s="1160">
        <v>0</v>
      </c>
      <c r="K43" s="1160">
        <v>0</v>
      </c>
      <c r="L43" s="1163">
        <v>0</v>
      </c>
    </row>
    <row r="44" spans="1:12" ht="18.95" customHeight="1">
      <c r="A44" s="991"/>
      <c r="B44" s="989"/>
      <c r="C44" s="989"/>
      <c r="D44" s="992" t="s">
        <v>43</v>
      </c>
      <c r="E44" s="1162">
        <v>494203</v>
      </c>
      <c r="F44" s="1160">
        <v>0</v>
      </c>
      <c r="G44" s="1160">
        <v>0</v>
      </c>
      <c r="H44" s="1160">
        <v>0</v>
      </c>
      <c r="I44" s="1160">
        <v>494203</v>
      </c>
      <c r="J44" s="1160">
        <v>0</v>
      </c>
      <c r="K44" s="1160">
        <v>0</v>
      </c>
      <c r="L44" s="1163">
        <v>0</v>
      </c>
    </row>
    <row r="45" spans="1:12" ht="18.95" customHeight="1">
      <c r="A45" s="991"/>
      <c r="B45" s="989"/>
      <c r="C45" s="989"/>
      <c r="D45" s="992" t="s">
        <v>44</v>
      </c>
      <c r="E45" s="1155">
        <v>0</v>
      </c>
      <c r="F45" s="1154">
        <v>0</v>
      </c>
      <c r="G45" s="1154">
        <v>0</v>
      </c>
      <c r="H45" s="1154">
        <v>0</v>
      </c>
      <c r="I45" s="1154">
        <v>0</v>
      </c>
      <c r="J45" s="1154">
        <v>0</v>
      </c>
      <c r="K45" s="1154">
        <v>0</v>
      </c>
      <c r="L45" s="1156">
        <v>0</v>
      </c>
    </row>
    <row r="46" spans="1:12" ht="18.95" customHeight="1">
      <c r="A46" s="993"/>
      <c r="B46" s="994"/>
      <c r="C46" s="994"/>
      <c r="D46" s="995" t="s">
        <v>45</v>
      </c>
      <c r="E46" s="1157">
        <v>0.32969681686393654</v>
      </c>
      <c r="F46" s="1158">
        <v>0</v>
      </c>
      <c r="G46" s="1158">
        <v>0</v>
      </c>
      <c r="H46" s="1158">
        <v>0</v>
      </c>
      <c r="I46" s="1158">
        <v>0.32969681686393654</v>
      </c>
      <c r="J46" s="1158">
        <v>0</v>
      </c>
      <c r="K46" s="1158">
        <v>0</v>
      </c>
      <c r="L46" s="1159">
        <v>0</v>
      </c>
    </row>
    <row r="47" spans="1:12" ht="18.95" customHeight="1">
      <c r="A47" s="987" t="s">
        <v>363</v>
      </c>
      <c r="B47" s="988" t="s">
        <v>47</v>
      </c>
      <c r="C47" s="989" t="s">
        <v>364</v>
      </c>
      <c r="D47" s="1003" t="s">
        <v>41</v>
      </c>
      <c r="E47" s="1084">
        <v>441474000</v>
      </c>
      <c r="F47" s="1079">
        <v>339891000</v>
      </c>
      <c r="G47" s="1079">
        <v>257000</v>
      </c>
      <c r="H47" s="1079">
        <v>100246000</v>
      </c>
      <c r="I47" s="1079">
        <v>450000</v>
      </c>
      <c r="J47" s="1079">
        <v>0</v>
      </c>
      <c r="K47" s="1079">
        <v>0</v>
      </c>
      <c r="L47" s="1087">
        <v>630000</v>
      </c>
    </row>
    <row r="48" spans="1:12" ht="18.95" customHeight="1">
      <c r="A48" s="987"/>
      <c r="B48" s="988"/>
      <c r="C48" s="989"/>
      <c r="D48" s="992" t="s">
        <v>42</v>
      </c>
      <c r="E48" s="1086">
        <v>2206565286.6500001</v>
      </c>
      <c r="F48" s="1079">
        <v>1279891000</v>
      </c>
      <c r="G48" s="1079">
        <v>303000</v>
      </c>
      <c r="H48" s="1079">
        <v>925890544.64999998</v>
      </c>
      <c r="I48" s="1079">
        <v>476900</v>
      </c>
      <c r="J48" s="1079">
        <v>0</v>
      </c>
      <c r="K48" s="1079">
        <v>0</v>
      </c>
      <c r="L48" s="1087">
        <v>3842</v>
      </c>
    </row>
    <row r="49" spans="1:12" ht="18.95" customHeight="1">
      <c r="A49" s="987"/>
      <c r="B49" s="988"/>
      <c r="C49" s="989"/>
      <c r="D49" s="992" t="s">
        <v>43</v>
      </c>
      <c r="E49" s="1086">
        <v>1159764188.6800001</v>
      </c>
      <c r="F49" s="1079">
        <v>1106056000</v>
      </c>
      <c r="G49" s="1079">
        <v>124962.07000000002</v>
      </c>
      <c r="H49" s="1079">
        <v>53340448.93999999</v>
      </c>
      <c r="I49" s="1079">
        <v>238936</v>
      </c>
      <c r="J49" s="1079">
        <v>0</v>
      </c>
      <c r="K49" s="1079">
        <v>0</v>
      </c>
      <c r="L49" s="1087">
        <v>3841.67</v>
      </c>
    </row>
    <row r="50" spans="1:12" ht="18.95" customHeight="1">
      <c r="A50" s="987"/>
      <c r="B50" s="989"/>
      <c r="C50" s="989"/>
      <c r="D50" s="992" t="s">
        <v>44</v>
      </c>
      <c r="E50" s="1015">
        <v>2.6270271605575868</v>
      </c>
      <c r="F50" s="949">
        <v>3.2541491242780776</v>
      </c>
      <c r="G50" s="949">
        <v>0.48623373540856041</v>
      </c>
      <c r="H50" s="949">
        <v>0.53209553438541179</v>
      </c>
      <c r="I50" s="949">
        <v>0.53096888888888893</v>
      </c>
      <c r="J50" s="949">
        <v>0</v>
      </c>
      <c r="K50" s="949">
        <v>0</v>
      </c>
      <c r="L50" s="1016">
        <v>6.0978888888888888E-3</v>
      </c>
    </row>
    <row r="51" spans="1:12" ht="18.95" customHeight="1">
      <c r="A51" s="993"/>
      <c r="B51" s="994"/>
      <c r="C51" s="994"/>
      <c r="D51" s="997" t="s">
        <v>45</v>
      </c>
      <c r="E51" s="1017">
        <v>0.5255970424699058</v>
      </c>
      <c r="F51" s="1018">
        <v>0.86417984031452677</v>
      </c>
      <c r="G51" s="1018">
        <v>0.41241607260726082</v>
      </c>
      <c r="H51" s="1018">
        <v>5.7609886231383273E-2</v>
      </c>
      <c r="I51" s="1018">
        <v>0.50101908156846298</v>
      </c>
      <c r="J51" s="1018">
        <v>0</v>
      </c>
      <c r="K51" s="1018">
        <v>0</v>
      </c>
      <c r="L51" s="1019">
        <v>0.99991410723581475</v>
      </c>
    </row>
    <row r="52" spans="1:12" ht="18.95" customHeight="1">
      <c r="A52" s="987" t="s">
        <v>365</v>
      </c>
      <c r="B52" s="988" t="s">
        <v>47</v>
      </c>
      <c r="C52" s="989" t="s">
        <v>366</v>
      </c>
      <c r="D52" s="990" t="s">
        <v>41</v>
      </c>
      <c r="E52" s="1084">
        <v>21000000</v>
      </c>
      <c r="F52" s="1079">
        <v>21000000</v>
      </c>
      <c r="G52" s="1079">
        <v>0</v>
      </c>
      <c r="H52" s="1079">
        <v>0</v>
      </c>
      <c r="I52" s="1079">
        <v>0</v>
      </c>
      <c r="J52" s="1079">
        <v>0</v>
      </c>
      <c r="K52" s="1079">
        <v>0</v>
      </c>
      <c r="L52" s="1087">
        <v>0</v>
      </c>
    </row>
    <row r="53" spans="1:12" ht="18.95" customHeight="1">
      <c r="A53" s="987"/>
      <c r="B53" s="988"/>
      <c r="C53" s="989"/>
      <c r="D53" s="992" t="s">
        <v>42</v>
      </c>
      <c r="E53" s="1086">
        <v>21000000</v>
      </c>
      <c r="F53" s="1079">
        <v>21000000</v>
      </c>
      <c r="G53" s="1079">
        <v>0</v>
      </c>
      <c r="H53" s="1079">
        <v>0</v>
      </c>
      <c r="I53" s="1079">
        <v>0</v>
      </c>
      <c r="J53" s="1079">
        <v>0</v>
      </c>
      <c r="K53" s="1079">
        <v>0</v>
      </c>
      <c r="L53" s="1087">
        <v>0</v>
      </c>
    </row>
    <row r="54" spans="1:12" ht="18.95" customHeight="1">
      <c r="A54" s="987"/>
      <c r="B54" s="988"/>
      <c r="C54" s="989"/>
      <c r="D54" s="992" t="s">
        <v>43</v>
      </c>
      <c r="E54" s="1086">
        <v>6823717</v>
      </c>
      <c r="F54" s="1079">
        <v>6823717</v>
      </c>
      <c r="G54" s="1079">
        <v>0</v>
      </c>
      <c r="H54" s="1079">
        <v>0</v>
      </c>
      <c r="I54" s="1079">
        <v>0</v>
      </c>
      <c r="J54" s="1079">
        <v>0</v>
      </c>
      <c r="K54" s="1079">
        <v>0</v>
      </c>
      <c r="L54" s="1087">
        <v>0</v>
      </c>
    </row>
    <row r="55" spans="1:12" ht="18.95" customHeight="1">
      <c r="A55" s="991"/>
      <c r="B55" s="989"/>
      <c r="C55" s="989"/>
      <c r="D55" s="992" t="s">
        <v>44</v>
      </c>
      <c r="E55" s="1015">
        <v>0.32493890476190473</v>
      </c>
      <c r="F55" s="949">
        <v>0.32493890476190473</v>
      </c>
      <c r="G55" s="949">
        <v>0</v>
      </c>
      <c r="H55" s="949">
        <v>0</v>
      </c>
      <c r="I55" s="949">
        <v>0</v>
      </c>
      <c r="J55" s="949">
        <v>0</v>
      </c>
      <c r="K55" s="949">
        <v>0</v>
      </c>
      <c r="L55" s="1016">
        <v>0</v>
      </c>
    </row>
    <row r="56" spans="1:12" ht="18.95" customHeight="1">
      <c r="A56" s="993"/>
      <c r="B56" s="994"/>
      <c r="C56" s="994"/>
      <c r="D56" s="997" t="s">
        <v>45</v>
      </c>
      <c r="E56" s="1017">
        <v>0.32493890476190473</v>
      </c>
      <c r="F56" s="1018">
        <v>0.32493890476190473</v>
      </c>
      <c r="G56" s="1018">
        <v>0</v>
      </c>
      <c r="H56" s="1018">
        <v>0</v>
      </c>
      <c r="I56" s="1018">
        <v>0</v>
      </c>
      <c r="J56" s="1018">
        <v>0</v>
      </c>
      <c r="K56" s="1018">
        <v>0</v>
      </c>
      <c r="L56" s="1019">
        <v>0</v>
      </c>
    </row>
    <row r="57" spans="1:12" ht="18.95" customHeight="1">
      <c r="A57" s="987" t="s">
        <v>367</v>
      </c>
      <c r="B57" s="988" t="s">
        <v>47</v>
      </c>
      <c r="C57" s="989" t="s">
        <v>368</v>
      </c>
      <c r="D57" s="992" t="s">
        <v>41</v>
      </c>
      <c r="E57" s="1084">
        <v>13822948000</v>
      </c>
      <c r="F57" s="1079">
        <v>5656158000</v>
      </c>
      <c r="G57" s="1079">
        <v>13135000</v>
      </c>
      <c r="H57" s="1079">
        <v>3747756000</v>
      </c>
      <c r="I57" s="1079">
        <v>3415721000</v>
      </c>
      <c r="J57" s="1079">
        <v>0</v>
      </c>
      <c r="K57" s="1079">
        <v>0</v>
      </c>
      <c r="L57" s="1087">
        <v>990178000</v>
      </c>
    </row>
    <row r="58" spans="1:12" ht="18.95" customHeight="1">
      <c r="A58" s="987"/>
      <c r="B58" s="988"/>
      <c r="C58" s="989"/>
      <c r="D58" s="992" t="s">
        <v>42</v>
      </c>
      <c r="E58" s="1086">
        <v>14729832896.460001</v>
      </c>
      <c r="F58" s="1079">
        <v>6259604003.4099998</v>
      </c>
      <c r="G58" s="1079">
        <v>13312000</v>
      </c>
      <c r="H58" s="1079">
        <v>3774654908.5799999</v>
      </c>
      <c r="I58" s="1079">
        <v>3507966287.8600006</v>
      </c>
      <c r="J58" s="1079">
        <v>0</v>
      </c>
      <c r="K58" s="1079">
        <v>0</v>
      </c>
      <c r="L58" s="1087">
        <v>1174295696.6100001</v>
      </c>
    </row>
    <row r="59" spans="1:12" ht="18.95" customHeight="1">
      <c r="A59" s="987"/>
      <c r="B59" s="988"/>
      <c r="C59" s="989"/>
      <c r="D59" s="992" t="s">
        <v>43</v>
      </c>
      <c r="E59" s="1086">
        <v>6866258891.5999985</v>
      </c>
      <c r="F59" s="1079">
        <v>3348615296.7599993</v>
      </c>
      <c r="G59" s="1079">
        <v>6200315.6099999994</v>
      </c>
      <c r="H59" s="1079">
        <v>1631377741.5699995</v>
      </c>
      <c r="I59" s="1079">
        <v>1040966148.7499999</v>
      </c>
      <c r="J59" s="1079">
        <v>0</v>
      </c>
      <c r="K59" s="1079">
        <v>0</v>
      </c>
      <c r="L59" s="1087">
        <v>839099388.91000021</v>
      </c>
    </row>
    <row r="60" spans="1:12" ht="18.95" customHeight="1">
      <c r="A60" s="991"/>
      <c r="B60" s="989"/>
      <c r="C60" s="989"/>
      <c r="D60" s="992" t="s">
        <v>44</v>
      </c>
      <c r="E60" s="1015">
        <v>0.49672898224025719</v>
      </c>
      <c r="F60" s="949">
        <v>0.59203001344021844</v>
      </c>
      <c r="G60" s="949">
        <v>0.47204534526075365</v>
      </c>
      <c r="H60" s="949">
        <v>0.43529454467419954</v>
      </c>
      <c r="I60" s="949">
        <v>0.30475737003988318</v>
      </c>
      <c r="J60" s="949">
        <v>0</v>
      </c>
      <c r="K60" s="949">
        <v>0</v>
      </c>
      <c r="L60" s="1016">
        <v>0.84742277541007804</v>
      </c>
    </row>
    <row r="61" spans="1:12" ht="18.95" customHeight="1">
      <c r="A61" s="993"/>
      <c r="B61" s="994"/>
      <c r="C61" s="994"/>
      <c r="D61" s="992" t="s">
        <v>45</v>
      </c>
      <c r="E61" s="1017">
        <v>0.46614642133857176</v>
      </c>
      <c r="F61" s="1018">
        <v>0.53495641176914677</v>
      </c>
      <c r="G61" s="1018">
        <v>0.46576890099158652</v>
      </c>
      <c r="H61" s="1018">
        <v>0.43219255298326409</v>
      </c>
      <c r="I61" s="1018">
        <v>0.29674348706042747</v>
      </c>
      <c r="J61" s="1018">
        <v>0</v>
      </c>
      <c r="K61" s="1018">
        <v>0</v>
      </c>
      <c r="L61" s="1019">
        <v>0.71455544913631475</v>
      </c>
    </row>
    <row r="62" spans="1:12" ht="18.95" customHeight="1">
      <c r="A62" s="987" t="s">
        <v>369</v>
      </c>
      <c r="B62" s="988" t="s">
        <v>47</v>
      </c>
      <c r="C62" s="989" t="s">
        <v>132</v>
      </c>
      <c r="D62" s="990" t="s">
        <v>41</v>
      </c>
      <c r="E62" s="1084">
        <v>58458000</v>
      </c>
      <c r="F62" s="1079">
        <v>55143000</v>
      </c>
      <c r="G62" s="1079">
        <v>10000</v>
      </c>
      <c r="H62" s="1079">
        <v>3105000</v>
      </c>
      <c r="I62" s="1079">
        <v>200000</v>
      </c>
      <c r="J62" s="1079">
        <v>0</v>
      </c>
      <c r="K62" s="1079">
        <v>0</v>
      </c>
      <c r="L62" s="1087">
        <v>0</v>
      </c>
    </row>
    <row r="63" spans="1:12" ht="18.95" customHeight="1">
      <c r="A63" s="987"/>
      <c r="B63" s="988"/>
      <c r="C63" s="989"/>
      <c r="D63" s="992" t="s">
        <v>42</v>
      </c>
      <c r="E63" s="1086">
        <v>58561324</v>
      </c>
      <c r="F63" s="1079">
        <v>55143000</v>
      </c>
      <c r="G63" s="1079">
        <v>10000</v>
      </c>
      <c r="H63" s="1079">
        <v>3105000</v>
      </c>
      <c r="I63" s="1079">
        <v>200000</v>
      </c>
      <c r="J63" s="1079">
        <v>0</v>
      </c>
      <c r="K63" s="1079">
        <v>0</v>
      </c>
      <c r="L63" s="1087">
        <v>103324</v>
      </c>
    </row>
    <row r="64" spans="1:12" ht="18.95" customHeight="1">
      <c r="A64" s="987"/>
      <c r="B64" s="988"/>
      <c r="C64" s="989"/>
      <c r="D64" s="992" t="s">
        <v>43</v>
      </c>
      <c r="E64" s="1086">
        <v>38444666.210000001</v>
      </c>
      <c r="F64" s="1079">
        <v>36689462</v>
      </c>
      <c r="G64" s="1079">
        <v>0</v>
      </c>
      <c r="H64" s="1079">
        <v>1651881.49</v>
      </c>
      <c r="I64" s="1079">
        <v>0</v>
      </c>
      <c r="J64" s="1079">
        <v>0</v>
      </c>
      <c r="K64" s="1079">
        <v>0</v>
      </c>
      <c r="L64" s="1087">
        <v>103322.72</v>
      </c>
    </row>
    <row r="65" spans="1:12" ht="18.95" customHeight="1">
      <c r="A65" s="991"/>
      <c r="B65" s="989"/>
      <c r="C65" s="989"/>
      <c r="D65" s="992" t="s">
        <v>44</v>
      </c>
      <c r="E65" s="1015">
        <v>0.65764593742515998</v>
      </c>
      <c r="F65" s="949">
        <v>0.6653512141160256</v>
      </c>
      <c r="G65" s="949">
        <v>0</v>
      </c>
      <c r="H65" s="949">
        <v>0.53200692109500802</v>
      </c>
      <c r="I65" s="949">
        <v>0</v>
      </c>
      <c r="J65" s="949">
        <v>0</v>
      </c>
      <c r="K65" s="949">
        <v>0</v>
      </c>
      <c r="L65" s="1016">
        <v>0</v>
      </c>
    </row>
    <row r="66" spans="1:12" ht="18.95" customHeight="1">
      <c r="A66" s="993"/>
      <c r="B66" s="994"/>
      <c r="C66" s="994"/>
      <c r="D66" s="997" t="s">
        <v>45</v>
      </c>
      <c r="E66" s="1017">
        <v>0.65648560490196572</v>
      </c>
      <c r="F66" s="1018">
        <v>0.6653512141160256</v>
      </c>
      <c r="G66" s="1018">
        <v>0</v>
      </c>
      <c r="H66" s="1018">
        <v>0.53200692109500802</v>
      </c>
      <c r="I66" s="1018">
        <v>0</v>
      </c>
      <c r="J66" s="1018">
        <v>0</v>
      </c>
      <c r="K66" s="1018">
        <v>0</v>
      </c>
      <c r="L66" s="1019">
        <v>0.99998761178429019</v>
      </c>
    </row>
    <row r="67" spans="1:12" ht="18.95" customHeight="1">
      <c r="A67" s="987" t="s">
        <v>370</v>
      </c>
      <c r="B67" s="988" t="s">
        <v>47</v>
      </c>
      <c r="C67" s="989" t="s">
        <v>371</v>
      </c>
      <c r="D67" s="990" t="s">
        <v>41</v>
      </c>
      <c r="E67" s="1084">
        <v>741233000</v>
      </c>
      <c r="F67" s="1079">
        <v>729207000</v>
      </c>
      <c r="G67" s="1079">
        <v>321000</v>
      </c>
      <c r="H67" s="1079">
        <v>11233000</v>
      </c>
      <c r="I67" s="1079">
        <v>472000</v>
      </c>
      <c r="J67" s="1079">
        <v>0</v>
      </c>
      <c r="K67" s="1079">
        <v>0</v>
      </c>
      <c r="L67" s="1087">
        <v>0</v>
      </c>
    </row>
    <row r="68" spans="1:12" ht="18.95" customHeight="1">
      <c r="A68" s="987"/>
      <c r="B68" s="988"/>
      <c r="C68" s="989"/>
      <c r="D68" s="992" t="s">
        <v>42</v>
      </c>
      <c r="E68" s="1086">
        <v>822078527.9000001</v>
      </c>
      <c r="F68" s="1079">
        <v>789202511.33000016</v>
      </c>
      <c r="G68" s="1079">
        <v>281000</v>
      </c>
      <c r="H68" s="1079">
        <v>27866899.77</v>
      </c>
      <c r="I68" s="1079">
        <v>4728116.8</v>
      </c>
      <c r="J68" s="1079">
        <v>0</v>
      </c>
      <c r="K68" s="1079">
        <v>0</v>
      </c>
      <c r="L68" s="1087">
        <v>0</v>
      </c>
    </row>
    <row r="69" spans="1:12" ht="18.95" customHeight="1">
      <c r="A69" s="987"/>
      <c r="B69" s="988"/>
      <c r="C69" s="989"/>
      <c r="D69" s="992" t="s">
        <v>43</v>
      </c>
      <c r="E69" s="1086">
        <v>590537228.28000009</v>
      </c>
      <c r="F69" s="1079">
        <v>574057528.41000009</v>
      </c>
      <c r="G69" s="1079">
        <v>29179.3</v>
      </c>
      <c r="H69" s="1079">
        <v>15840584.869999999</v>
      </c>
      <c r="I69" s="1079">
        <v>609935.69999999995</v>
      </c>
      <c r="J69" s="1079">
        <v>0</v>
      </c>
      <c r="K69" s="1079">
        <v>0</v>
      </c>
      <c r="L69" s="1087">
        <v>0</v>
      </c>
    </row>
    <row r="70" spans="1:12" ht="18.95" customHeight="1">
      <c r="A70" s="991"/>
      <c r="B70" s="989"/>
      <c r="C70" s="989"/>
      <c r="D70" s="992" t="s">
        <v>44</v>
      </c>
      <c r="E70" s="1015">
        <v>0.79669581397482314</v>
      </c>
      <c r="F70" s="949">
        <v>0.78723535074402751</v>
      </c>
      <c r="G70" s="949">
        <v>9.0901246105919001E-2</v>
      </c>
      <c r="H70" s="949">
        <v>1.4101829315409953</v>
      </c>
      <c r="I70" s="949">
        <v>1.2922366525423727</v>
      </c>
      <c r="J70" s="949">
        <v>0</v>
      </c>
      <c r="K70" s="949">
        <v>0</v>
      </c>
      <c r="L70" s="1016">
        <v>0</v>
      </c>
    </row>
    <row r="71" spans="1:12" ht="18.95" customHeight="1">
      <c r="A71" s="993"/>
      <c r="B71" s="994"/>
      <c r="C71" s="994"/>
      <c r="D71" s="995" t="s">
        <v>45</v>
      </c>
      <c r="E71" s="1017">
        <v>0.71834649396393757</v>
      </c>
      <c r="F71" s="1018">
        <v>0.72738938380032792</v>
      </c>
      <c r="G71" s="1018">
        <v>0.10384092526690392</v>
      </c>
      <c r="H71" s="1018">
        <v>0.56843728583877562</v>
      </c>
      <c r="I71" s="1018">
        <v>0.12900182584321943</v>
      </c>
      <c r="J71" s="1018">
        <v>0</v>
      </c>
      <c r="K71" s="1018">
        <v>0</v>
      </c>
      <c r="L71" s="1019">
        <v>0</v>
      </c>
    </row>
    <row r="72" spans="1:12" ht="18.95" customHeight="1">
      <c r="A72" s="1004" t="s">
        <v>372</v>
      </c>
      <c r="B72" s="1000" t="s">
        <v>47</v>
      </c>
      <c r="C72" s="1005" t="s">
        <v>373</v>
      </c>
      <c r="D72" s="1002" t="s">
        <v>41</v>
      </c>
      <c r="E72" s="1084">
        <v>499310000</v>
      </c>
      <c r="F72" s="1079">
        <v>348091000</v>
      </c>
      <c r="G72" s="1079">
        <v>224000</v>
      </c>
      <c r="H72" s="1079">
        <v>131526000</v>
      </c>
      <c r="I72" s="1079">
        <v>2965000</v>
      </c>
      <c r="J72" s="1079">
        <v>0</v>
      </c>
      <c r="K72" s="1079">
        <v>0</v>
      </c>
      <c r="L72" s="1087">
        <v>16504000</v>
      </c>
    </row>
    <row r="73" spans="1:12" ht="18.95" customHeight="1">
      <c r="A73" s="987"/>
      <c r="B73" s="988"/>
      <c r="C73" s="989"/>
      <c r="D73" s="992" t="s">
        <v>42</v>
      </c>
      <c r="E73" s="1086">
        <v>505676024.12</v>
      </c>
      <c r="F73" s="1079">
        <v>352842947.81999999</v>
      </c>
      <c r="G73" s="1079">
        <v>235900</v>
      </c>
      <c r="H73" s="1079">
        <v>129201776.81999999</v>
      </c>
      <c r="I73" s="1079">
        <v>5339356.4800000004</v>
      </c>
      <c r="J73" s="1079">
        <v>0</v>
      </c>
      <c r="K73" s="1079">
        <v>0</v>
      </c>
      <c r="L73" s="1087">
        <v>18056043</v>
      </c>
    </row>
    <row r="74" spans="1:12" ht="18.95" customHeight="1">
      <c r="A74" s="987"/>
      <c r="B74" s="988"/>
      <c r="C74" s="989"/>
      <c r="D74" s="992" t="s">
        <v>43</v>
      </c>
      <c r="E74" s="1086">
        <v>250982221.06999996</v>
      </c>
      <c r="F74" s="1079">
        <v>185373220.21999997</v>
      </c>
      <c r="G74" s="1079">
        <v>92541.099999999991</v>
      </c>
      <c r="H74" s="1079">
        <v>57171560.920000009</v>
      </c>
      <c r="I74" s="1079">
        <v>1011012.85</v>
      </c>
      <c r="J74" s="1079">
        <v>0</v>
      </c>
      <c r="K74" s="1079">
        <v>0</v>
      </c>
      <c r="L74" s="1087">
        <v>7333885.9800000004</v>
      </c>
    </row>
    <row r="75" spans="1:12" ht="18.95" customHeight="1">
      <c r="A75" s="991"/>
      <c r="B75" s="989"/>
      <c r="C75" s="989" t="s">
        <v>4</v>
      </c>
      <c r="D75" s="992" t="s">
        <v>44</v>
      </c>
      <c r="E75" s="1015">
        <v>0.50265811033225849</v>
      </c>
      <c r="F75" s="949">
        <v>0.53254241051908835</v>
      </c>
      <c r="G75" s="949">
        <v>0.41312991071428568</v>
      </c>
      <c r="H75" s="949">
        <v>0.43467877773215952</v>
      </c>
      <c r="I75" s="949">
        <v>0.34098241146711633</v>
      </c>
      <c r="J75" s="949">
        <v>0</v>
      </c>
      <c r="K75" s="949">
        <v>0</v>
      </c>
      <c r="L75" s="1016">
        <v>0.44437021206980126</v>
      </c>
    </row>
    <row r="76" spans="1:12" ht="18.95" customHeight="1">
      <c r="A76" s="993"/>
      <c r="B76" s="994"/>
      <c r="C76" s="994"/>
      <c r="D76" s="998" t="s">
        <v>45</v>
      </c>
      <c r="E76" s="1017">
        <v>0.4963300791386549</v>
      </c>
      <c r="F76" s="1018">
        <v>0.52537034214600953</v>
      </c>
      <c r="G76" s="1018">
        <v>0.39228952946163625</v>
      </c>
      <c r="H76" s="1018">
        <v>0.44249825603907678</v>
      </c>
      <c r="I76" s="1018">
        <v>0.18935106764027113</v>
      </c>
      <c r="J76" s="1018">
        <v>0</v>
      </c>
      <c r="K76" s="1018">
        <v>0</v>
      </c>
      <c r="L76" s="1019">
        <v>0.40617348884248894</v>
      </c>
    </row>
    <row r="77" spans="1:12" ht="18.95" customHeight="1">
      <c r="A77" s="987" t="s">
        <v>374</v>
      </c>
      <c r="B77" s="988" t="s">
        <v>47</v>
      </c>
      <c r="C77" s="989" t="s">
        <v>375</v>
      </c>
      <c r="D77" s="1003" t="s">
        <v>41</v>
      </c>
      <c r="E77" s="1084">
        <v>23781000</v>
      </c>
      <c r="F77" s="1079">
        <v>0</v>
      </c>
      <c r="G77" s="1079">
        <v>36000</v>
      </c>
      <c r="H77" s="1079">
        <v>22929000</v>
      </c>
      <c r="I77" s="1079">
        <v>0</v>
      </c>
      <c r="J77" s="1079">
        <v>0</v>
      </c>
      <c r="K77" s="1079">
        <v>0</v>
      </c>
      <c r="L77" s="1087">
        <v>816000</v>
      </c>
    </row>
    <row r="78" spans="1:12" ht="18.95" customHeight="1">
      <c r="A78" s="987"/>
      <c r="B78" s="988"/>
      <c r="C78" s="989"/>
      <c r="D78" s="992" t="s">
        <v>42</v>
      </c>
      <c r="E78" s="1086">
        <v>23821148</v>
      </c>
      <c r="F78" s="1079">
        <v>0</v>
      </c>
      <c r="G78" s="1079">
        <v>36000</v>
      </c>
      <c r="H78" s="1079">
        <v>22929000</v>
      </c>
      <c r="I78" s="1079">
        <v>0</v>
      </c>
      <c r="J78" s="1079">
        <v>0</v>
      </c>
      <c r="K78" s="1079">
        <v>0</v>
      </c>
      <c r="L78" s="1087">
        <v>856148</v>
      </c>
    </row>
    <row r="79" spans="1:12" ht="18.95" customHeight="1">
      <c r="A79" s="987"/>
      <c r="B79" s="988"/>
      <c r="C79" s="989"/>
      <c r="D79" s="992" t="s">
        <v>43</v>
      </c>
      <c r="E79" s="1086">
        <v>12286279.739999998</v>
      </c>
      <c r="F79" s="1079">
        <v>0</v>
      </c>
      <c r="G79" s="1079">
        <v>6568.95</v>
      </c>
      <c r="H79" s="1079">
        <v>11825107.68</v>
      </c>
      <c r="I79" s="1079">
        <v>0</v>
      </c>
      <c r="J79" s="1079">
        <v>0</v>
      </c>
      <c r="K79" s="1079">
        <v>0</v>
      </c>
      <c r="L79" s="1087">
        <v>454603.11</v>
      </c>
    </row>
    <row r="80" spans="1:12" ht="18.95" customHeight="1">
      <c r="A80" s="991"/>
      <c r="B80" s="989"/>
      <c r="C80" s="989"/>
      <c r="D80" s="992" t="s">
        <v>44</v>
      </c>
      <c r="E80" s="1015">
        <v>0.5166426870190487</v>
      </c>
      <c r="F80" s="949">
        <v>0</v>
      </c>
      <c r="G80" s="949">
        <v>0.18247083333333333</v>
      </c>
      <c r="H80" s="949">
        <v>0.51572714379170481</v>
      </c>
      <c r="I80" s="949">
        <v>0</v>
      </c>
      <c r="J80" s="949">
        <v>0</v>
      </c>
      <c r="K80" s="949">
        <v>0</v>
      </c>
      <c r="L80" s="1016">
        <v>0.55711165441176469</v>
      </c>
    </row>
    <row r="81" spans="1:12" ht="18.95" customHeight="1">
      <c r="A81" s="993"/>
      <c r="B81" s="994"/>
      <c r="C81" s="994"/>
      <c r="D81" s="992" t="s">
        <v>45</v>
      </c>
      <c r="E81" s="1017">
        <v>0.51577194096606926</v>
      </c>
      <c r="F81" s="1018">
        <v>0</v>
      </c>
      <c r="G81" s="1018">
        <v>0.18247083333333333</v>
      </c>
      <c r="H81" s="1018">
        <v>0.51572714379170481</v>
      </c>
      <c r="I81" s="1018">
        <v>0</v>
      </c>
      <c r="J81" s="1018">
        <v>0</v>
      </c>
      <c r="K81" s="1018">
        <v>0</v>
      </c>
      <c r="L81" s="1019">
        <v>0.53098659343945209</v>
      </c>
    </row>
    <row r="82" spans="1:12" ht="18.95" customHeight="1">
      <c r="A82" s="987" t="s">
        <v>376</v>
      </c>
      <c r="B82" s="988" t="s">
        <v>47</v>
      </c>
      <c r="C82" s="989" t="s">
        <v>712</v>
      </c>
      <c r="D82" s="990" t="s">
        <v>41</v>
      </c>
      <c r="E82" s="1084">
        <v>24805553000</v>
      </c>
      <c r="F82" s="1079">
        <v>22647999000</v>
      </c>
      <c r="G82" s="1079">
        <v>70189000</v>
      </c>
      <c r="H82" s="1079">
        <v>906404000</v>
      </c>
      <c r="I82" s="1079">
        <v>737175000</v>
      </c>
      <c r="J82" s="1079">
        <v>0</v>
      </c>
      <c r="K82" s="1079">
        <v>0</v>
      </c>
      <c r="L82" s="1087">
        <v>443786000</v>
      </c>
    </row>
    <row r="83" spans="1:12" ht="18.95" customHeight="1">
      <c r="A83" s="987"/>
      <c r="B83" s="988"/>
      <c r="C83" s="989"/>
      <c r="D83" s="992" t="s">
        <v>42</v>
      </c>
      <c r="E83" s="1086">
        <v>24850922428</v>
      </c>
      <c r="F83" s="1079">
        <v>22711814798</v>
      </c>
      <c r="G83" s="1079">
        <v>70177000</v>
      </c>
      <c r="H83" s="1079">
        <v>872549942</v>
      </c>
      <c r="I83" s="1079">
        <v>753914610</v>
      </c>
      <c r="J83" s="1079">
        <v>0</v>
      </c>
      <c r="K83" s="1079">
        <v>0</v>
      </c>
      <c r="L83" s="1087">
        <v>442466078</v>
      </c>
    </row>
    <row r="84" spans="1:12" ht="18.95" customHeight="1">
      <c r="A84" s="987"/>
      <c r="B84" s="988"/>
      <c r="C84" s="989"/>
      <c r="D84" s="992" t="s">
        <v>43</v>
      </c>
      <c r="E84" s="1086">
        <v>14495438466.149998</v>
      </c>
      <c r="F84" s="1079">
        <v>13484782970.949999</v>
      </c>
      <c r="G84" s="1079">
        <v>36726255.410000004</v>
      </c>
      <c r="H84" s="1079">
        <v>558243353.93000031</v>
      </c>
      <c r="I84" s="1079">
        <v>250754385.15000001</v>
      </c>
      <c r="J84" s="1079">
        <v>0</v>
      </c>
      <c r="K84" s="1079">
        <v>0</v>
      </c>
      <c r="L84" s="1087">
        <v>164931500.71000001</v>
      </c>
    </row>
    <row r="85" spans="1:12" ht="18.95" customHeight="1">
      <c r="A85" s="991"/>
      <c r="B85" s="989"/>
      <c r="C85" s="989"/>
      <c r="D85" s="992" t="s">
        <v>44</v>
      </c>
      <c r="E85" s="1015">
        <v>0.58436264114531122</v>
      </c>
      <c r="F85" s="949">
        <v>0.59540725743364786</v>
      </c>
      <c r="G85" s="949">
        <v>0.52324802191226549</v>
      </c>
      <c r="H85" s="949">
        <v>0.61588800791920639</v>
      </c>
      <c r="I85" s="949">
        <v>0.34015584515210096</v>
      </c>
      <c r="J85" s="949">
        <v>0</v>
      </c>
      <c r="K85" s="949">
        <v>0</v>
      </c>
      <c r="L85" s="1016">
        <v>0.3716464708440555</v>
      </c>
    </row>
    <row r="86" spans="1:12" ht="18.95" customHeight="1">
      <c r="A86" s="993"/>
      <c r="B86" s="994"/>
      <c r="C86" s="994"/>
      <c r="D86" s="997" t="s">
        <v>45</v>
      </c>
      <c r="E86" s="1017">
        <v>0.58329579145994659</v>
      </c>
      <c r="F86" s="1018">
        <v>0.59373427843104232</v>
      </c>
      <c r="G86" s="1018">
        <v>0.52333749533322893</v>
      </c>
      <c r="H86" s="1018">
        <v>0.6397838416565963</v>
      </c>
      <c r="I86" s="1018">
        <v>0.33260316463425482</v>
      </c>
      <c r="J86" s="1018">
        <v>0</v>
      </c>
      <c r="K86" s="1018">
        <v>0</v>
      </c>
      <c r="L86" s="1019">
        <v>0.37275513064303206</v>
      </c>
    </row>
    <row r="87" spans="1:12" ht="18.95" customHeight="1">
      <c r="A87" s="987" t="s">
        <v>377</v>
      </c>
      <c r="B87" s="988" t="s">
        <v>47</v>
      </c>
      <c r="C87" s="989" t="s">
        <v>83</v>
      </c>
      <c r="D87" s="992" t="s">
        <v>41</v>
      </c>
      <c r="E87" s="1084">
        <v>16039449000</v>
      </c>
      <c r="F87" s="1079">
        <v>838122000</v>
      </c>
      <c r="G87" s="1079">
        <v>394540000</v>
      </c>
      <c r="H87" s="1079">
        <v>13575825000</v>
      </c>
      <c r="I87" s="1079">
        <v>360687000</v>
      </c>
      <c r="J87" s="1079">
        <v>0</v>
      </c>
      <c r="K87" s="1079">
        <v>0</v>
      </c>
      <c r="L87" s="1087">
        <v>870275000</v>
      </c>
    </row>
    <row r="88" spans="1:12" ht="18.95" customHeight="1">
      <c r="A88" s="987"/>
      <c r="B88" s="988"/>
      <c r="C88" s="989"/>
      <c r="D88" s="992" t="s">
        <v>42</v>
      </c>
      <c r="E88" s="1086">
        <v>17350162897.060001</v>
      </c>
      <c r="F88" s="1079">
        <v>989804120.05999994</v>
      </c>
      <c r="G88" s="1079">
        <v>391887228.81</v>
      </c>
      <c r="H88" s="1079">
        <v>14553791808.109999</v>
      </c>
      <c r="I88" s="1079">
        <v>504731254.01999998</v>
      </c>
      <c r="J88" s="1079">
        <v>5000</v>
      </c>
      <c r="K88" s="1079">
        <v>0</v>
      </c>
      <c r="L88" s="1087">
        <v>909943486.05999994</v>
      </c>
    </row>
    <row r="89" spans="1:12" ht="18.95" customHeight="1">
      <c r="A89" s="987"/>
      <c r="B89" s="988"/>
      <c r="C89" s="989"/>
      <c r="D89" s="992" t="s">
        <v>43</v>
      </c>
      <c r="E89" s="1086">
        <v>9268544145.5799866</v>
      </c>
      <c r="F89" s="1079">
        <v>612213168.34000015</v>
      </c>
      <c r="G89" s="1079">
        <v>180520613.00000003</v>
      </c>
      <c r="H89" s="1079">
        <v>7987481496.3299866</v>
      </c>
      <c r="I89" s="1079">
        <v>83917892.780000001</v>
      </c>
      <c r="J89" s="1079">
        <v>0</v>
      </c>
      <c r="K89" s="1079">
        <v>0</v>
      </c>
      <c r="L89" s="1087">
        <v>404410975.12999988</v>
      </c>
    </row>
    <row r="90" spans="1:12" ht="18.95" customHeight="1">
      <c r="A90" s="987"/>
      <c r="B90" s="989"/>
      <c r="C90" s="989"/>
      <c r="D90" s="992" t="s">
        <v>44</v>
      </c>
      <c r="E90" s="1015">
        <v>0.57785926097461249</v>
      </c>
      <c r="F90" s="949">
        <v>0.73045829645326121</v>
      </c>
      <c r="G90" s="949">
        <v>0.45754704972879817</v>
      </c>
      <c r="H90" s="949">
        <v>0.58836067025981742</v>
      </c>
      <c r="I90" s="949">
        <v>0.23266126247965688</v>
      </c>
      <c r="J90" s="949">
        <v>0</v>
      </c>
      <c r="K90" s="949">
        <v>0</v>
      </c>
      <c r="L90" s="1016">
        <v>0.46469331548073872</v>
      </c>
    </row>
    <row r="91" spans="1:12" ht="18.95" customHeight="1">
      <c r="A91" s="993"/>
      <c r="B91" s="994"/>
      <c r="C91" s="994"/>
      <c r="D91" s="995" t="s">
        <v>45</v>
      </c>
      <c r="E91" s="1017">
        <v>0.53420502162262395</v>
      </c>
      <c r="F91" s="1018">
        <v>0.61851951909726244</v>
      </c>
      <c r="G91" s="1018">
        <v>0.46064428674587515</v>
      </c>
      <c r="H91" s="1018">
        <v>0.54882477375270811</v>
      </c>
      <c r="I91" s="1018">
        <v>0.16626252507968281</v>
      </c>
      <c r="J91" s="1018">
        <v>0</v>
      </c>
      <c r="K91" s="1018">
        <v>0</v>
      </c>
      <c r="L91" s="1019">
        <v>0.44443526584389853</v>
      </c>
    </row>
    <row r="92" spans="1:12" ht="18.95" customHeight="1">
      <c r="A92" s="987" t="s">
        <v>378</v>
      </c>
      <c r="B92" s="988" t="s">
        <v>47</v>
      </c>
      <c r="C92" s="989" t="s">
        <v>379</v>
      </c>
      <c r="D92" s="990" t="s">
        <v>41</v>
      </c>
      <c r="E92" s="1084">
        <v>2774167000</v>
      </c>
      <c r="F92" s="1079">
        <v>8050000</v>
      </c>
      <c r="G92" s="1079">
        <v>137464000</v>
      </c>
      <c r="H92" s="1079">
        <v>2461381000</v>
      </c>
      <c r="I92" s="1079">
        <v>167258000</v>
      </c>
      <c r="J92" s="1079">
        <v>0</v>
      </c>
      <c r="K92" s="1079">
        <v>0</v>
      </c>
      <c r="L92" s="1087">
        <v>14000</v>
      </c>
    </row>
    <row r="93" spans="1:12" ht="18.95" customHeight="1">
      <c r="A93" s="987"/>
      <c r="B93" s="988"/>
      <c r="C93" s="989" t="s">
        <v>380</v>
      </c>
      <c r="D93" s="992" t="s">
        <v>42</v>
      </c>
      <c r="E93" s="1086">
        <v>3096219383</v>
      </c>
      <c r="F93" s="1079">
        <v>281310627</v>
      </c>
      <c r="G93" s="1079">
        <v>138457318</v>
      </c>
      <c r="H93" s="1079">
        <v>2513931281</v>
      </c>
      <c r="I93" s="1079">
        <v>162506157</v>
      </c>
      <c r="J93" s="1079">
        <v>0</v>
      </c>
      <c r="K93" s="1079">
        <v>0</v>
      </c>
      <c r="L93" s="1087">
        <v>14000</v>
      </c>
    </row>
    <row r="94" spans="1:12" ht="18.95" customHeight="1">
      <c r="A94" s="987"/>
      <c r="B94" s="988"/>
      <c r="C94" s="989" t="s">
        <v>381</v>
      </c>
      <c r="D94" s="992" t="s">
        <v>43</v>
      </c>
      <c r="E94" s="1086">
        <v>1653877251.6200004</v>
      </c>
      <c r="F94" s="1079">
        <v>270453813.43000001</v>
      </c>
      <c r="G94" s="1079">
        <v>84319427.560000002</v>
      </c>
      <c r="H94" s="1079">
        <v>1274974976.9300003</v>
      </c>
      <c r="I94" s="1079">
        <v>24129033.699999996</v>
      </c>
      <c r="J94" s="1079">
        <v>0</v>
      </c>
      <c r="K94" s="1079">
        <v>0</v>
      </c>
      <c r="L94" s="1087">
        <v>0</v>
      </c>
    </row>
    <row r="95" spans="1:12" ht="18.95" customHeight="1">
      <c r="A95" s="991"/>
      <c r="B95" s="989"/>
      <c r="C95" s="989" t="s">
        <v>382</v>
      </c>
      <c r="D95" s="992" t="s">
        <v>44</v>
      </c>
      <c r="E95" s="1015">
        <v>0.59617076103205047</v>
      </c>
      <c r="F95" s="949" t="s">
        <v>750</v>
      </c>
      <c r="G95" s="949">
        <v>0.61339279782343015</v>
      </c>
      <c r="H95" s="949">
        <v>0.51799171966062962</v>
      </c>
      <c r="I95" s="949">
        <v>0.14426235934902962</v>
      </c>
      <c r="J95" s="949">
        <v>0</v>
      </c>
      <c r="K95" s="949">
        <v>0</v>
      </c>
      <c r="L95" s="1016">
        <v>0</v>
      </c>
    </row>
    <row r="96" spans="1:12" ht="18.95" customHeight="1">
      <c r="A96" s="993"/>
      <c r="B96" s="994"/>
      <c r="C96" s="994"/>
      <c r="D96" s="997" t="s">
        <v>45</v>
      </c>
      <c r="E96" s="1017">
        <v>0.5341602280189589</v>
      </c>
      <c r="F96" s="1018">
        <v>0.96140631555309142</v>
      </c>
      <c r="G96" s="1018">
        <v>0.60899220624799333</v>
      </c>
      <c r="H96" s="1018">
        <v>0.5071638141289353</v>
      </c>
      <c r="I96" s="1018">
        <v>0.14848073540992046</v>
      </c>
      <c r="J96" s="1018">
        <v>0</v>
      </c>
      <c r="K96" s="1018">
        <v>0</v>
      </c>
      <c r="L96" s="1019">
        <v>0</v>
      </c>
    </row>
    <row r="97" spans="1:12" ht="18.95" customHeight="1">
      <c r="A97" s="987" t="s">
        <v>383</v>
      </c>
      <c r="B97" s="988" t="s">
        <v>47</v>
      </c>
      <c r="C97" s="989" t="s">
        <v>113</v>
      </c>
      <c r="D97" s="992" t="s">
        <v>41</v>
      </c>
      <c r="E97" s="1084">
        <v>40956841000</v>
      </c>
      <c r="F97" s="1079">
        <v>1571360000</v>
      </c>
      <c r="G97" s="1079">
        <v>1531961000</v>
      </c>
      <c r="H97" s="1079">
        <v>23530371000</v>
      </c>
      <c r="I97" s="1079">
        <v>14323149000</v>
      </c>
      <c r="J97" s="1079">
        <v>0</v>
      </c>
      <c r="K97" s="1079">
        <v>0</v>
      </c>
      <c r="L97" s="1087">
        <v>0</v>
      </c>
    </row>
    <row r="98" spans="1:12" ht="18.95" customHeight="1">
      <c r="A98" s="987"/>
      <c r="B98" s="988"/>
      <c r="C98" s="989"/>
      <c r="D98" s="992" t="s">
        <v>42</v>
      </c>
      <c r="E98" s="1086">
        <v>40958936587.000008</v>
      </c>
      <c r="F98" s="1079">
        <v>2274799826</v>
      </c>
      <c r="G98" s="1079">
        <v>1364047435.8500001</v>
      </c>
      <c r="H98" s="1079">
        <v>23634901227.150005</v>
      </c>
      <c r="I98" s="1079">
        <v>13685188098</v>
      </c>
      <c r="J98" s="1079">
        <v>0</v>
      </c>
      <c r="K98" s="1079">
        <v>0</v>
      </c>
      <c r="L98" s="1087">
        <v>0</v>
      </c>
    </row>
    <row r="99" spans="1:12" ht="18.95" customHeight="1">
      <c r="A99" s="987"/>
      <c r="B99" s="988"/>
      <c r="C99" s="989"/>
      <c r="D99" s="992" t="s">
        <v>43</v>
      </c>
      <c r="E99" s="1086">
        <v>17742911218.670002</v>
      </c>
      <c r="F99" s="1079">
        <v>1233108465.4899998</v>
      </c>
      <c r="G99" s="1079">
        <v>849769532.00999987</v>
      </c>
      <c r="H99" s="1079">
        <v>11244911794.84</v>
      </c>
      <c r="I99" s="1079">
        <v>4415121426.3300009</v>
      </c>
      <c r="J99" s="1079">
        <v>0</v>
      </c>
      <c r="K99" s="1079">
        <v>0</v>
      </c>
      <c r="L99" s="1087">
        <v>0</v>
      </c>
    </row>
    <row r="100" spans="1:12" ht="18.95" customHeight="1">
      <c r="A100" s="991"/>
      <c r="B100" s="989"/>
      <c r="C100" s="989"/>
      <c r="D100" s="992" t="s">
        <v>44</v>
      </c>
      <c r="E100" s="1015">
        <v>0.43320995431923087</v>
      </c>
      <c r="F100" s="949">
        <v>0.78473963031386806</v>
      </c>
      <c r="G100" s="949">
        <v>0.55469397198100989</v>
      </c>
      <c r="H100" s="949">
        <v>0.47788926892992889</v>
      </c>
      <c r="I100" s="949">
        <v>0.30825075032941435</v>
      </c>
      <c r="J100" s="949">
        <v>0</v>
      </c>
      <c r="K100" s="949">
        <v>0</v>
      </c>
      <c r="L100" s="1016">
        <v>0</v>
      </c>
    </row>
    <row r="101" spans="1:12" ht="18.95" customHeight="1">
      <c r="A101" s="993"/>
      <c r="B101" s="994"/>
      <c r="C101" s="994"/>
      <c r="D101" s="995" t="s">
        <v>45</v>
      </c>
      <c r="E101" s="1017">
        <v>0.43318778994622237</v>
      </c>
      <c r="F101" s="1018">
        <v>0.54207339538015231</v>
      </c>
      <c r="G101" s="1018">
        <v>0.62297652535849657</v>
      </c>
      <c r="H101" s="1018">
        <v>0.47577570503754368</v>
      </c>
      <c r="I101" s="1018">
        <v>0.32262044151042701</v>
      </c>
      <c r="J101" s="1018">
        <v>0</v>
      </c>
      <c r="K101" s="1018">
        <v>0</v>
      </c>
      <c r="L101" s="1019">
        <v>0</v>
      </c>
    </row>
    <row r="102" spans="1:12" ht="18.95" customHeight="1">
      <c r="A102" s="1004" t="s">
        <v>384</v>
      </c>
      <c r="B102" s="1000" t="s">
        <v>47</v>
      </c>
      <c r="C102" s="1005" t="s">
        <v>385</v>
      </c>
      <c r="D102" s="1002" t="s">
        <v>41</v>
      </c>
      <c r="E102" s="1084">
        <v>78486248000</v>
      </c>
      <c r="F102" s="1079">
        <v>55787227000</v>
      </c>
      <c r="G102" s="1079">
        <v>22578673000</v>
      </c>
      <c r="H102" s="1079">
        <v>119352000</v>
      </c>
      <c r="I102" s="1079">
        <v>996000</v>
      </c>
      <c r="J102" s="1079">
        <v>0</v>
      </c>
      <c r="K102" s="1079">
        <v>0</v>
      </c>
      <c r="L102" s="1087">
        <v>0</v>
      </c>
    </row>
    <row r="103" spans="1:12" ht="18.95" customHeight="1">
      <c r="A103" s="987"/>
      <c r="B103" s="988"/>
      <c r="C103" s="989" t="s">
        <v>386</v>
      </c>
      <c r="D103" s="992" t="s">
        <v>42</v>
      </c>
      <c r="E103" s="1086">
        <v>78486248000</v>
      </c>
      <c r="F103" s="1079">
        <v>55787227000</v>
      </c>
      <c r="G103" s="1079">
        <v>22568706750</v>
      </c>
      <c r="H103" s="1079">
        <v>129232250</v>
      </c>
      <c r="I103" s="1079">
        <v>1082000</v>
      </c>
      <c r="J103" s="1079">
        <v>0</v>
      </c>
      <c r="K103" s="1079">
        <v>0</v>
      </c>
      <c r="L103" s="1087">
        <v>0</v>
      </c>
    </row>
    <row r="104" spans="1:12" ht="18.95" customHeight="1">
      <c r="A104" s="987"/>
      <c r="B104" s="988"/>
      <c r="C104" s="989"/>
      <c r="D104" s="992" t="s">
        <v>43</v>
      </c>
      <c r="E104" s="1086">
        <v>48598365374.279999</v>
      </c>
      <c r="F104" s="1079">
        <v>34796372054.860001</v>
      </c>
      <c r="G104" s="1079">
        <v>13712242393.049999</v>
      </c>
      <c r="H104" s="1079">
        <v>89618530.38000001</v>
      </c>
      <c r="I104" s="1079">
        <v>132395.99</v>
      </c>
      <c r="J104" s="1079">
        <v>0</v>
      </c>
      <c r="K104" s="1079">
        <v>0</v>
      </c>
      <c r="L104" s="1087">
        <v>0</v>
      </c>
    </row>
    <row r="105" spans="1:12" ht="18.95" customHeight="1">
      <c r="A105" s="991"/>
      <c r="B105" s="989"/>
      <c r="C105" s="989"/>
      <c r="D105" s="992" t="s">
        <v>44</v>
      </c>
      <c r="E105" s="1015">
        <v>0.61919593065883338</v>
      </c>
      <c r="F105" s="949">
        <v>0.62373367392611212</v>
      </c>
      <c r="G105" s="949">
        <v>0.607309490378376</v>
      </c>
      <c r="H105" s="949">
        <v>0.75087581590589192</v>
      </c>
      <c r="I105" s="949">
        <v>0.13292770080321284</v>
      </c>
      <c r="J105" s="949">
        <v>0</v>
      </c>
      <c r="K105" s="949">
        <v>0</v>
      </c>
      <c r="L105" s="1016">
        <v>0</v>
      </c>
    </row>
    <row r="106" spans="1:12" ht="18.95" customHeight="1">
      <c r="A106" s="993"/>
      <c r="B106" s="994"/>
      <c r="C106" s="994"/>
      <c r="D106" s="998" t="s">
        <v>45</v>
      </c>
      <c r="E106" s="1017">
        <v>0.61919593065883338</v>
      </c>
      <c r="F106" s="1018">
        <v>0.62373367392611212</v>
      </c>
      <c r="G106" s="1018">
        <v>0.60757767580324462</v>
      </c>
      <c r="H106" s="1018">
        <v>0.69346877718216626</v>
      </c>
      <c r="I106" s="1018">
        <v>0.12236228280961182</v>
      </c>
      <c r="J106" s="1018">
        <v>0</v>
      </c>
      <c r="K106" s="1018">
        <v>0</v>
      </c>
      <c r="L106" s="1019">
        <v>0</v>
      </c>
    </row>
    <row r="107" spans="1:12" ht="18.95" customHeight="1">
      <c r="A107" s="987" t="s">
        <v>387</v>
      </c>
      <c r="B107" s="988" t="s">
        <v>47</v>
      </c>
      <c r="C107" s="989" t="s">
        <v>388</v>
      </c>
      <c r="D107" s="1003" t="s">
        <v>41</v>
      </c>
      <c r="E107" s="1084">
        <v>17058422000</v>
      </c>
      <c r="F107" s="1079">
        <v>2723763000</v>
      </c>
      <c r="G107" s="1079">
        <v>254846000</v>
      </c>
      <c r="H107" s="1079">
        <v>13550534000</v>
      </c>
      <c r="I107" s="1079">
        <v>467424000</v>
      </c>
      <c r="J107" s="1079">
        <v>0</v>
      </c>
      <c r="K107" s="1079">
        <v>0</v>
      </c>
      <c r="L107" s="1087">
        <v>61855000</v>
      </c>
    </row>
    <row r="108" spans="1:12" ht="18.95" customHeight="1">
      <c r="A108" s="987"/>
      <c r="B108" s="988"/>
      <c r="C108" s="989" t="s">
        <v>389</v>
      </c>
      <c r="D108" s="992" t="s">
        <v>42</v>
      </c>
      <c r="E108" s="1086">
        <v>17684125520.84</v>
      </c>
      <c r="F108" s="1079">
        <v>2957364830.8600001</v>
      </c>
      <c r="G108" s="1079">
        <v>331550279.36000001</v>
      </c>
      <c r="H108" s="1079">
        <v>13431716099.029999</v>
      </c>
      <c r="I108" s="1079">
        <v>803472509.10000002</v>
      </c>
      <c r="J108" s="1079">
        <v>0</v>
      </c>
      <c r="K108" s="1079">
        <v>0</v>
      </c>
      <c r="L108" s="1087">
        <v>160021802.48999998</v>
      </c>
    </row>
    <row r="109" spans="1:12" ht="18.95" customHeight="1">
      <c r="A109" s="987"/>
      <c r="B109" s="988"/>
      <c r="C109" s="989"/>
      <c r="D109" s="992" t="s">
        <v>43</v>
      </c>
      <c r="E109" s="1086">
        <v>10632511994.879997</v>
      </c>
      <c r="F109" s="1079">
        <v>1983180123.0499995</v>
      </c>
      <c r="G109" s="1079">
        <v>243791822.23000002</v>
      </c>
      <c r="H109" s="1079">
        <v>7997521822.7099972</v>
      </c>
      <c r="I109" s="1079">
        <v>337615454.25999999</v>
      </c>
      <c r="J109" s="1079">
        <v>0</v>
      </c>
      <c r="K109" s="1079">
        <v>0</v>
      </c>
      <c r="L109" s="1087">
        <v>70402772.630000025</v>
      </c>
    </row>
    <row r="110" spans="1:12" ht="18.95" customHeight="1">
      <c r="A110" s="987"/>
      <c r="B110" s="989"/>
      <c r="C110" s="989"/>
      <c r="D110" s="992" t="s">
        <v>44</v>
      </c>
      <c r="E110" s="1015">
        <v>0.6232998570958086</v>
      </c>
      <c r="F110" s="949">
        <v>0.72810304092169531</v>
      </c>
      <c r="G110" s="949">
        <v>0.95662408760584827</v>
      </c>
      <c r="H110" s="949">
        <v>0.59019975321341556</v>
      </c>
      <c r="I110" s="949">
        <v>0.72228951500136918</v>
      </c>
      <c r="J110" s="949">
        <v>0</v>
      </c>
      <c r="K110" s="949">
        <v>0</v>
      </c>
      <c r="L110" s="1016">
        <v>1.1381904879152862</v>
      </c>
    </row>
    <row r="111" spans="1:12" ht="18.95" customHeight="1">
      <c r="A111" s="993"/>
      <c r="B111" s="994"/>
      <c r="C111" s="994"/>
      <c r="D111" s="992" t="s">
        <v>45</v>
      </c>
      <c r="E111" s="1017">
        <v>0.60124612791003029</v>
      </c>
      <c r="F111" s="1018">
        <v>0.67059028441658031</v>
      </c>
      <c r="G111" s="1018">
        <v>0.73530875226706971</v>
      </c>
      <c r="H111" s="1018">
        <v>0.59542070155038163</v>
      </c>
      <c r="I111" s="1018">
        <v>0.42019540237683534</v>
      </c>
      <c r="J111" s="1018">
        <v>0</v>
      </c>
      <c r="K111" s="1018">
        <v>0</v>
      </c>
      <c r="L111" s="1019">
        <v>0.43995737789792494</v>
      </c>
    </row>
    <row r="112" spans="1:12" ht="18.95" customHeight="1">
      <c r="A112" s="987" t="s">
        <v>390</v>
      </c>
      <c r="B112" s="988" t="s">
        <v>47</v>
      </c>
      <c r="C112" s="989" t="s">
        <v>391</v>
      </c>
      <c r="D112" s="990" t="s">
        <v>41</v>
      </c>
      <c r="E112" s="1084">
        <v>15088214000</v>
      </c>
      <c r="F112" s="1079">
        <v>187014000</v>
      </c>
      <c r="G112" s="1079">
        <v>314375000</v>
      </c>
      <c r="H112" s="1079">
        <v>14061785000</v>
      </c>
      <c r="I112" s="1079">
        <v>508791000</v>
      </c>
      <c r="J112" s="1079">
        <v>0</v>
      </c>
      <c r="K112" s="1079">
        <v>0</v>
      </c>
      <c r="L112" s="1087">
        <v>16249000</v>
      </c>
    </row>
    <row r="113" spans="1:12" ht="18.95" customHeight="1">
      <c r="A113" s="987"/>
      <c r="B113" s="988"/>
      <c r="C113" s="989"/>
      <c r="D113" s="992" t="s">
        <v>42</v>
      </c>
      <c r="E113" s="1086">
        <v>15210829979.000002</v>
      </c>
      <c r="F113" s="1079">
        <v>187014000</v>
      </c>
      <c r="G113" s="1079">
        <v>300132411.19</v>
      </c>
      <c r="H113" s="1079">
        <v>14104596588.810001</v>
      </c>
      <c r="I113" s="1079">
        <v>601566000</v>
      </c>
      <c r="J113" s="1079">
        <v>0</v>
      </c>
      <c r="K113" s="1079">
        <v>0</v>
      </c>
      <c r="L113" s="1087">
        <v>17520979</v>
      </c>
    </row>
    <row r="114" spans="1:12" ht="18.95" customHeight="1">
      <c r="A114" s="987"/>
      <c r="B114" s="988"/>
      <c r="C114" s="989"/>
      <c r="D114" s="992" t="s">
        <v>43</v>
      </c>
      <c r="E114" s="1086">
        <v>8254838190.8700047</v>
      </c>
      <c r="F114" s="1079">
        <v>100817164.77</v>
      </c>
      <c r="G114" s="1079">
        <v>169856631.97</v>
      </c>
      <c r="H114" s="1079">
        <v>7822084164.7700052</v>
      </c>
      <c r="I114" s="1079">
        <v>158016566.06999999</v>
      </c>
      <c r="J114" s="1079">
        <v>0</v>
      </c>
      <c r="K114" s="1079">
        <v>0</v>
      </c>
      <c r="L114" s="1087">
        <v>4063663.2900000005</v>
      </c>
    </row>
    <row r="115" spans="1:12" ht="18.95" customHeight="1">
      <c r="A115" s="991"/>
      <c r="B115" s="989"/>
      <c r="C115" s="989"/>
      <c r="D115" s="992" t="s">
        <v>44</v>
      </c>
      <c r="E115" s="1015">
        <v>0.54710505768741113</v>
      </c>
      <c r="F115" s="949">
        <v>0.5390888637749045</v>
      </c>
      <c r="G115" s="949">
        <v>0.54029942574950296</v>
      </c>
      <c r="H115" s="949">
        <v>0.55626537916558993</v>
      </c>
      <c r="I115" s="949">
        <v>0.31057264391469186</v>
      </c>
      <c r="J115" s="949">
        <v>0</v>
      </c>
      <c r="K115" s="949">
        <v>0</v>
      </c>
      <c r="L115" s="1016">
        <v>0.25008697704474125</v>
      </c>
    </row>
    <row r="116" spans="1:12" ht="18.95" customHeight="1">
      <c r="A116" s="993"/>
      <c r="B116" s="994"/>
      <c r="C116" s="994"/>
      <c r="D116" s="997" t="s">
        <v>45</v>
      </c>
      <c r="E116" s="1017">
        <v>0.54269479063710491</v>
      </c>
      <c r="F116" s="1018">
        <v>0.5390888637749045</v>
      </c>
      <c r="G116" s="1018">
        <v>0.56593898438536716</v>
      </c>
      <c r="H116" s="1018">
        <v>0.55457695053651668</v>
      </c>
      <c r="I116" s="1018">
        <v>0.26267536075842052</v>
      </c>
      <c r="J116" s="1018">
        <v>0</v>
      </c>
      <c r="K116" s="1018">
        <v>0</v>
      </c>
      <c r="L116" s="1019">
        <v>0.23193129162474313</v>
      </c>
    </row>
    <row r="117" spans="1:12" ht="18.95" customHeight="1">
      <c r="A117" s="987" t="s">
        <v>392</v>
      </c>
      <c r="B117" s="988" t="s">
        <v>47</v>
      </c>
      <c r="C117" s="989" t="s">
        <v>393</v>
      </c>
      <c r="D117" s="990" t="s">
        <v>41</v>
      </c>
      <c r="E117" s="1161">
        <v>0</v>
      </c>
      <c r="F117" s="1160">
        <v>0</v>
      </c>
      <c r="G117" s="1160">
        <v>0</v>
      </c>
      <c r="H117" s="1160">
        <v>0</v>
      </c>
      <c r="I117" s="1160">
        <v>0</v>
      </c>
      <c r="J117" s="1160">
        <v>0</v>
      </c>
      <c r="K117" s="1160">
        <v>0</v>
      </c>
      <c r="L117" s="1163">
        <v>0</v>
      </c>
    </row>
    <row r="118" spans="1:12" ht="18.95" customHeight="1">
      <c r="A118" s="987"/>
      <c r="B118" s="988"/>
      <c r="C118" s="989" t="s">
        <v>394</v>
      </c>
      <c r="D118" s="992" t="s">
        <v>42</v>
      </c>
      <c r="E118" s="1086">
        <v>5057148</v>
      </c>
      <c r="F118" s="1079">
        <v>5057148</v>
      </c>
      <c r="G118" s="1079">
        <v>0</v>
      </c>
      <c r="H118" s="1079">
        <v>0</v>
      </c>
      <c r="I118" s="1079">
        <v>0</v>
      </c>
      <c r="J118" s="1079">
        <v>0</v>
      </c>
      <c r="K118" s="1079">
        <v>0</v>
      </c>
      <c r="L118" s="1087">
        <v>0</v>
      </c>
    </row>
    <row r="119" spans="1:12" ht="18.95" customHeight="1">
      <c r="A119" s="987"/>
      <c r="B119" s="988"/>
      <c r="C119" s="989" t="s">
        <v>395</v>
      </c>
      <c r="D119" s="992" t="s">
        <v>43</v>
      </c>
      <c r="E119" s="1086">
        <v>4120881</v>
      </c>
      <c r="F119" s="1079">
        <v>4120881</v>
      </c>
      <c r="G119" s="1079">
        <v>0</v>
      </c>
      <c r="H119" s="1079">
        <v>0</v>
      </c>
      <c r="I119" s="1079">
        <v>0</v>
      </c>
      <c r="J119" s="1079">
        <v>0</v>
      </c>
      <c r="K119" s="1079">
        <v>0</v>
      </c>
      <c r="L119" s="1087">
        <v>0</v>
      </c>
    </row>
    <row r="120" spans="1:12" ht="18.95" customHeight="1">
      <c r="A120" s="991"/>
      <c r="B120" s="989"/>
      <c r="C120" s="989" t="s">
        <v>396</v>
      </c>
      <c r="D120" s="992" t="s">
        <v>44</v>
      </c>
      <c r="E120" s="1015">
        <v>0</v>
      </c>
      <c r="F120" s="949">
        <v>0</v>
      </c>
      <c r="G120" s="949">
        <v>0</v>
      </c>
      <c r="H120" s="949">
        <v>0</v>
      </c>
      <c r="I120" s="949">
        <v>0</v>
      </c>
      <c r="J120" s="949">
        <v>0</v>
      </c>
      <c r="K120" s="949">
        <v>0</v>
      </c>
      <c r="L120" s="1016">
        <v>0</v>
      </c>
    </row>
    <row r="121" spans="1:12" ht="18.95" customHeight="1">
      <c r="A121" s="993"/>
      <c r="B121" s="994"/>
      <c r="C121" s="994" t="s">
        <v>397</v>
      </c>
      <c r="D121" s="997" t="s">
        <v>45</v>
      </c>
      <c r="E121" s="1017">
        <v>0.81486264590239399</v>
      </c>
      <c r="F121" s="1018">
        <v>0.81486264590239399</v>
      </c>
      <c r="G121" s="1018">
        <v>0</v>
      </c>
      <c r="H121" s="1018">
        <v>0</v>
      </c>
      <c r="I121" s="1018">
        <v>0</v>
      </c>
      <c r="J121" s="1018">
        <v>0</v>
      </c>
      <c r="K121" s="1018">
        <v>0</v>
      </c>
      <c r="L121" s="1019">
        <v>0</v>
      </c>
    </row>
    <row r="122" spans="1:12" ht="18.95" customHeight="1">
      <c r="A122" s="987" t="s">
        <v>398</v>
      </c>
      <c r="B122" s="988" t="s">
        <v>47</v>
      </c>
      <c r="C122" s="989" t="s">
        <v>399</v>
      </c>
      <c r="D122" s="990" t="s">
        <v>41</v>
      </c>
      <c r="E122" s="1084">
        <v>27600000000</v>
      </c>
      <c r="F122" s="1079">
        <v>0</v>
      </c>
      <c r="G122" s="1079">
        <v>0</v>
      </c>
      <c r="H122" s="1079">
        <v>100000</v>
      </c>
      <c r="I122" s="1079">
        <v>0</v>
      </c>
      <c r="J122" s="1079">
        <v>27599900000</v>
      </c>
      <c r="K122" s="1079">
        <v>0</v>
      </c>
      <c r="L122" s="1087">
        <v>0</v>
      </c>
    </row>
    <row r="123" spans="1:12" ht="18.95" customHeight="1">
      <c r="A123" s="987"/>
      <c r="B123" s="988"/>
      <c r="C123" s="989"/>
      <c r="D123" s="992" t="s">
        <v>42</v>
      </c>
      <c r="E123" s="1086">
        <v>27600000000</v>
      </c>
      <c r="F123" s="1079">
        <v>0</v>
      </c>
      <c r="G123" s="1079">
        <v>0</v>
      </c>
      <c r="H123" s="1079">
        <v>100000</v>
      </c>
      <c r="I123" s="1079">
        <v>0</v>
      </c>
      <c r="J123" s="1079">
        <v>27599900000</v>
      </c>
      <c r="K123" s="1079">
        <v>0</v>
      </c>
      <c r="L123" s="1087">
        <v>0</v>
      </c>
    </row>
    <row r="124" spans="1:12" ht="18.95" customHeight="1">
      <c r="A124" s="987"/>
      <c r="B124" s="988"/>
      <c r="C124" s="989"/>
      <c r="D124" s="992" t="s">
        <v>43</v>
      </c>
      <c r="E124" s="1086">
        <v>18338798221.899998</v>
      </c>
      <c r="F124" s="1079">
        <v>0</v>
      </c>
      <c r="G124" s="1079">
        <v>0</v>
      </c>
      <c r="H124" s="1079">
        <v>0</v>
      </c>
      <c r="I124" s="1079">
        <v>0</v>
      </c>
      <c r="J124" s="1079">
        <v>18338798221.899998</v>
      </c>
      <c r="K124" s="1079">
        <v>0</v>
      </c>
      <c r="L124" s="1087">
        <v>0</v>
      </c>
    </row>
    <row r="125" spans="1:12" ht="18.95" customHeight="1">
      <c r="A125" s="991"/>
      <c r="B125" s="989"/>
      <c r="C125" s="989"/>
      <c r="D125" s="992" t="s">
        <v>44</v>
      </c>
      <c r="E125" s="1015">
        <v>0.6644492109384057</v>
      </c>
      <c r="F125" s="949">
        <v>0</v>
      </c>
      <c r="G125" s="949">
        <v>0</v>
      </c>
      <c r="H125" s="949">
        <v>0</v>
      </c>
      <c r="I125" s="949">
        <v>0</v>
      </c>
      <c r="J125" s="949">
        <v>0.66445161837180566</v>
      </c>
      <c r="K125" s="949">
        <v>0</v>
      </c>
      <c r="L125" s="1016">
        <v>0</v>
      </c>
    </row>
    <row r="126" spans="1:12" ht="18.95" customHeight="1">
      <c r="A126" s="993"/>
      <c r="B126" s="994"/>
      <c r="C126" s="994"/>
      <c r="D126" s="997" t="s">
        <v>45</v>
      </c>
      <c r="E126" s="1017">
        <v>0.6644492109384057</v>
      </c>
      <c r="F126" s="1018">
        <v>0</v>
      </c>
      <c r="G126" s="1018">
        <v>0</v>
      </c>
      <c r="H126" s="1018">
        <v>0</v>
      </c>
      <c r="I126" s="1018">
        <v>0</v>
      </c>
      <c r="J126" s="1018">
        <v>0.66445161837180566</v>
      </c>
      <c r="K126" s="1018">
        <v>0</v>
      </c>
      <c r="L126" s="1019">
        <v>0</v>
      </c>
    </row>
    <row r="127" spans="1:12" ht="18.95" customHeight="1">
      <c r="A127" s="987" t="s">
        <v>400</v>
      </c>
      <c r="B127" s="988" t="s">
        <v>47</v>
      </c>
      <c r="C127" s="989" t="s">
        <v>401</v>
      </c>
      <c r="D127" s="990" t="s">
        <v>41</v>
      </c>
      <c r="E127" s="1084">
        <v>111846890000</v>
      </c>
      <c r="F127" s="1079">
        <v>76927855000</v>
      </c>
      <c r="G127" s="1079">
        <v>838140000</v>
      </c>
      <c r="H127" s="1079">
        <v>3551446000</v>
      </c>
      <c r="I127" s="1079">
        <v>1624771000</v>
      </c>
      <c r="J127" s="1079">
        <v>0</v>
      </c>
      <c r="K127" s="1079">
        <v>23327650000</v>
      </c>
      <c r="L127" s="1087">
        <v>5577028000</v>
      </c>
    </row>
    <row r="128" spans="1:12" ht="18.95" customHeight="1">
      <c r="A128" s="991"/>
      <c r="B128" s="989"/>
      <c r="C128" s="989"/>
      <c r="D128" s="992" t="s">
        <v>42</v>
      </c>
      <c r="E128" s="1086">
        <v>99201701602.950012</v>
      </c>
      <c r="F128" s="1079">
        <v>70652422272.090012</v>
      </c>
      <c r="G128" s="1079">
        <v>722495334</v>
      </c>
      <c r="H128" s="1079">
        <v>1394324947.8599999</v>
      </c>
      <c r="I128" s="1079">
        <v>1139838129.96</v>
      </c>
      <c r="J128" s="1079">
        <v>0</v>
      </c>
      <c r="K128" s="1079">
        <v>21347198887.419998</v>
      </c>
      <c r="L128" s="1087">
        <v>3945422031.6199999</v>
      </c>
    </row>
    <row r="129" spans="1:12" ht="18.95" customHeight="1">
      <c r="A129" s="991"/>
      <c r="B129" s="989"/>
      <c r="C129" s="989"/>
      <c r="D129" s="992" t="s">
        <v>43</v>
      </c>
      <c r="E129" s="1086">
        <v>59864656850.629997</v>
      </c>
      <c r="F129" s="1079">
        <v>44287687086.770004</v>
      </c>
      <c r="G129" s="1079">
        <v>0</v>
      </c>
      <c r="H129" s="1079">
        <v>305154.7</v>
      </c>
      <c r="I129" s="1079">
        <v>77146857</v>
      </c>
      <c r="J129" s="1079">
        <v>0</v>
      </c>
      <c r="K129" s="1079">
        <v>14531419873.700001</v>
      </c>
      <c r="L129" s="1087">
        <v>968097878.45999992</v>
      </c>
    </row>
    <row r="130" spans="1:12" ht="18.95" customHeight="1">
      <c r="A130" s="991"/>
      <c r="B130" s="989"/>
      <c r="C130" s="989"/>
      <c r="D130" s="992" t="s">
        <v>44</v>
      </c>
      <c r="E130" s="1015">
        <v>0.53523756316004856</v>
      </c>
      <c r="F130" s="949">
        <v>0.57570417226334991</v>
      </c>
      <c r="G130" s="949">
        <v>0</v>
      </c>
      <c r="H130" s="949">
        <v>8.5924071490880055E-5</v>
      </c>
      <c r="I130" s="949">
        <v>4.7481680187546428E-2</v>
      </c>
      <c r="J130" s="949">
        <v>0</v>
      </c>
      <c r="K130" s="949">
        <v>0.62292686463059932</v>
      </c>
      <c r="L130" s="1016">
        <v>0.17358669858928447</v>
      </c>
    </row>
    <row r="131" spans="1:12" ht="18.95" customHeight="1">
      <c r="A131" s="993"/>
      <c r="B131" s="994"/>
      <c r="C131" s="994"/>
      <c r="D131" s="995" t="s">
        <v>45</v>
      </c>
      <c r="E131" s="1017">
        <v>0.60346401204119837</v>
      </c>
      <c r="F131" s="1018">
        <v>0.62683890604929859</v>
      </c>
      <c r="G131" s="1018">
        <v>0</v>
      </c>
      <c r="H131" s="1018">
        <v>2.1885479455011495E-4</v>
      </c>
      <c r="I131" s="1018">
        <v>6.7682291873063849E-2</v>
      </c>
      <c r="J131" s="1018">
        <v>0</v>
      </c>
      <c r="K131" s="1018">
        <v>0.68071787546156381</v>
      </c>
      <c r="L131" s="1019">
        <v>0.24537245209798167</v>
      </c>
    </row>
    <row r="132" spans="1:12" ht="18.95" customHeight="1">
      <c r="A132" s="1004" t="s">
        <v>402</v>
      </c>
      <c r="B132" s="1000" t="s">
        <v>47</v>
      </c>
      <c r="C132" s="1005" t="s">
        <v>115</v>
      </c>
      <c r="D132" s="1002" t="s">
        <v>41</v>
      </c>
      <c r="E132" s="1084">
        <v>2283373000</v>
      </c>
      <c r="F132" s="1079">
        <v>160789000</v>
      </c>
      <c r="G132" s="1079">
        <v>31572000</v>
      </c>
      <c r="H132" s="1079">
        <v>1955549000</v>
      </c>
      <c r="I132" s="1079">
        <v>81251000</v>
      </c>
      <c r="J132" s="1079">
        <v>0</v>
      </c>
      <c r="K132" s="1079">
        <v>0</v>
      </c>
      <c r="L132" s="1087">
        <v>54212000</v>
      </c>
    </row>
    <row r="133" spans="1:12" ht="18.95" customHeight="1">
      <c r="A133" s="987"/>
      <c r="B133" s="989"/>
      <c r="C133" s="989"/>
      <c r="D133" s="992" t="s">
        <v>42</v>
      </c>
      <c r="E133" s="1086">
        <v>4336833684.9799995</v>
      </c>
      <c r="F133" s="1079">
        <v>2081006177.9900002</v>
      </c>
      <c r="G133" s="1079">
        <v>32339853.379999999</v>
      </c>
      <c r="H133" s="1079">
        <v>2062634338.9999998</v>
      </c>
      <c r="I133" s="1079">
        <v>99218874.609999999</v>
      </c>
      <c r="J133" s="1079">
        <v>0</v>
      </c>
      <c r="K133" s="1079">
        <v>0</v>
      </c>
      <c r="L133" s="1087">
        <v>61634440</v>
      </c>
    </row>
    <row r="134" spans="1:12" ht="18.95" customHeight="1">
      <c r="A134" s="987"/>
      <c r="B134" s="989"/>
      <c r="C134" s="989"/>
      <c r="D134" s="992" t="s">
        <v>43</v>
      </c>
      <c r="E134" s="1086">
        <v>2507351678.789999</v>
      </c>
      <c r="F134" s="1079">
        <v>1363169626.6599996</v>
      </c>
      <c r="G134" s="1079">
        <v>10490591.549999999</v>
      </c>
      <c r="H134" s="1079">
        <v>1080110175.2599995</v>
      </c>
      <c r="I134" s="1079">
        <v>30477658.119999997</v>
      </c>
      <c r="J134" s="1079">
        <v>0</v>
      </c>
      <c r="K134" s="1079">
        <v>0</v>
      </c>
      <c r="L134" s="1087">
        <v>23103627.200000007</v>
      </c>
    </row>
    <row r="135" spans="1:12" ht="18.95" customHeight="1">
      <c r="A135" s="987"/>
      <c r="B135" s="989"/>
      <c r="C135" s="989"/>
      <c r="D135" s="992" t="s">
        <v>44</v>
      </c>
      <c r="E135" s="1015">
        <v>1.0980911479596189</v>
      </c>
      <c r="F135" s="949">
        <v>8.4780030142609242</v>
      </c>
      <c r="G135" s="949">
        <v>0.33227516628658299</v>
      </c>
      <c r="H135" s="949">
        <v>0.55233091845819227</v>
      </c>
      <c r="I135" s="949">
        <v>0.37510502172280952</v>
      </c>
      <c r="J135" s="949">
        <v>0</v>
      </c>
      <c r="K135" s="949">
        <v>0</v>
      </c>
      <c r="L135" s="1016">
        <v>0.42617182911532514</v>
      </c>
    </row>
    <row r="136" spans="1:12" ht="18.95" customHeight="1">
      <c r="A136" s="1006"/>
      <c r="B136" s="994"/>
      <c r="C136" s="994"/>
      <c r="D136" s="995" t="s">
        <v>45</v>
      </c>
      <c r="E136" s="1017">
        <v>0.57815260185647688</v>
      </c>
      <c r="F136" s="1018">
        <v>0.65505313779349572</v>
      </c>
      <c r="G136" s="1018">
        <v>0.32438587233941252</v>
      </c>
      <c r="H136" s="1018">
        <v>0.52365567412382719</v>
      </c>
      <c r="I136" s="1018">
        <v>0.3071760110140197</v>
      </c>
      <c r="J136" s="1018">
        <v>0</v>
      </c>
      <c r="K136" s="1018">
        <v>0</v>
      </c>
      <c r="L136" s="1019">
        <v>0.37484930827634688</v>
      </c>
    </row>
    <row r="137" spans="1:12" ht="18.95" customHeight="1">
      <c r="A137" s="987" t="s">
        <v>403</v>
      </c>
      <c r="B137" s="988" t="s">
        <v>47</v>
      </c>
      <c r="C137" s="989" t="s">
        <v>404</v>
      </c>
      <c r="D137" s="1003" t="s">
        <v>41</v>
      </c>
      <c r="E137" s="1084">
        <v>8495667000</v>
      </c>
      <c r="F137" s="1079">
        <v>3702408000</v>
      </c>
      <c r="G137" s="1079">
        <v>11826000</v>
      </c>
      <c r="H137" s="1079">
        <v>3279732000</v>
      </c>
      <c r="I137" s="1079">
        <v>1224901000</v>
      </c>
      <c r="J137" s="1079">
        <v>0</v>
      </c>
      <c r="K137" s="1079">
        <v>0</v>
      </c>
      <c r="L137" s="1087">
        <v>276800000</v>
      </c>
    </row>
    <row r="138" spans="1:12" ht="18.95" customHeight="1">
      <c r="A138" s="987"/>
      <c r="B138" s="988"/>
      <c r="C138" s="989"/>
      <c r="D138" s="992" t="s">
        <v>42</v>
      </c>
      <c r="E138" s="1086">
        <v>9933166788.0799999</v>
      </c>
      <c r="F138" s="1079">
        <v>3959570732.1599998</v>
      </c>
      <c r="G138" s="1079">
        <v>16581095.279999999</v>
      </c>
      <c r="H138" s="1079">
        <v>3857969079.3900003</v>
      </c>
      <c r="I138" s="1079">
        <v>1762386477.25</v>
      </c>
      <c r="J138" s="1079">
        <v>0</v>
      </c>
      <c r="K138" s="1079">
        <v>0</v>
      </c>
      <c r="L138" s="1087">
        <v>336659404</v>
      </c>
    </row>
    <row r="139" spans="1:12" ht="18.95" customHeight="1">
      <c r="A139" s="987"/>
      <c r="B139" s="988"/>
      <c r="C139" s="989"/>
      <c r="D139" s="992" t="s">
        <v>43</v>
      </c>
      <c r="E139" s="1086">
        <v>4940444784.7299986</v>
      </c>
      <c r="F139" s="1079">
        <v>2150330125.2400002</v>
      </c>
      <c r="G139" s="1079">
        <v>9568814.2599999998</v>
      </c>
      <c r="H139" s="1079">
        <v>2043516060.6199987</v>
      </c>
      <c r="I139" s="1079">
        <v>557893760.94999993</v>
      </c>
      <c r="J139" s="1079">
        <v>0</v>
      </c>
      <c r="K139" s="1079">
        <v>0</v>
      </c>
      <c r="L139" s="1087">
        <v>179136023.66</v>
      </c>
    </row>
    <row r="140" spans="1:12" ht="18.95" customHeight="1">
      <c r="A140" s="987"/>
      <c r="B140" s="989"/>
      <c r="C140" s="989"/>
      <c r="D140" s="992" t="s">
        <v>44</v>
      </c>
      <c r="E140" s="1015">
        <v>0.58152523924607669</v>
      </c>
      <c r="F140" s="949">
        <v>0.58079231819939892</v>
      </c>
      <c r="G140" s="949">
        <v>0.80913362590901405</v>
      </c>
      <c r="H140" s="949">
        <v>0.62307409892637533</v>
      </c>
      <c r="I140" s="949">
        <v>0.45546028695380275</v>
      </c>
      <c r="J140" s="949">
        <v>0</v>
      </c>
      <c r="K140" s="949">
        <v>0</v>
      </c>
      <c r="L140" s="1016">
        <v>0.64716771553468211</v>
      </c>
    </row>
    <row r="141" spans="1:12" ht="18.95" customHeight="1">
      <c r="A141" s="993"/>
      <c r="B141" s="994"/>
      <c r="C141" s="994"/>
      <c r="D141" s="995" t="s">
        <v>45</v>
      </c>
      <c r="E141" s="1017">
        <v>0.49736855225854376</v>
      </c>
      <c r="F141" s="1018">
        <v>0.54307152736907061</v>
      </c>
      <c r="G141" s="1018">
        <v>0.57709180837660567</v>
      </c>
      <c r="H141" s="1018">
        <v>0.52968699815061959</v>
      </c>
      <c r="I141" s="1018">
        <v>0.31655585659084751</v>
      </c>
      <c r="J141" s="1018">
        <v>0</v>
      </c>
      <c r="K141" s="1018">
        <v>0</v>
      </c>
      <c r="L141" s="1019">
        <v>0.53209867757028406</v>
      </c>
    </row>
    <row r="142" spans="1:12" ht="18.95" customHeight="1">
      <c r="A142" s="987" t="s">
        <v>405</v>
      </c>
      <c r="B142" s="988" t="s">
        <v>47</v>
      </c>
      <c r="C142" s="989" t="s">
        <v>406</v>
      </c>
      <c r="D142" s="1002" t="s">
        <v>41</v>
      </c>
      <c r="E142" s="1084">
        <v>4077373000</v>
      </c>
      <c r="F142" s="1079">
        <v>4002081000</v>
      </c>
      <c r="G142" s="1079">
        <v>11373000</v>
      </c>
      <c r="H142" s="1079">
        <v>62427000</v>
      </c>
      <c r="I142" s="1079">
        <v>134000</v>
      </c>
      <c r="J142" s="1079">
        <v>0</v>
      </c>
      <c r="K142" s="1079">
        <v>0</v>
      </c>
      <c r="L142" s="1087">
        <v>1358000</v>
      </c>
    </row>
    <row r="143" spans="1:12" ht="18.95" customHeight="1">
      <c r="A143" s="987"/>
      <c r="B143" s="988"/>
      <c r="C143" s="989"/>
      <c r="D143" s="992" t="s">
        <v>42</v>
      </c>
      <c r="E143" s="1086">
        <v>4624079642.960001</v>
      </c>
      <c r="F143" s="1079">
        <v>4478863747.3600006</v>
      </c>
      <c r="G143" s="1079">
        <v>11373000</v>
      </c>
      <c r="H143" s="1079">
        <v>63973937</v>
      </c>
      <c r="I143" s="1079">
        <v>58870322</v>
      </c>
      <c r="J143" s="1079">
        <v>0</v>
      </c>
      <c r="K143" s="1079">
        <v>0</v>
      </c>
      <c r="L143" s="1087">
        <v>10998636.600000001</v>
      </c>
    </row>
    <row r="144" spans="1:12" ht="18.95" customHeight="1">
      <c r="A144" s="987"/>
      <c r="B144" s="988"/>
      <c r="C144" s="989"/>
      <c r="D144" s="992" t="s">
        <v>43</v>
      </c>
      <c r="E144" s="1086">
        <v>2620309387.3000002</v>
      </c>
      <c r="F144" s="1079">
        <v>2569151032.6800003</v>
      </c>
      <c r="G144" s="1079">
        <v>7246703.4800000004</v>
      </c>
      <c r="H144" s="1079">
        <v>31817140.560000014</v>
      </c>
      <c r="I144" s="1079">
        <v>7960977.96</v>
      </c>
      <c r="J144" s="1079">
        <v>0</v>
      </c>
      <c r="K144" s="1079">
        <v>0</v>
      </c>
      <c r="L144" s="1087">
        <v>4133532.6199999996</v>
      </c>
    </row>
    <row r="145" spans="1:12" ht="18.95" customHeight="1">
      <c r="A145" s="987"/>
      <c r="B145" s="989"/>
      <c r="C145" s="989"/>
      <c r="D145" s="992" t="s">
        <v>44</v>
      </c>
      <c r="E145" s="1015">
        <v>0.64264647538991404</v>
      </c>
      <c r="F145" s="949">
        <v>0.64195378171506279</v>
      </c>
      <c r="G145" s="949">
        <v>0.63718486591048984</v>
      </c>
      <c r="H145" s="949">
        <v>0.50966954298620815</v>
      </c>
      <c r="I145" s="949" t="s">
        <v>750</v>
      </c>
      <c r="J145" s="949">
        <v>0</v>
      </c>
      <c r="K145" s="949">
        <v>0</v>
      </c>
      <c r="L145" s="1078">
        <v>3.043838453608247</v>
      </c>
    </row>
    <row r="146" spans="1:12" ht="18.95" customHeight="1">
      <c r="A146" s="993"/>
      <c r="B146" s="994"/>
      <c r="C146" s="994"/>
      <c r="D146" s="992" t="s">
        <v>45</v>
      </c>
      <c r="E146" s="1017">
        <v>0.56666614540026994</v>
      </c>
      <c r="F146" s="1018">
        <v>0.57361669780518509</v>
      </c>
      <c r="G146" s="1018">
        <v>0.63718486591048984</v>
      </c>
      <c r="H146" s="1018">
        <v>0.49734535737577029</v>
      </c>
      <c r="I146" s="1018">
        <v>0.13522905412340025</v>
      </c>
      <c r="J146" s="1018">
        <v>0</v>
      </c>
      <c r="K146" s="1018">
        <v>0</v>
      </c>
      <c r="L146" s="1019">
        <v>0.3758222741898754</v>
      </c>
    </row>
    <row r="147" spans="1:12" ht="18.75" customHeight="1">
      <c r="A147" s="987" t="s">
        <v>407</v>
      </c>
      <c r="B147" s="988" t="s">
        <v>47</v>
      </c>
      <c r="C147" s="989" t="s">
        <v>408</v>
      </c>
      <c r="D147" s="990" t="s">
        <v>41</v>
      </c>
      <c r="E147" s="1084">
        <v>1297325000</v>
      </c>
      <c r="F147" s="1079">
        <v>848145000</v>
      </c>
      <c r="G147" s="1079">
        <v>36924000</v>
      </c>
      <c r="H147" s="1079">
        <v>295814000</v>
      </c>
      <c r="I147" s="1079">
        <v>6080000</v>
      </c>
      <c r="J147" s="1079">
        <v>0</v>
      </c>
      <c r="K147" s="1079">
        <v>0</v>
      </c>
      <c r="L147" s="1087">
        <v>110362000</v>
      </c>
    </row>
    <row r="148" spans="1:12" ht="18.95" customHeight="1">
      <c r="A148" s="987"/>
      <c r="B148" s="988"/>
      <c r="C148" s="989" t="s">
        <v>409</v>
      </c>
      <c r="D148" s="992" t="s">
        <v>42</v>
      </c>
      <c r="E148" s="1086">
        <v>1570305316.1700003</v>
      </c>
      <c r="F148" s="1079">
        <v>966454384.66000009</v>
      </c>
      <c r="G148" s="1079">
        <v>116339246.12</v>
      </c>
      <c r="H148" s="1079">
        <v>310932603</v>
      </c>
      <c r="I148" s="1079">
        <v>9196721.3900000006</v>
      </c>
      <c r="J148" s="1079">
        <v>0</v>
      </c>
      <c r="K148" s="1079">
        <v>0</v>
      </c>
      <c r="L148" s="1087">
        <v>167382361</v>
      </c>
    </row>
    <row r="149" spans="1:12" ht="18.95" customHeight="1">
      <c r="A149" s="987"/>
      <c r="B149" s="988"/>
      <c r="C149" s="989"/>
      <c r="D149" s="992" t="s">
        <v>43</v>
      </c>
      <c r="E149" s="1086">
        <v>884844567.15000021</v>
      </c>
      <c r="F149" s="1079">
        <v>539568345.7900002</v>
      </c>
      <c r="G149" s="1079">
        <v>73232814.890000001</v>
      </c>
      <c r="H149" s="1079">
        <v>151605739.27999997</v>
      </c>
      <c r="I149" s="1079">
        <v>1729740.49</v>
      </c>
      <c r="J149" s="1079">
        <v>0</v>
      </c>
      <c r="K149" s="1079">
        <v>0</v>
      </c>
      <c r="L149" s="1087">
        <v>118707926.70000002</v>
      </c>
    </row>
    <row r="150" spans="1:12" ht="18.95" customHeight="1">
      <c r="A150" s="987"/>
      <c r="B150" s="989"/>
      <c r="C150" s="989"/>
      <c r="D150" s="992" t="s">
        <v>44</v>
      </c>
      <c r="E150" s="1015">
        <v>0.68205312250207173</v>
      </c>
      <c r="F150" s="949">
        <v>0.63617464677620006</v>
      </c>
      <c r="G150" s="949">
        <v>1.9833391531253386</v>
      </c>
      <c r="H150" s="949">
        <v>0.51250359780132104</v>
      </c>
      <c r="I150" s="949">
        <v>0.28449679111842108</v>
      </c>
      <c r="J150" s="949">
        <v>0</v>
      </c>
      <c r="K150" s="949">
        <v>0</v>
      </c>
      <c r="L150" s="1016">
        <v>1.0756231918595169</v>
      </c>
    </row>
    <row r="151" spans="1:12" ht="18.95" customHeight="1">
      <c r="A151" s="993"/>
      <c r="B151" s="994"/>
      <c r="C151" s="994"/>
      <c r="D151" s="997" t="s">
        <v>45</v>
      </c>
      <c r="E151" s="1017">
        <v>0.56348568526033538</v>
      </c>
      <c r="F151" s="1018">
        <v>0.55829675394335454</v>
      </c>
      <c r="G151" s="1018">
        <v>0.62947644352502352</v>
      </c>
      <c r="H151" s="1018">
        <v>0.48758392596095806</v>
      </c>
      <c r="I151" s="1018">
        <v>0.18808229766325452</v>
      </c>
      <c r="J151" s="1018">
        <v>0</v>
      </c>
      <c r="K151" s="1018">
        <v>0</v>
      </c>
      <c r="L151" s="1019">
        <v>0.70920212853252806</v>
      </c>
    </row>
    <row r="152" spans="1:12" ht="18.95" customHeight="1">
      <c r="A152" s="987" t="s">
        <v>410</v>
      </c>
      <c r="B152" s="988" t="s">
        <v>47</v>
      </c>
      <c r="C152" s="989" t="s">
        <v>411</v>
      </c>
      <c r="D152" s="990" t="s">
        <v>41</v>
      </c>
      <c r="E152" s="1084">
        <v>140748000</v>
      </c>
      <c r="F152" s="1079">
        <v>20218000</v>
      </c>
      <c r="G152" s="1079">
        <v>3807000</v>
      </c>
      <c r="H152" s="1079">
        <v>111270000</v>
      </c>
      <c r="I152" s="1079">
        <v>5453000</v>
      </c>
      <c r="J152" s="1079">
        <v>0</v>
      </c>
      <c r="K152" s="1079">
        <v>0</v>
      </c>
      <c r="L152" s="1087">
        <v>0</v>
      </c>
    </row>
    <row r="153" spans="1:12" ht="18.95" customHeight="1">
      <c r="A153" s="987"/>
      <c r="B153" s="988"/>
      <c r="C153" s="989" t="s">
        <v>412</v>
      </c>
      <c r="D153" s="992" t="s">
        <v>42</v>
      </c>
      <c r="E153" s="1086">
        <v>305321545.00999999</v>
      </c>
      <c r="F153" s="1079">
        <v>172484529.5</v>
      </c>
      <c r="G153" s="1079">
        <v>11087765.620000001</v>
      </c>
      <c r="H153" s="1079">
        <v>115900455.15999998</v>
      </c>
      <c r="I153" s="1079">
        <v>5848794.7300000004</v>
      </c>
      <c r="J153" s="1079">
        <v>0</v>
      </c>
      <c r="K153" s="1079">
        <v>0</v>
      </c>
      <c r="L153" s="1087">
        <v>0</v>
      </c>
    </row>
    <row r="154" spans="1:12" ht="18.95" customHeight="1">
      <c r="A154" s="987"/>
      <c r="B154" s="988"/>
      <c r="C154" s="989"/>
      <c r="D154" s="992" t="s">
        <v>43</v>
      </c>
      <c r="E154" s="1086">
        <v>225701894.55999997</v>
      </c>
      <c r="F154" s="1079">
        <v>164317204.26999998</v>
      </c>
      <c r="G154" s="1079">
        <v>7878246.7800000003</v>
      </c>
      <c r="H154" s="1079">
        <v>52813046.429999992</v>
      </c>
      <c r="I154" s="1079">
        <v>693397.08</v>
      </c>
      <c r="J154" s="1079">
        <v>0</v>
      </c>
      <c r="K154" s="1079">
        <v>0</v>
      </c>
      <c r="L154" s="1087">
        <v>0</v>
      </c>
    </row>
    <row r="155" spans="1:12" ht="18.95" customHeight="1">
      <c r="A155" s="987"/>
      <c r="B155" s="989"/>
      <c r="C155" s="989"/>
      <c r="D155" s="992" t="s">
        <v>44</v>
      </c>
      <c r="E155" s="1015">
        <v>1.6035886446699064</v>
      </c>
      <c r="F155" s="949">
        <v>8.1272729384706679</v>
      </c>
      <c r="G155" s="949">
        <v>2.0694107643814026</v>
      </c>
      <c r="H155" s="949">
        <v>0.47463868455109187</v>
      </c>
      <c r="I155" s="949">
        <v>0.12715882633412801</v>
      </c>
      <c r="J155" s="949">
        <v>0</v>
      </c>
      <c r="K155" s="949">
        <v>0</v>
      </c>
      <c r="L155" s="1016">
        <v>0</v>
      </c>
    </row>
    <row r="156" spans="1:12" ht="18.95" customHeight="1">
      <c r="A156" s="993"/>
      <c r="B156" s="994"/>
      <c r="C156" s="994"/>
      <c r="D156" s="997" t="s">
        <v>45</v>
      </c>
      <c r="E156" s="1017">
        <v>0.73922688473428144</v>
      </c>
      <c r="F156" s="1018">
        <v>0.95264894043729287</v>
      </c>
      <c r="G156" s="1018">
        <v>0.71053511140146197</v>
      </c>
      <c r="H156" s="1018">
        <v>0.45567591910740862</v>
      </c>
      <c r="I156" s="1018">
        <v>0.11855384092099945</v>
      </c>
      <c r="J156" s="1018">
        <v>0</v>
      </c>
      <c r="K156" s="1018">
        <v>0</v>
      </c>
      <c r="L156" s="1019">
        <v>0</v>
      </c>
    </row>
    <row r="157" spans="1:12" ht="18.95" customHeight="1">
      <c r="A157" s="987" t="s">
        <v>426</v>
      </c>
      <c r="B157" s="988" t="s">
        <v>47</v>
      </c>
      <c r="C157" s="989" t="s">
        <v>178</v>
      </c>
      <c r="D157" s="992" t="s">
        <v>41</v>
      </c>
      <c r="E157" s="1084">
        <v>56803078000</v>
      </c>
      <c r="F157" s="1079">
        <v>53012846000</v>
      </c>
      <c r="G157" s="1079">
        <v>16000</v>
      </c>
      <c r="H157" s="1079">
        <v>3790216000</v>
      </c>
      <c r="I157" s="1079">
        <v>0</v>
      </c>
      <c r="J157" s="1079">
        <v>0</v>
      </c>
      <c r="K157" s="1079">
        <v>0</v>
      </c>
      <c r="L157" s="1087">
        <v>0</v>
      </c>
    </row>
    <row r="158" spans="1:12" ht="18.95" customHeight="1">
      <c r="A158" s="987"/>
      <c r="B158" s="988"/>
      <c r="C158" s="989"/>
      <c r="D158" s="992" t="s">
        <v>42</v>
      </c>
      <c r="E158" s="1086">
        <v>57138294732.630005</v>
      </c>
      <c r="F158" s="1079">
        <v>53188679643.93</v>
      </c>
      <c r="G158" s="1079">
        <v>20550</v>
      </c>
      <c r="H158" s="1079">
        <v>3795230300.23</v>
      </c>
      <c r="I158" s="1079">
        <v>133902435.47</v>
      </c>
      <c r="J158" s="1079">
        <v>0</v>
      </c>
      <c r="K158" s="1079">
        <v>0</v>
      </c>
      <c r="L158" s="1087">
        <v>20461803</v>
      </c>
    </row>
    <row r="159" spans="1:12" ht="18.95" customHeight="1">
      <c r="A159" s="987"/>
      <c r="B159" s="988"/>
      <c r="C159" s="989"/>
      <c r="D159" s="992" t="s">
        <v>43</v>
      </c>
      <c r="E159" s="1086">
        <v>34187767110.360001</v>
      </c>
      <c r="F159" s="1079">
        <v>32114666819.5</v>
      </c>
      <c r="G159" s="1079">
        <v>10014.89</v>
      </c>
      <c r="H159" s="1079">
        <v>2041167462.7900002</v>
      </c>
      <c r="I159" s="1079">
        <v>30793713.140000001</v>
      </c>
      <c r="J159" s="1079">
        <v>0</v>
      </c>
      <c r="K159" s="1079">
        <v>0</v>
      </c>
      <c r="L159" s="1087">
        <v>1129100.04</v>
      </c>
    </row>
    <row r="160" spans="1:12" ht="18.95" customHeight="1">
      <c r="A160" s="991"/>
      <c r="B160" s="989"/>
      <c r="C160" s="989"/>
      <c r="D160" s="992" t="s">
        <v>44</v>
      </c>
      <c r="E160" s="1015">
        <v>0.60186469314849456</v>
      </c>
      <c r="F160" s="949">
        <v>0.60579027995403223</v>
      </c>
      <c r="G160" s="949">
        <v>0.62593062499999996</v>
      </c>
      <c r="H160" s="949">
        <v>0.53853592058869471</v>
      </c>
      <c r="I160" s="949">
        <v>0</v>
      </c>
      <c r="J160" s="949">
        <v>0</v>
      </c>
      <c r="K160" s="949">
        <v>0</v>
      </c>
      <c r="L160" s="1016">
        <v>0</v>
      </c>
    </row>
    <row r="161" spans="1:12" ht="18.75" customHeight="1">
      <c r="A161" s="993"/>
      <c r="B161" s="994"/>
      <c r="C161" s="994"/>
      <c r="D161" s="998" t="s">
        <v>45</v>
      </c>
      <c r="E161" s="1017">
        <v>0.59833369669739844</v>
      </c>
      <c r="F161" s="1018">
        <v>0.60378762989588497</v>
      </c>
      <c r="G161" s="1018">
        <v>0.48734257907542577</v>
      </c>
      <c r="H161" s="1018">
        <v>0.53782440097674722</v>
      </c>
      <c r="I161" s="1018">
        <v>0.22997126999156889</v>
      </c>
      <c r="J161" s="1018">
        <v>0</v>
      </c>
      <c r="K161" s="1018">
        <v>0</v>
      </c>
      <c r="L161" s="1019">
        <v>5.5180867492468776E-2</v>
      </c>
    </row>
    <row r="162" spans="1:12" ht="18.95" customHeight="1">
      <c r="A162" s="1004" t="s">
        <v>413</v>
      </c>
      <c r="B162" s="1000" t="s">
        <v>47</v>
      </c>
      <c r="C162" s="1005" t="s">
        <v>414</v>
      </c>
      <c r="D162" s="1002" t="s">
        <v>41</v>
      </c>
      <c r="E162" s="1084">
        <v>1162572000</v>
      </c>
      <c r="F162" s="1079">
        <v>536121000</v>
      </c>
      <c r="G162" s="1079">
        <v>644000</v>
      </c>
      <c r="H162" s="1079">
        <v>425482000</v>
      </c>
      <c r="I162" s="1079">
        <v>29164000</v>
      </c>
      <c r="J162" s="1079">
        <v>0</v>
      </c>
      <c r="K162" s="1079">
        <v>0</v>
      </c>
      <c r="L162" s="1087">
        <v>171161000</v>
      </c>
    </row>
    <row r="163" spans="1:12" ht="18.95" customHeight="1">
      <c r="A163" s="987"/>
      <c r="B163" s="988"/>
      <c r="C163" s="989" t="s">
        <v>415</v>
      </c>
      <c r="D163" s="992" t="s">
        <v>42</v>
      </c>
      <c r="E163" s="1086">
        <v>1242786700.6400001</v>
      </c>
      <c r="F163" s="1079">
        <v>531144617</v>
      </c>
      <c r="G163" s="1079">
        <v>875473</v>
      </c>
      <c r="H163" s="1079">
        <v>481783344.19999999</v>
      </c>
      <c r="I163" s="1079">
        <v>53650375</v>
      </c>
      <c r="J163" s="1079">
        <v>0</v>
      </c>
      <c r="K163" s="1079">
        <v>0</v>
      </c>
      <c r="L163" s="1087">
        <v>175332891.44</v>
      </c>
    </row>
    <row r="164" spans="1:12" ht="18.95" customHeight="1">
      <c r="A164" s="987"/>
      <c r="B164" s="988"/>
      <c r="C164" s="989"/>
      <c r="D164" s="992" t="s">
        <v>43</v>
      </c>
      <c r="E164" s="1086">
        <v>674262181.10000002</v>
      </c>
      <c r="F164" s="1079">
        <v>342962530</v>
      </c>
      <c r="G164" s="1079">
        <v>367680.94000000012</v>
      </c>
      <c r="H164" s="1079">
        <v>249687502.99000004</v>
      </c>
      <c r="I164" s="1079">
        <v>21757373.539999999</v>
      </c>
      <c r="J164" s="1079">
        <v>0</v>
      </c>
      <c r="K164" s="1079">
        <v>0</v>
      </c>
      <c r="L164" s="1087">
        <v>59487093.629999995</v>
      </c>
    </row>
    <row r="165" spans="1:12" ht="18.95" customHeight="1">
      <c r="A165" s="987"/>
      <c r="B165" s="989"/>
      <c r="C165" s="989"/>
      <c r="D165" s="992" t="s">
        <v>44</v>
      </c>
      <c r="E165" s="1015">
        <v>0.57997455736074843</v>
      </c>
      <c r="F165" s="949">
        <v>0.63971105403444373</v>
      </c>
      <c r="G165" s="949">
        <v>0.5709331366459629</v>
      </c>
      <c r="H165" s="949">
        <v>0.58683446770956238</v>
      </c>
      <c r="I165" s="949">
        <v>0.74603530174187349</v>
      </c>
      <c r="J165" s="949">
        <v>0</v>
      </c>
      <c r="K165" s="949">
        <v>0</v>
      </c>
      <c r="L165" s="1016">
        <v>0.34755051460320979</v>
      </c>
    </row>
    <row r="166" spans="1:12" ht="18.95" customHeight="1">
      <c r="A166" s="993"/>
      <c r="B166" s="994"/>
      <c r="C166" s="994"/>
      <c r="D166" s="997" t="s">
        <v>45</v>
      </c>
      <c r="E166" s="1017">
        <v>0.54254055080632424</v>
      </c>
      <c r="F166" s="1018">
        <v>0.64570461419173153</v>
      </c>
      <c r="G166" s="1018">
        <v>0.41997975951285776</v>
      </c>
      <c r="H166" s="1018">
        <v>0.51825681812351876</v>
      </c>
      <c r="I166" s="1018">
        <v>0.40554000862062939</v>
      </c>
      <c r="J166" s="1018">
        <v>0</v>
      </c>
      <c r="K166" s="1018">
        <v>0</v>
      </c>
      <c r="L166" s="1019">
        <v>0.33928085678297759</v>
      </c>
    </row>
    <row r="167" spans="1:12" ht="18.95" customHeight="1">
      <c r="A167" s="987" t="s">
        <v>416</v>
      </c>
      <c r="B167" s="988" t="s">
        <v>47</v>
      </c>
      <c r="C167" s="989" t="s">
        <v>417</v>
      </c>
      <c r="D167" s="992" t="s">
        <v>41</v>
      </c>
      <c r="E167" s="1084">
        <v>3162982000</v>
      </c>
      <c r="F167" s="1079">
        <v>1938906000</v>
      </c>
      <c r="G167" s="1079">
        <v>9301000</v>
      </c>
      <c r="H167" s="1079">
        <v>379201000</v>
      </c>
      <c r="I167" s="1079">
        <v>798578000</v>
      </c>
      <c r="J167" s="1079">
        <v>0</v>
      </c>
      <c r="K167" s="1079">
        <v>0</v>
      </c>
      <c r="L167" s="1087">
        <v>36996000</v>
      </c>
    </row>
    <row r="168" spans="1:12" ht="18.95" customHeight="1">
      <c r="A168" s="987"/>
      <c r="B168" s="988"/>
      <c r="C168" s="989" t="s">
        <v>418</v>
      </c>
      <c r="D168" s="992" t="s">
        <v>42</v>
      </c>
      <c r="E168" s="1086">
        <v>3163739135.77</v>
      </c>
      <c r="F168" s="1079">
        <v>2077661375.77</v>
      </c>
      <c r="G168" s="1079">
        <v>33487785</v>
      </c>
      <c r="H168" s="1079">
        <v>381017610</v>
      </c>
      <c r="I168" s="1079">
        <v>636331131</v>
      </c>
      <c r="J168" s="1079">
        <v>0</v>
      </c>
      <c r="K168" s="1079">
        <v>0</v>
      </c>
      <c r="L168" s="1087">
        <v>35241234</v>
      </c>
    </row>
    <row r="169" spans="1:12" ht="18.95" customHeight="1">
      <c r="A169" s="987"/>
      <c r="B169" s="988"/>
      <c r="C169" s="989"/>
      <c r="D169" s="992" t="s">
        <v>43</v>
      </c>
      <c r="E169" s="1086">
        <v>1435401088.4799998</v>
      </c>
      <c r="F169" s="1079">
        <v>1115355882.9899998</v>
      </c>
      <c r="G169" s="1079">
        <v>18361991.910000008</v>
      </c>
      <c r="H169" s="1079">
        <v>155396077.62999991</v>
      </c>
      <c r="I169" s="1079">
        <v>134587113.68000001</v>
      </c>
      <c r="J169" s="1079">
        <v>0</v>
      </c>
      <c r="K169" s="1079">
        <v>0</v>
      </c>
      <c r="L169" s="1087">
        <v>11700022.27</v>
      </c>
    </row>
    <row r="170" spans="1:12" ht="18.95" customHeight="1">
      <c r="A170" s="991"/>
      <c r="B170" s="989"/>
      <c r="C170" s="989"/>
      <c r="D170" s="992" t="s">
        <v>44</v>
      </c>
      <c r="E170" s="1015">
        <v>0.45381260104546906</v>
      </c>
      <c r="F170" s="949">
        <v>0.57525010649820041</v>
      </c>
      <c r="G170" s="949">
        <v>1.9741954531770785</v>
      </c>
      <c r="H170" s="949">
        <v>0.40979870208675584</v>
      </c>
      <c r="I170" s="949">
        <v>0.168533460325729</v>
      </c>
      <c r="J170" s="949">
        <v>0</v>
      </c>
      <c r="K170" s="949">
        <v>0</v>
      </c>
      <c r="L170" s="1016">
        <v>0.31625100740620604</v>
      </c>
    </row>
    <row r="171" spans="1:12" ht="18.95" customHeight="1">
      <c r="A171" s="993"/>
      <c r="B171" s="994"/>
      <c r="C171" s="994"/>
      <c r="D171" s="998" t="s">
        <v>45</v>
      </c>
      <c r="E171" s="1017">
        <v>0.45370399608836515</v>
      </c>
      <c r="F171" s="1018">
        <v>0.53683237124078453</v>
      </c>
      <c r="G171" s="1018">
        <v>0.54831909336493911</v>
      </c>
      <c r="H171" s="1018">
        <v>0.40784487003107261</v>
      </c>
      <c r="I171" s="1018">
        <v>0.21150483941983975</v>
      </c>
      <c r="J171" s="1018">
        <v>0</v>
      </c>
      <c r="K171" s="1018">
        <v>0</v>
      </c>
      <c r="L171" s="1019">
        <v>0.33199808695688693</v>
      </c>
    </row>
    <row r="172" spans="1:12" ht="18.95" customHeight="1">
      <c r="A172" s="987" t="s">
        <v>419</v>
      </c>
      <c r="B172" s="988" t="s">
        <v>47</v>
      </c>
      <c r="C172" s="989" t="s">
        <v>420</v>
      </c>
      <c r="D172" s="1003" t="s">
        <v>41</v>
      </c>
      <c r="E172" s="1084">
        <v>113902000</v>
      </c>
      <c r="F172" s="1079">
        <v>107360000</v>
      </c>
      <c r="G172" s="1079">
        <v>20000</v>
      </c>
      <c r="H172" s="1079">
        <v>30000</v>
      </c>
      <c r="I172" s="1079">
        <v>650000</v>
      </c>
      <c r="J172" s="1079">
        <v>0</v>
      </c>
      <c r="K172" s="1079">
        <v>0</v>
      </c>
      <c r="L172" s="1087">
        <v>5842000</v>
      </c>
    </row>
    <row r="173" spans="1:12" ht="18.95" customHeight="1">
      <c r="A173" s="991"/>
      <c r="B173" s="989"/>
      <c r="C173" s="989" t="s">
        <v>421</v>
      </c>
      <c r="D173" s="992" t="s">
        <v>42</v>
      </c>
      <c r="E173" s="1086">
        <v>114107299.25</v>
      </c>
      <c r="F173" s="1079">
        <v>107365299.25</v>
      </c>
      <c r="G173" s="1079">
        <v>20000</v>
      </c>
      <c r="H173" s="1079">
        <v>230000</v>
      </c>
      <c r="I173" s="1079">
        <v>650000</v>
      </c>
      <c r="J173" s="1079">
        <v>0</v>
      </c>
      <c r="K173" s="1079">
        <v>0</v>
      </c>
      <c r="L173" s="1087">
        <v>5842000</v>
      </c>
    </row>
    <row r="174" spans="1:12" ht="18.95" customHeight="1">
      <c r="A174" s="991"/>
      <c r="B174" s="989"/>
      <c r="C174" s="989" t="s">
        <v>422</v>
      </c>
      <c r="D174" s="992" t="s">
        <v>43</v>
      </c>
      <c r="E174" s="1086">
        <v>87337228.25</v>
      </c>
      <c r="F174" s="1079">
        <v>84277335.25</v>
      </c>
      <c r="G174" s="1079">
        <v>5600</v>
      </c>
      <c r="H174" s="1079">
        <v>6000</v>
      </c>
      <c r="I174" s="1079">
        <v>350000</v>
      </c>
      <c r="J174" s="1079">
        <v>0</v>
      </c>
      <c r="K174" s="1079">
        <v>0</v>
      </c>
      <c r="L174" s="1087">
        <v>2698293</v>
      </c>
    </row>
    <row r="175" spans="1:12" ht="18.95" customHeight="1">
      <c r="A175" s="991"/>
      <c r="B175" s="989"/>
      <c r="C175" s="989" t="s">
        <v>423</v>
      </c>
      <c r="D175" s="992" t="s">
        <v>44</v>
      </c>
      <c r="E175" s="1015">
        <v>0.7667751949043915</v>
      </c>
      <c r="F175" s="949">
        <v>0.78499753399776451</v>
      </c>
      <c r="G175" s="949">
        <v>0.28000000000000003</v>
      </c>
      <c r="H175" s="1077">
        <v>0.2</v>
      </c>
      <c r="I175" s="949">
        <v>0.53846153846153844</v>
      </c>
      <c r="J175" s="949">
        <v>0</v>
      </c>
      <c r="K175" s="949">
        <v>0</v>
      </c>
      <c r="L175" s="1016">
        <v>0.4618782951044163</v>
      </c>
    </row>
    <row r="176" spans="1:12" ht="18.95" customHeight="1">
      <c r="A176" s="993"/>
      <c r="B176" s="994"/>
      <c r="C176" s="994"/>
      <c r="D176" s="997" t="s">
        <v>45</v>
      </c>
      <c r="E176" s="1017">
        <v>0.76539563046401693</v>
      </c>
      <c r="F176" s="1018">
        <v>0.78495878872148717</v>
      </c>
      <c r="G176" s="1018">
        <v>0.28000000000000003</v>
      </c>
      <c r="H176" s="1018">
        <v>2.6086956521739129E-2</v>
      </c>
      <c r="I176" s="1018">
        <v>0.53846153846153844</v>
      </c>
      <c r="J176" s="1018">
        <v>0</v>
      </c>
      <c r="K176" s="1018">
        <v>0</v>
      </c>
      <c r="L176" s="1019">
        <v>0.4618782951044163</v>
      </c>
    </row>
    <row r="177" spans="1:12" ht="18.95" customHeight="1">
      <c r="A177" s="987" t="s">
        <v>424</v>
      </c>
      <c r="B177" s="988" t="s">
        <v>47</v>
      </c>
      <c r="C177" s="989" t="s">
        <v>425</v>
      </c>
      <c r="D177" s="990" t="s">
        <v>41</v>
      </c>
      <c r="E177" s="1084">
        <v>283322000</v>
      </c>
      <c r="F177" s="1079">
        <v>240737000</v>
      </c>
      <c r="G177" s="1079">
        <v>27075000</v>
      </c>
      <c r="H177" s="1079">
        <v>14516000</v>
      </c>
      <c r="I177" s="1079">
        <v>800000</v>
      </c>
      <c r="J177" s="1079">
        <v>0</v>
      </c>
      <c r="K177" s="1079">
        <v>0</v>
      </c>
      <c r="L177" s="1087">
        <v>194000</v>
      </c>
    </row>
    <row r="178" spans="1:12" ht="18.95" customHeight="1">
      <c r="A178" s="991"/>
      <c r="B178" s="989"/>
      <c r="C178" s="989"/>
      <c r="D178" s="992" t="s">
        <v>42</v>
      </c>
      <c r="E178" s="1086">
        <v>284722000</v>
      </c>
      <c r="F178" s="1079">
        <v>241886668</v>
      </c>
      <c r="G178" s="1079">
        <v>27075000</v>
      </c>
      <c r="H178" s="1079">
        <v>13350332</v>
      </c>
      <c r="I178" s="1079">
        <v>2200000</v>
      </c>
      <c r="J178" s="1079">
        <v>0</v>
      </c>
      <c r="K178" s="1079">
        <v>0</v>
      </c>
      <c r="L178" s="1087">
        <v>210000</v>
      </c>
    </row>
    <row r="179" spans="1:12" ht="18.95" customHeight="1">
      <c r="A179" s="991"/>
      <c r="B179" s="989"/>
      <c r="C179" s="989"/>
      <c r="D179" s="992" t="s">
        <v>43</v>
      </c>
      <c r="E179" s="1086">
        <v>155485355.22999999</v>
      </c>
      <c r="F179" s="1079">
        <v>135782937.21000001</v>
      </c>
      <c r="G179" s="1079">
        <v>12335492.109999999</v>
      </c>
      <c r="H179" s="1079">
        <v>6566925.9100000001</v>
      </c>
      <c r="I179" s="1079">
        <v>800000</v>
      </c>
      <c r="J179" s="1079">
        <v>0</v>
      </c>
      <c r="K179" s="1079">
        <v>0</v>
      </c>
      <c r="L179" s="1087">
        <v>0</v>
      </c>
    </row>
    <row r="180" spans="1:12" ht="19.5" customHeight="1">
      <c r="A180" s="991"/>
      <c r="B180" s="989"/>
      <c r="C180" s="989"/>
      <c r="D180" s="992" t="s">
        <v>44</v>
      </c>
      <c r="E180" s="1015">
        <v>0.54879379373998483</v>
      </c>
      <c r="F180" s="949">
        <v>0.56403019564919399</v>
      </c>
      <c r="G180" s="949">
        <v>0.45560451006463526</v>
      </c>
      <c r="H180" s="949">
        <v>0.45239225062000554</v>
      </c>
      <c r="I180" s="949">
        <v>1</v>
      </c>
      <c r="J180" s="949">
        <v>0</v>
      </c>
      <c r="K180" s="949">
        <v>0</v>
      </c>
      <c r="L180" s="1016">
        <v>0</v>
      </c>
    </row>
    <row r="181" spans="1:12" ht="18.75" customHeight="1">
      <c r="A181" s="993"/>
      <c r="B181" s="994"/>
      <c r="C181" s="994"/>
      <c r="D181" s="997" t="s">
        <v>45</v>
      </c>
      <c r="E181" s="1017">
        <v>0.54609533239440577</v>
      </c>
      <c r="F181" s="1018">
        <v>0.56134940520988119</v>
      </c>
      <c r="G181" s="1018">
        <v>0.45560451006463526</v>
      </c>
      <c r="H181" s="1018">
        <v>0.49189232971884145</v>
      </c>
      <c r="I181" s="1018">
        <v>0.36363636363636365</v>
      </c>
      <c r="J181" s="1018">
        <v>0</v>
      </c>
      <c r="K181" s="1018">
        <v>0</v>
      </c>
      <c r="L181" s="1019">
        <v>0</v>
      </c>
    </row>
    <row r="182" spans="1:12" s="942" customFormat="1" ht="8.25" customHeight="1">
      <c r="A182" s="1620"/>
      <c r="B182" s="1621"/>
      <c r="C182" s="1621"/>
      <c r="D182" s="1622"/>
      <c r="E182" s="1622"/>
      <c r="F182" s="1622"/>
      <c r="G182" s="1623"/>
      <c r="H182" s="1623"/>
      <c r="I182" s="1623"/>
      <c r="J182" s="1623"/>
      <c r="K182" s="1623"/>
      <c r="L182" s="1623"/>
    </row>
    <row r="183" spans="1:12" s="942" customFormat="1" ht="15.75" customHeight="1">
      <c r="A183" s="1620" t="s">
        <v>727</v>
      </c>
      <c r="B183" s="1621"/>
      <c r="C183" s="1621"/>
      <c r="D183" s="1622"/>
      <c r="E183" s="1622"/>
      <c r="F183" s="1622"/>
      <c r="G183" s="1623"/>
      <c r="H183" s="1623"/>
      <c r="I183" s="1623"/>
      <c r="J183" s="1623"/>
      <c r="K183" s="1623"/>
      <c r="L183" s="1623"/>
    </row>
    <row r="184" spans="1:12" s="942" customFormat="1" ht="18.75" customHeight="1">
      <c r="A184" s="1620"/>
      <c r="B184" s="1621"/>
      <c r="C184" s="1621"/>
      <c r="D184" s="1622"/>
      <c r="E184" s="1622"/>
      <c r="F184" s="1622"/>
      <c r="G184" s="1623"/>
      <c r="H184" s="1623"/>
      <c r="I184" s="1623"/>
      <c r="J184" s="1623"/>
      <c r="K184" s="1623"/>
      <c r="L184" s="1623"/>
    </row>
    <row r="185" spans="1:12">
      <c r="E185" s="1007"/>
      <c r="F185" s="1007"/>
      <c r="G185" s="1007"/>
      <c r="H185" s="1007"/>
      <c r="I185" s="1007"/>
      <c r="J185" s="1007"/>
      <c r="K185" s="1007"/>
      <c r="L185" s="1007"/>
    </row>
    <row r="189" spans="1:12">
      <c r="H189" s="996"/>
      <c r="I189" s="996"/>
      <c r="J189" s="996"/>
    </row>
    <row r="190" spans="1:12">
      <c r="H190" s="1020"/>
      <c r="I190" s="1021"/>
      <c r="J190" s="996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topLeftCell="A412" zoomScale="75" zoomScaleNormal="75" workbookViewId="0">
      <selection activeCell="R20" sqref="R20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32" t="s">
        <v>4</v>
      </c>
      <c r="G5" s="1134"/>
      <c r="H5" s="929" t="s">
        <v>4</v>
      </c>
      <c r="I5" s="930" t="s">
        <v>4</v>
      </c>
      <c r="J5" s="931" t="s">
        <v>4</v>
      </c>
      <c r="K5" s="930" t="s">
        <v>4</v>
      </c>
      <c r="L5" s="15" t="s">
        <v>4</v>
      </c>
      <c r="M5" s="931" t="s">
        <v>4</v>
      </c>
    </row>
    <row r="6" spans="1:16" ht="15.95" customHeight="1">
      <c r="A6" s="16"/>
      <c r="B6" s="17"/>
      <c r="C6" s="933" t="s">
        <v>746</v>
      </c>
      <c r="D6" s="18"/>
      <c r="E6" s="19"/>
      <c r="F6" s="20" t="s">
        <v>5</v>
      </c>
      <c r="G6" s="1133"/>
      <c r="H6" s="934" t="s">
        <v>6</v>
      </c>
      <c r="I6" s="935" t="s">
        <v>7</v>
      </c>
      <c r="J6" s="936" t="s">
        <v>7</v>
      </c>
      <c r="K6" s="935" t="s">
        <v>8</v>
      </c>
      <c r="L6" s="937" t="s">
        <v>9</v>
      </c>
      <c r="M6" s="936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3"/>
      <c r="H7" s="939" t="s">
        <v>14</v>
      </c>
      <c r="I7" s="935" t="s">
        <v>15</v>
      </c>
      <c r="J7" s="936" t="s">
        <v>16</v>
      </c>
      <c r="K7" s="935" t="s">
        <v>17</v>
      </c>
      <c r="L7" s="936" t="s">
        <v>18</v>
      </c>
      <c r="M7" s="940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3"/>
      <c r="H8" s="939" t="s">
        <v>21</v>
      </c>
      <c r="I8" s="935" t="s">
        <v>22</v>
      </c>
      <c r="J8" s="936" t="s">
        <v>4</v>
      </c>
      <c r="K8" s="935" t="s">
        <v>23</v>
      </c>
      <c r="L8" s="936" t="s">
        <v>24</v>
      </c>
      <c r="M8" s="936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31" t="s">
        <v>4</v>
      </c>
      <c r="G9" s="1133"/>
      <c r="H9" s="939" t="s">
        <v>4</v>
      </c>
      <c r="I9" s="935" t="s">
        <v>27</v>
      </c>
      <c r="J9" s="936"/>
      <c r="K9" s="935" t="s">
        <v>28</v>
      </c>
      <c r="L9" s="936" t="s">
        <v>4</v>
      </c>
      <c r="M9" s="936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5"/>
      <c r="G10" s="1136"/>
      <c r="H10" s="941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26" t="s">
        <v>33</v>
      </c>
      <c r="G11" s="1627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3">
        <v>435340000000</v>
      </c>
      <c r="F12" s="674">
        <v>235893971000</v>
      </c>
      <c r="G12" s="674"/>
      <c r="H12" s="674">
        <v>26270074000</v>
      </c>
      <c r="I12" s="674">
        <v>87714670000</v>
      </c>
      <c r="J12" s="674">
        <v>24058053000</v>
      </c>
      <c r="K12" s="674">
        <v>27599900000</v>
      </c>
      <c r="L12" s="674">
        <v>23327650000</v>
      </c>
      <c r="M12" s="675">
        <v>10475682000</v>
      </c>
      <c r="N12" s="44"/>
      <c r="O12" s="44"/>
      <c r="P12" s="1150"/>
    </row>
    <row r="13" spans="1:16" ht="18.399999999999999" customHeight="1">
      <c r="A13" s="16"/>
      <c r="B13" s="17"/>
      <c r="C13" s="45"/>
      <c r="D13" s="46" t="s">
        <v>42</v>
      </c>
      <c r="E13" s="676">
        <v>435339999999.99994</v>
      </c>
      <c r="F13" s="674">
        <v>237618625423.66</v>
      </c>
      <c r="G13" s="674"/>
      <c r="H13" s="674">
        <v>26154536506.790001</v>
      </c>
      <c r="I13" s="674">
        <v>88493691443.139984</v>
      </c>
      <c r="J13" s="674">
        <v>24261451974.670002</v>
      </c>
      <c r="K13" s="674">
        <v>27599905000</v>
      </c>
      <c r="L13" s="674">
        <v>21347198887.419998</v>
      </c>
      <c r="M13" s="677">
        <v>9864590764.3199978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6">
        <v>252101391012.89999</v>
      </c>
      <c r="F14" s="674">
        <v>146241965918.94998</v>
      </c>
      <c r="G14" s="674"/>
      <c r="H14" s="674">
        <v>15424973466.33</v>
      </c>
      <c r="I14" s="674">
        <v>45598472095.290001</v>
      </c>
      <c r="J14" s="674">
        <v>7264497924.4100008</v>
      </c>
      <c r="K14" s="674">
        <v>18338798221.899998</v>
      </c>
      <c r="L14" s="674">
        <v>14531419873.700001</v>
      </c>
      <c r="M14" s="677">
        <v>4701263512.3199987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0.57909080491776543</v>
      </c>
      <c r="F15" s="270">
        <v>0.61994787445818178</v>
      </c>
      <c r="G15" s="270"/>
      <c r="H15" s="270">
        <v>0.58716901468682581</v>
      </c>
      <c r="I15" s="270">
        <v>0.51985001021254484</v>
      </c>
      <c r="J15" s="270">
        <v>0.30195701723701418</v>
      </c>
      <c r="K15" s="270">
        <v>0.66445161837180566</v>
      </c>
      <c r="L15" s="270">
        <v>0.62292686463059932</v>
      </c>
      <c r="M15" s="271">
        <v>0.44877875371932813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0.57909080491776554</v>
      </c>
      <c r="F16" s="272">
        <v>0.6154482446744618</v>
      </c>
      <c r="G16" s="272"/>
      <c r="H16" s="272">
        <v>0.58976282995210061</v>
      </c>
      <c r="I16" s="272">
        <v>0.5152737031496587</v>
      </c>
      <c r="J16" s="272">
        <v>0.29942552209960266</v>
      </c>
      <c r="K16" s="272">
        <v>0.66445149799972125</v>
      </c>
      <c r="L16" s="272">
        <v>0.68071787546156381</v>
      </c>
      <c r="M16" s="273">
        <v>0.47657968025641395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8">
        <v>199331000</v>
      </c>
      <c r="F17" s="1079">
        <v>30000000</v>
      </c>
      <c r="G17" s="1085"/>
      <c r="H17" s="1079">
        <v>857000</v>
      </c>
      <c r="I17" s="1079">
        <v>158074000</v>
      </c>
      <c r="J17" s="1079">
        <v>10400000</v>
      </c>
      <c r="K17" s="1079">
        <v>0</v>
      </c>
      <c r="L17" s="1079">
        <v>0</v>
      </c>
      <c r="M17" s="1087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8">
        <v>199331000</v>
      </c>
      <c r="F18" s="1079">
        <v>30000000</v>
      </c>
      <c r="G18" s="1079"/>
      <c r="H18" s="1079">
        <v>857000</v>
      </c>
      <c r="I18" s="1079">
        <v>158074000</v>
      </c>
      <c r="J18" s="1079">
        <v>10400000</v>
      </c>
      <c r="K18" s="1079">
        <v>0</v>
      </c>
      <c r="L18" s="1079">
        <v>0</v>
      </c>
      <c r="M18" s="1087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8">
        <v>89907901.730000049</v>
      </c>
      <c r="F19" s="1079">
        <v>11170724</v>
      </c>
      <c r="G19" s="1079"/>
      <c r="H19" s="1079">
        <v>428782.48</v>
      </c>
      <c r="I19" s="1079">
        <v>77184572.560000047</v>
      </c>
      <c r="J19" s="1079">
        <v>1123822.69</v>
      </c>
      <c r="K19" s="1079">
        <v>0</v>
      </c>
      <c r="L19" s="1079">
        <v>0</v>
      </c>
      <c r="M19" s="1087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0.45104826509674889</v>
      </c>
      <c r="F20" s="174">
        <v>0.37235746666666669</v>
      </c>
      <c r="G20" s="174"/>
      <c r="H20" s="174">
        <v>0.50032961493582262</v>
      </c>
      <c r="I20" s="174">
        <v>0.48828126421802476</v>
      </c>
      <c r="J20" s="174">
        <v>0.10805987403846154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0.45104826509674889</v>
      </c>
      <c r="F21" s="175">
        <v>0.37235746666666669</v>
      </c>
      <c r="G21" s="175"/>
      <c r="H21" s="175">
        <v>0.50032961493582262</v>
      </c>
      <c r="I21" s="175">
        <v>0.48828126421802476</v>
      </c>
      <c r="J21" s="175">
        <v>0.10805987403846154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8">
        <v>557535000</v>
      </c>
      <c r="F22" s="1079">
        <v>0</v>
      </c>
      <c r="G22" s="1085"/>
      <c r="H22" s="1079">
        <v>104052000</v>
      </c>
      <c r="I22" s="1079">
        <v>384650000</v>
      </c>
      <c r="J22" s="1079">
        <v>68833000</v>
      </c>
      <c r="K22" s="1079">
        <v>0</v>
      </c>
      <c r="L22" s="1079">
        <v>0</v>
      </c>
      <c r="M22" s="1087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8">
        <v>557535000</v>
      </c>
      <c r="F23" s="1079">
        <v>0</v>
      </c>
      <c r="G23" s="1079"/>
      <c r="H23" s="1079">
        <v>104052000</v>
      </c>
      <c r="I23" s="1079">
        <v>384650000</v>
      </c>
      <c r="J23" s="1079">
        <v>68833000</v>
      </c>
      <c r="K23" s="1079">
        <v>0</v>
      </c>
      <c r="L23" s="1079">
        <v>0</v>
      </c>
      <c r="M23" s="1087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8">
        <v>248585598.27999997</v>
      </c>
      <c r="F24" s="1079">
        <v>0</v>
      </c>
      <c r="G24" s="1079"/>
      <c r="H24" s="1079">
        <v>65905166.449999996</v>
      </c>
      <c r="I24" s="1079">
        <v>177508442.25999999</v>
      </c>
      <c r="J24" s="1079">
        <v>5171989.57</v>
      </c>
      <c r="K24" s="1079">
        <v>0</v>
      </c>
      <c r="L24" s="1079">
        <v>0</v>
      </c>
      <c r="M24" s="1087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0.44586545827616197</v>
      </c>
      <c r="F25" s="174">
        <v>0</v>
      </c>
      <c r="G25" s="174"/>
      <c r="H25" s="174">
        <v>0.63338683014262098</v>
      </c>
      <c r="I25" s="174">
        <v>0.46148041663850253</v>
      </c>
      <c r="J25" s="174">
        <v>7.5138226867926719E-2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0.44586545827616197</v>
      </c>
      <c r="F26" s="175">
        <v>0</v>
      </c>
      <c r="G26" s="175"/>
      <c r="H26" s="175">
        <v>0.63338683014262098</v>
      </c>
      <c r="I26" s="175">
        <v>0.46148041663850253</v>
      </c>
      <c r="J26" s="175">
        <v>7.5138226867926719E-2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8">
        <v>110225000</v>
      </c>
      <c r="F27" s="1079">
        <v>0</v>
      </c>
      <c r="G27" s="1085"/>
      <c r="H27" s="1079">
        <v>22816000</v>
      </c>
      <c r="I27" s="1079">
        <v>85289000</v>
      </c>
      <c r="J27" s="1079">
        <v>2120000</v>
      </c>
      <c r="K27" s="1079">
        <v>0</v>
      </c>
      <c r="L27" s="1079">
        <v>0</v>
      </c>
      <c r="M27" s="1087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8">
        <v>110225000</v>
      </c>
      <c r="F28" s="1079">
        <v>0</v>
      </c>
      <c r="G28" s="1079"/>
      <c r="H28" s="1079">
        <v>22816000</v>
      </c>
      <c r="I28" s="1079">
        <v>85289000</v>
      </c>
      <c r="J28" s="1079">
        <v>2120000</v>
      </c>
      <c r="K28" s="1079">
        <v>0</v>
      </c>
      <c r="L28" s="1079">
        <v>0</v>
      </c>
      <c r="M28" s="1087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8">
        <v>53217850.68</v>
      </c>
      <c r="F29" s="1079">
        <v>0</v>
      </c>
      <c r="G29" s="1079"/>
      <c r="H29" s="1079">
        <v>13157419.76</v>
      </c>
      <c r="I29" s="1079">
        <v>39678995.890000001</v>
      </c>
      <c r="J29" s="1079">
        <v>381435.02999999997</v>
      </c>
      <c r="K29" s="1079">
        <v>0</v>
      </c>
      <c r="L29" s="1079">
        <v>0</v>
      </c>
      <c r="M29" s="1087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0.48281107443864824</v>
      </c>
      <c r="F30" s="174">
        <v>0</v>
      </c>
      <c r="G30" s="174"/>
      <c r="H30" s="174">
        <v>0.57667512973352031</v>
      </c>
      <c r="I30" s="174">
        <v>0.46522993457538486</v>
      </c>
      <c r="J30" s="174">
        <v>0.17992218396226414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0.48281107443864824</v>
      </c>
      <c r="F31" s="175">
        <v>0</v>
      </c>
      <c r="G31" s="175"/>
      <c r="H31" s="175">
        <v>0.57667512973352031</v>
      </c>
      <c r="I31" s="175">
        <v>0.46522993457538486</v>
      </c>
      <c r="J31" s="175">
        <v>0.17992218396226414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8">
        <v>164565000</v>
      </c>
      <c r="F32" s="1079">
        <v>0</v>
      </c>
      <c r="G32" s="1085"/>
      <c r="H32" s="1079">
        <v>35632000</v>
      </c>
      <c r="I32" s="1079">
        <v>125491000</v>
      </c>
      <c r="J32" s="1079">
        <v>3442000</v>
      </c>
      <c r="K32" s="1079">
        <v>0</v>
      </c>
      <c r="L32" s="1079">
        <v>0</v>
      </c>
      <c r="M32" s="1087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8">
        <v>164565000</v>
      </c>
      <c r="F33" s="1079">
        <v>0</v>
      </c>
      <c r="G33" s="1079"/>
      <c r="H33" s="1079">
        <v>35733000</v>
      </c>
      <c r="I33" s="1079">
        <v>125180000</v>
      </c>
      <c r="J33" s="1079">
        <v>3652000</v>
      </c>
      <c r="K33" s="1079">
        <v>0</v>
      </c>
      <c r="L33" s="1079">
        <v>0</v>
      </c>
      <c r="M33" s="1087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8">
        <v>80058924.899999976</v>
      </c>
      <c r="F34" s="1079">
        <v>0</v>
      </c>
      <c r="G34" s="1079"/>
      <c r="H34" s="1079">
        <v>17628033.350000001</v>
      </c>
      <c r="I34" s="1079">
        <v>62235374.699999973</v>
      </c>
      <c r="J34" s="1079">
        <v>195516.85</v>
      </c>
      <c r="K34" s="1079">
        <v>0</v>
      </c>
      <c r="L34" s="1079">
        <v>0</v>
      </c>
      <c r="M34" s="1087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0.48648816516270155</v>
      </c>
      <c r="F35" s="174">
        <v>0</v>
      </c>
      <c r="G35" s="174"/>
      <c r="H35" s="174">
        <v>0.49472477969241135</v>
      </c>
      <c r="I35" s="174">
        <v>0.49593496505725487</v>
      </c>
      <c r="J35" s="174">
        <v>5.6803268448576409E-2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0.48648816516270155</v>
      </c>
      <c r="F36" s="175">
        <v>0</v>
      </c>
      <c r="G36" s="175"/>
      <c r="H36" s="175">
        <v>0.49332643075028687</v>
      </c>
      <c r="I36" s="175">
        <v>0.49716707700910667</v>
      </c>
      <c r="J36" s="175">
        <v>5.3536924972617743E-2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8">
        <v>565783000</v>
      </c>
      <c r="F37" s="1079">
        <v>0</v>
      </c>
      <c r="G37" s="1085"/>
      <c r="H37" s="1079">
        <v>73125000</v>
      </c>
      <c r="I37" s="1079">
        <v>485220000</v>
      </c>
      <c r="J37" s="1079">
        <v>7438000</v>
      </c>
      <c r="K37" s="1079">
        <v>0</v>
      </c>
      <c r="L37" s="1079">
        <v>0</v>
      </c>
      <c r="M37" s="1087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8">
        <v>565783000</v>
      </c>
      <c r="F38" s="1079">
        <v>0</v>
      </c>
      <c r="G38" s="1079"/>
      <c r="H38" s="1079">
        <v>73186000</v>
      </c>
      <c r="I38" s="1079">
        <v>485159000</v>
      </c>
      <c r="J38" s="1079">
        <v>7438000</v>
      </c>
      <c r="K38" s="1079">
        <v>0</v>
      </c>
      <c r="L38" s="1079">
        <v>0</v>
      </c>
      <c r="M38" s="1087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8">
        <v>288633411.80000007</v>
      </c>
      <c r="F39" s="1079">
        <v>0</v>
      </c>
      <c r="G39" s="1079"/>
      <c r="H39" s="1079">
        <v>37269039.030000001</v>
      </c>
      <c r="I39" s="1079">
        <v>250136106.52000004</v>
      </c>
      <c r="J39" s="1079">
        <v>1228266.25</v>
      </c>
      <c r="K39" s="1079">
        <v>0</v>
      </c>
      <c r="L39" s="1079">
        <v>0</v>
      </c>
      <c r="M39" s="1087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0.51014861139341416</v>
      </c>
      <c r="F40" s="174">
        <v>0</v>
      </c>
      <c r="G40" s="174"/>
      <c r="H40" s="174">
        <v>0.50966207220512827</v>
      </c>
      <c r="I40" s="174">
        <v>0.51551070961625667</v>
      </c>
      <c r="J40" s="174">
        <v>0.16513394057542349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0.51014861139341416</v>
      </c>
      <c r="F41" s="175">
        <v>0</v>
      </c>
      <c r="G41" s="175"/>
      <c r="H41" s="175">
        <v>0.50923727256579132</v>
      </c>
      <c r="I41" s="175">
        <v>0.51557552579669763</v>
      </c>
      <c r="J41" s="175">
        <v>0.16513394057542349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8">
        <v>39198000</v>
      </c>
      <c r="F42" s="1079">
        <v>0</v>
      </c>
      <c r="G42" s="1085"/>
      <c r="H42" s="1079">
        <v>10613000</v>
      </c>
      <c r="I42" s="1079">
        <v>28285000</v>
      </c>
      <c r="J42" s="1079">
        <v>300000</v>
      </c>
      <c r="K42" s="1079">
        <v>0</v>
      </c>
      <c r="L42" s="1079">
        <v>0</v>
      </c>
      <c r="M42" s="1087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8">
        <v>39198000</v>
      </c>
      <c r="F43" s="1079">
        <v>0</v>
      </c>
      <c r="G43" s="1079"/>
      <c r="H43" s="1079">
        <v>10623000</v>
      </c>
      <c r="I43" s="1079">
        <v>27952000</v>
      </c>
      <c r="J43" s="1079">
        <v>623000</v>
      </c>
      <c r="K43" s="1079">
        <v>0</v>
      </c>
      <c r="L43" s="1079">
        <v>0</v>
      </c>
      <c r="M43" s="1087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8">
        <v>22434112.350000001</v>
      </c>
      <c r="F44" s="1079">
        <v>0</v>
      </c>
      <c r="G44" s="1079"/>
      <c r="H44" s="1079">
        <v>6120208.3399999999</v>
      </c>
      <c r="I44" s="1079">
        <v>16030083.970000003</v>
      </c>
      <c r="J44" s="1079">
        <v>283820.03999999998</v>
      </c>
      <c r="K44" s="1079">
        <v>0</v>
      </c>
      <c r="L44" s="1079">
        <v>0</v>
      </c>
      <c r="M44" s="1087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0.57232798484616565</v>
      </c>
      <c r="F45" s="174">
        <v>0</v>
      </c>
      <c r="G45" s="174"/>
      <c r="H45" s="174">
        <v>0.57667090737774429</v>
      </c>
      <c r="I45" s="174">
        <v>0.5667344518295917</v>
      </c>
      <c r="J45" s="174">
        <v>0.94606679999999999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0.57232798484616565</v>
      </c>
      <c r="F46" s="175">
        <v>0</v>
      </c>
      <c r="G46" s="175"/>
      <c r="H46" s="175">
        <v>0.57612805610467854</v>
      </c>
      <c r="I46" s="175">
        <v>0.57348611798797944</v>
      </c>
      <c r="J46" s="175">
        <v>0.45556988764044942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8">
        <v>303949000</v>
      </c>
      <c r="F47" s="1079">
        <v>0</v>
      </c>
      <c r="G47" s="1085"/>
      <c r="H47" s="1079">
        <v>357000</v>
      </c>
      <c r="I47" s="1079">
        <v>288622000</v>
      </c>
      <c r="J47" s="1079">
        <v>14970000</v>
      </c>
      <c r="K47" s="1079">
        <v>0</v>
      </c>
      <c r="L47" s="1079">
        <v>0</v>
      </c>
      <c r="M47" s="1087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8">
        <v>303949000</v>
      </c>
      <c r="F48" s="1079">
        <v>0</v>
      </c>
      <c r="G48" s="1079"/>
      <c r="H48" s="1079">
        <v>368818</v>
      </c>
      <c r="I48" s="1079">
        <v>288816025</v>
      </c>
      <c r="J48" s="1079">
        <v>14764157</v>
      </c>
      <c r="K48" s="1079">
        <v>0</v>
      </c>
      <c r="L48" s="1079">
        <v>0</v>
      </c>
      <c r="M48" s="1087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8">
        <v>157354919.18000001</v>
      </c>
      <c r="F49" s="1079">
        <v>0</v>
      </c>
      <c r="G49" s="1079"/>
      <c r="H49" s="1079">
        <v>142943.62</v>
      </c>
      <c r="I49" s="1079">
        <v>155599213.43000001</v>
      </c>
      <c r="J49" s="1079">
        <v>1612762.13</v>
      </c>
      <c r="K49" s="1079">
        <v>0</v>
      </c>
      <c r="L49" s="1079">
        <v>0</v>
      </c>
      <c r="M49" s="1087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0.51770171699857548</v>
      </c>
      <c r="F50" s="174">
        <v>0</v>
      </c>
      <c r="G50" s="174"/>
      <c r="H50" s="174">
        <v>0.4004022969187675</v>
      </c>
      <c r="I50" s="174">
        <v>0.53911071723569237</v>
      </c>
      <c r="J50" s="174">
        <v>0.10773294121576485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0.51770171699857548</v>
      </c>
      <c r="F51" s="175">
        <v>0</v>
      </c>
      <c r="G51" s="175"/>
      <c r="H51" s="175">
        <v>0.38757224430477905</v>
      </c>
      <c r="I51" s="175">
        <v>0.53874854565289443</v>
      </c>
      <c r="J51" s="175">
        <v>0.10923496207741491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8">
        <v>45214000</v>
      </c>
      <c r="F52" s="1079">
        <v>0</v>
      </c>
      <c r="G52" s="1085"/>
      <c r="H52" s="1079">
        <v>118000</v>
      </c>
      <c r="I52" s="1079">
        <v>37105000</v>
      </c>
      <c r="J52" s="1079">
        <v>7991000</v>
      </c>
      <c r="K52" s="1079">
        <v>0</v>
      </c>
      <c r="L52" s="1079">
        <v>0</v>
      </c>
      <c r="M52" s="1087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8">
        <v>45214000</v>
      </c>
      <c r="F53" s="1079">
        <v>0</v>
      </c>
      <c r="G53" s="1079"/>
      <c r="H53" s="1079">
        <v>113000</v>
      </c>
      <c r="I53" s="1079">
        <v>43310000</v>
      </c>
      <c r="J53" s="1079">
        <v>1791000</v>
      </c>
      <c r="K53" s="1079">
        <v>0</v>
      </c>
      <c r="L53" s="1079">
        <v>0</v>
      </c>
      <c r="M53" s="1087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8">
        <v>20784606.899999999</v>
      </c>
      <c r="F54" s="1079">
        <v>0</v>
      </c>
      <c r="G54" s="1079"/>
      <c r="H54" s="1079">
        <v>31694.33</v>
      </c>
      <c r="I54" s="1079">
        <v>20597890.07</v>
      </c>
      <c r="J54" s="1079">
        <v>155022.5</v>
      </c>
      <c r="K54" s="1079">
        <v>0</v>
      </c>
      <c r="L54" s="1079">
        <v>0</v>
      </c>
      <c r="M54" s="1087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0.4596940527270314</v>
      </c>
      <c r="F55" s="174">
        <v>0</v>
      </c>
      <c r="G55" s="174"/>
      <c r="H55" s="174">
        <v>0.26859601694915258</v>
      </c>
      <c r="I55" s="174">
        <v>0.55512437865516773</v>
      </c>
      <c r="J55" s="174">
        <v>1.9399637091728195E-2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0.4596940527270314</v>
      </c>
      <c r="F56" s="175">
        <v>0</v>
      </c>
      <c r="G56" s="175"/>
      <c r="H56" s="175">
        <v>0.28048079646017698</v>
      </c>
      <c r="I56" s="175">
        <v>0.47559201269914569</v>
      </c>
      <c r="J56" s="175">
        <v>8.6556393076493585E-2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8">
        <v>50182000</v>
      </c>
      <c r="F57" s="1079">
        <v>0</v>
      </c>
      <c r="G57" s="1085"/>
      <c r="H57" s="1079">
        <v>75000</v>
      </c>
      <c r="I57" s="1079">
        <v>49301000</v>
      </c>
      <c r="J57" s="1079">
        <v>806000</v>
      </c>
      <c r="K57" s="1079">
        <v>0</v>
      </c>
      <c r="L57" s="1079">
        <v>0</v>
      </c>
      <c r="M57" s="1087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8">
        <v>50182000</v>
      </c>
      <c r="F58" s="1079">
        <v>0</v>
      </c>
      <c r="G58" s="1079"/>
      <c r="H58" s="1079">
        <v>75000</v>
      </c>
      <c r="I58" s="1079">
        <v>49301000</v>
      </c>
      <c r="J58" s="1079">
        <v>806000</v>
      </c>
      <c r="K58" s="1079">
        <v>0</v>
      </c>
      <c r="L58" s="1079">
        <v>0</v>
      </c>
      <c r="M58" s="1087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8">
        <v>20417288.659999993</v>
      </c>
      <c r="F59" s="1079">
        <v>0</v>
      </c>
      <c r="G59" s="1079"/>
      <c r="H59" s="1079">
        <v>5400</v>
      </c>
      <c r="I59" s="1079">
        <v>20411888.659999993</v>
      </c>
      <c r="J59" s="1079">
        <v>0</v>
      </c>
      <c r="K59" s="1079">
        <v>0</v>
      </c>
      <c r="L59" s="1079">
        <v>0</v>
      </c>
      <c r="M59" s="1087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0.40686478538121224</v>
      </c>
      <c r="F60" s="174">
        <v>0</v>
      </c>
      <c r="G60" s="174"/>
      <c r="H60" s="174">
        <v>7.1999999999999995E-2</v>
      </c>
      <c r="I60" s="174">
        <v>0.41402585464797859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0.40686478538121224</v>
      </c>
      <c r="F61" s="175">
        <v>0</v>
      </c>
      <c r="G61" s="175"/>
      <c r="H61" s="175">
        <v>7.1999999999999995E-2</v>
      </c>
      <c r="I61" s="175">
        <v>0.41402585464797859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8">
        <v>36707000</v>
      </c>
      <c r="F62" s="1079">
        <v>0</v>
      </c>
      <c r="G62" s="1085"/>
      <c r="H62" s="1079">
        <v>30000</v>
      </c>
      <c r="I62" s="1079">
        <v>35415000</v>
      </c>
      <c r="J62" s="1079">
        <v>1262000</v>
      </c>
      <c r="K62" s="1079">
        <v>0</v>
      </c>
      <c r="L62" s="1079">
        <v>0</v>
      </c>
      <c r="M62" s="1087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8">
        <v>36707000</v>
      </c>
      <c r="F63" s="1079">
        <v>0</v>
      </c>
      <c r="G63" s="1079"/>
      <c r="H63" s="1079">
        <v>30000</v>
      </c>
      <c r="I63" s="1079">
        <v>35415000</v>
      </c>
      <c r="J63" s="1079">
        <v>1262000</v>
      </c>
      <c r="K63" s="1079">
        <v>0</v>
      </c>
      <c r="L63" s="1079">
        <v>0</v>
      </c>
      <c r="M63" s="1087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8">
        <v>19341808.879999999</v>
      </c>
      <c r="F64" s="1079">
        <v>0</v>
      </c>
      <c r="G64" s="1079"/>
      <c r="H64" s="1079">
        <v>15189</v>
      </c>
      <c r="I64" s="1079">
        <v>19124565.32</v>
      </c>
      <c r="J64" s="1079">
        <v>202054.56</v>
      </c>
      <c r="K64" s="1079">
        <v>0</v>
      </c>
      <c r="L64" s="1079">
        <v>0</v>
      </c>
      <c r="M64" s="1087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0.52692426185741137</v>
      </c>
      <c r="F65" s="174">
        <v>0</v>
      </c>
      <c r="G65" s="174"/>
      <c r="H65" s="174">
        <v>0.50629999999999997</v>
      </c>
      <c r="I65" s="174">
        <v>0.54001313906536774</v>
      </c>
      <c r="J65" s="174">
        <v>0.16010662440570522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0.52692426185741137</v>
      </c>
      <c r="F66" s="175">
        <v>0</v>
      </c>
      <c r="G66" s="175"/>
      <c r="H66" s="175">
        <v>0.50629999999999997</v>
      </c>
      <c r="I66" s="175">
        <v>0.54001313906536774</v>
      </c>
      <c r="J66" s="175">
        <v>0.16010662440570522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8">
        <v>80608000</v>
      </c>
      <c r="F67" s="1079">
        <v>7650000</v>
      </c>
      <c r="G67" s="1085"/>
      <c r="H67" s="1079">
        <v>77000</v>
      </c>
      <c r="I67" s="1079">
        <v>68993000</v>
      </c>
      <c r="J67" s="1079">
        <v>3888000</v>
      </c>
      <c r="K67" s="1079">
        <v>0</v>
      </c>
      <c r="L67" s="1079">
        <v>0</v>
      </c>
      <c r="M67" s="1087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8">
        <v>402660383</v>
      </c>
      <c r="F68" s="1079">
        <v>280910627</v>
      </c>
      <c r="G68" s="1079"/>
      <c r="H68" s="1079">
        <v>830650</v>
      </c>
      <c r="I68" s="1079">
        <v>116023106</v>
      </c>
      <c r="J68" s="1079">
        <v>4896000</v>
      </c>
      <c r="K68" s="1079">
        <v>0</v>
      </c>
      <c r="L68" s="1079">
        <v>0</v>
      </c>
      <c r="M68" s="1087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8">
        <v>326455223.94999999</v>
      </c>
      <c r="F69" s="1079">
        <v>270153813.43000001</v>
      </c>
      <c r="G69" s="1079"/>
      <c r="H69" s="1079">
        <v>338172.01</v>
      </c>
      <c r="I69" s="1079">
        <v>54446161.640000001</v>
      </c>
      <c r="J69" s="1079">
        <v>1517076.87</v>
      </c>
      <c r="K69" s="1079">
        <v>0</v>
      </c>
      <c r="L69" s="1079">
        <v>0</v>
      </c>
      <c r="M69" s="1087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4.0499109759577214</v>
      </c>
      <c r="F70" s="174" t="s">
        <v>750</v>
      </c>
      <c r="G70" s="174"/>
      <c r="H70" s="174">
        <v>4.3918442857142859</v>
      </c>
      <c r="I70" s="174">
        <v>0.78915486556607195</v>
      </c>
      <c r="J70" s="174">
        <v>0.39019466820987658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0.81074582385722305</v>
      </c>
      <c r="F71" s="175">
        <v>0.96170734555371595</v>
      </c>
      <c r="G71" s="175"/>
      <c r="H71" s="175">
        <v>0.4071173298019623</v>
      </c>
      <c r="I71" s="175">
        <v>0.46926998868656389</v>
      </c>
      <c r="J71" s="175">
        <v>0.3098604718137255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8">
        <v>362287000</v>
      </c>
      <c r="F72" s="1079">
        <v>0</v>
      </c>
      <c r="G72" s="1085"/>
      <c r="H72" s="1079">
        <v>2677000</v>
      </c>
      <c r="I72" s="1079">
        <v>354746000</v>
      </c>
      <c r="J72" s="1079">
        <v>4850000</v>
      </c>
      <c r="K72" s="1079">
        <v>0</v>
      </c>
      <c r="L72" s="1079">
        <v>0</v>
      </c>
      <c r="M72" s="1087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8">
        <v>362287000</v>
      </c>
      <c r="F73" s="1079">
        <v>0</v>
      </c>
      <c r="G73" s="1079"/>
      <c r="H73" s="1079">
        <v>2732850</v>
      </c>
      <c r="I73" s="1079">
        <v>353888150</v>
      </c>
      <c r="J73" s="1079">
        <v>5652000</v>
      </c>
      <c r="K73" s="1079">
        <v>0</v>
      </c>
      <c r="L73" s="1079">
        <v>0</v>
      </c>
      <c r="M73" s="1087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8">
        <v>205603703.74000001</v>
      </c>
      <c r="F74" s="1079">
        <v>0</v>
      </c>
      <c r="G74" s="1079"/>
      <c r="H74" s="1079">
        <v>1865162.5899999999</v>
      </c>
      <c r="I74" s="1079">
        <v>203349415.13</v>
      </c>
      <c r="J74" s="1079">
        <v>389126.02</v>
      </c>
      <c r="K74" s="1079">
        <v>0</v>
      </c>
      <c r="L74" s="1079">
        <v>0</v>
      </c>
      <c r="M74" s="1087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0.56751609563688454</v>
      </c>
      <c r="F75" s="174">
        <v>0</v>
      </c>
      <c r="G75" s="174"/>
      <c r="H75" s="174">
        <v>0.69673611878968988</v>
      </c>
      <c r="I75" s="174">
        <v>0.57322539261894423</v>
      </c>
      <c r="J75" s="174">
        <v>8.0232169072164947E-2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0.56751609563688454</v>
      </c>
      <c r="F76" s="175">
        <v>0</v>
      </c>
      <c r="G76" s="175"/>
      <c r="H76" s="175">
        <v>0.68249724280513013</v>
      </c>
      <c r="I76" s="175">
        <v>0.57461493166696875</v>
      </c>
      <c r="J76" s="175">
        <v>6.8847491153573956E-2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8">
        <v>405177000</v>
      </c>
      <c r="F77" s="1079">
        <v>2400000</v>
      </c>
      <c r="G77" s="1085"/>
      <c r="H77" s="1079">
        <v>11203000</v>
      </c>
      <c r="I77" s="1079">
        <v>351489000</v>
      </c>
      <c r="J77" s="1079">
        <v>40085000</v>
      </c>
      <c r="K77" s="1079">
        <v>0</v>
      </c>
      <c r="L77" s="1079">
        <v>0</v>
      </c>
      <c r="M77" s="1087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8">
        <v>405177000</v>
      </c>
      <c r="F78" s="1079">
        <v>467150</v>
      </c>
      <c r="G78" s="1079"/>
      <c r="H78" s="1079">
        <v>10408000</v>
      </c>
      <c r="I78" s="1079">
        <v>352917000</v>
      </c>
      <c r="J78" s="1079">
        <v>41384850</v>
      </c>
      <c r="K78" s="1079">
        <v>0</v>
      </c>
      <c r="L78" s="1079">
        <v>0</v>
      </c>
      <c r="M78" s="1087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8">
        <v>190601321.47999996</v>
      </c>
      <c r="F79" s="1079">
        <v>300000</v>
      </c>
      <c r="G79" s="1079"/>
      <c r="H79" s="1079">
        <v>5152393.0299999993</v>
      </c>
      <c r="I79" s="1079">
        <v>172047423.11999995</v>
      </c>
      <c r="J79" s="1079">
        <v>13101505.33</v>
      </c>
      <c r="K79" s="1079">
        <v>0</v>
      </c>
      <c r="L79" s="1079">
        <v>0</v>
      </c>
      <c r="M79" s="1087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0.47041495810472944</v>
      </c>
      <c r="F80" s="174">
        <v>0.125</v>
      </c>
      <c r="G80" s="174"/>
      <c r="H80" s="174">
        <v>0.45991190127644377</v>
      </c>
      <c r="I80" s="174">
        <v>0.48948167117605373</v>
      </c>
      <c r="J80" s="174">
        <v>0.32684309168017961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0.47041495810472944</v>
      </c>
      <c r="F81" s="175">
        <v>0.6421920154126084</v>
      </c>
      <c r="G81" s="175"/>
      <c r="H81" s="175">
        <v>0.49504160549577242</v>
      </c>
      <c r="I81" s="175">
        <v>0.48750109266484737</v>
      </c>
      <c r="J81" s="175">
        <v>0.31657733035156588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8">
        <v>13794000</v>
      </c>
      <c r="F82" s="1079">
        <v>0</v>
      </c>
      <c r="G82" s="1085"/>
      <c r="H82" s="1079">
        <v>11000</v>
      </c>
      <c r="I82" s="1079">
        <v>11643000</v>
      </c>
      <c r="J82" s="1079">
        <v>2140000</v>
      </c>
      <c r="K82" s="1079">
        <v>0</v>
      </c>
      <c r="L82" s="1079">
        <v>0</v>
      </c>
      <c r="M82" s="1087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8">
        <v>13794000</v>
      </c>
      <c r="F83" s="1079">
        <v>0</v>
      </c>
      <c r="G83" s="1079"/>
      <c r="H83" s="1079">
        <v>11000</v>
      </c>
      <c r="I83" s="1079">
        <v>13243000</v>
      </c>
      <c r="J83" s="1079">
        <v>540000</v>
      </c>
      <c r="K83" s="1079">
        <v>0</v>
      </c>
      <c r="L83" s="1079">
        <v>0</v>
      </c>
      <c r="M83" s="1087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8">
        <v>6993818.5499999989</v>
      </c>
      <c r="F84" s="1079">
        <v>0</v>
      </c>
      <c r="G84" s="1079"/>
      <c r="H84" s="1079">
        <v>1050</v>
      </c>
      <c r="I84" s="1079">
        <v>6992768.5499999989</v>
      </c>
      <c r="J84" s="1079">
        <v>0</v>
      </c>
      <c r="K84" s="1079">
        <v>0</v>
      </c>
      <c r="L84" s="1079">
        <v>0</v>
      </c>
      <c r="M84" s="1087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0.50701888864723788</v>
      </c>
      <c r="F85" s="174">
        <v>0</v>
      </c>
      <c r="G85" s="174"/>
      <c r="H85" s="174">
        <v>9.5454545454545459E-2</v>
      </c>
      <c r="I85" s="174">
        <v>0.60059851842308676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0.50701888864723788</v>
      </c>
      <c r="F86" s="175">
        <v>0</v>
      </c>
      <c r="G86" s="175"/>
      <c r="H86" s="175">
        <v>9.5454545454545459E-2</v>
      </c>
      <c r="I86" s="175">
        <v>0.52803507890961254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8">
        <v>9253086000</v>
      </c>
      <c r="F87" s="1079">
        <v>0</v>
      </c>
      <c r="G87" s="1085"/>
      <c r="H87" s="1079">
        <v>695789000</v>
      </c>
      <c r="I87" s="1079">
        <v>8238802000</v>
      </c>
      <c r="J87" s="1079">
        <v>318402000</v>
      </c>
      <c r="K87" s="1079">
        <v>0</v>
      </c>
      <c r="L87" s="1079">
        <v>0</v>
      </c>
      <c r="M87" s="1087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8">
        <v>9253086000</v>
      </c>
      <c r="F88" s="1079">
        <v>0</v>
      </c>
      <c r="G88" s="1079"/>
      <c r="H88" s="1079">
        <v>678140147</v>
      </c>
      <c r="I88" s="1079">
        <v>8256450853</v>
      </c>
      <c r="J88" s="1079">
        <v>318402000</v>
      </c>
      <c r="K88" s="1079">
        <v>0</v>
      </c>
      <c r="L88" s="1079">
        <v>0</v>
      </c>
      <c r="M88" s="1087">
        <v>93000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8">
        <v>4857550562.1299992</v>
      </c>
      <c r="F89" s="1079">
        <v>0</v>
      </c>
      <c r="G89" s="1079"/>
      <c r="H89" s="1079">
        <v>342525671.4799999</v>
      </c>
      <c r="I89" s="1079">
        <v>4423688950.3000002</v>
      </c>
      <c r="J89" s="1079">
        <v>91326584.610000014</v>
      </c>
      <c r="K89" s="1079">
        <v>0</v>
      </c>
      <c r="L89" s="1079">
        <v>0</v>
      </c>
      <c r="M89" s="1087">
        <v>9355.74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0.52496546148279599</v>
      </c>
      <c r="F90" s="174">
        <v>0</v>
      </c>
      <c r="G90" s="174"/>
      <c r="H90" s="174">
        <v>0.49228382667734027</v>
      </c>
      <c r="I90" s="174">
        <v>0.53693351901162334</v>
      </c>
      <c r="J90" s="174">
        <v>0.28682792385098088</v>
      </c>
      <c r="K90" s="174">
        <v>0</v>
      </c>
      <c r="L90" s="174">
        <v>0</v>
      </c>
      <c r="M90" s="274">
        <v>0.10059935483870967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0.52496546148279599</v>
      </c>
      <c r="F91" s="175">
        <v>0</v>
      </c>
      <c r="G91" s="175"/>
      <c r="H91" s="175">
        <v>0.50509569886886507</v>
      </c>
      <c r="I91" s="175">
        <v>0.53578577878806644</v>
      </c>
      <c r="J91" s="175">
        <v>0.28682792385098088</v>
      </c>
      <c r="K91" s="175">
        <v>0</v>
      </c>
      <c r="L91" s="175">
        <v>0</v>
      </c>
      <c r="M91" s="275">
        <v>0.10059935483870967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8">
        <v>360029000</v>
      </c>
      <c r="F92" s="1079">
        <v>144850000</v>
      </c>
      <c r="G92" s="1085"/>
      <c r="H92" s="1079">
        <v>2440000</v>
      </c>
      <c r="I92" s="1079">
        <v>199321000</v>
      </c>
      <c r="J92" s="1079">
        <v>11080000</v>
      </c>
      <c r="K92" s="1079">
        <v>0</v>
      </c>
      <c r="L92" s="1079">
        <v>0</v>
      </c>
      <c r="M92" s="1087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8">
        <v>1730327801</v>
      </c>
      <c r="F93" s="1079">
        <v>216763000</v>
      </c>
      <c r="G93" s="1079"/>
      <c r="H93" s="1079">
        <v>2884141</v>
      </c>
      <c r="I93" s="1079">
        <v>1487444662.9300001</v>
      </c>
      <c r="J93" s="1079">
        <v>20981997.07</v>
      </c>
      <c r="K93" s="1079">
        <v>0</v>
      </c>
      <c r="L93" s="1079">
        <v>0</v>
      </c>
      <c r="M93" s="1087">
        <v>2254000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8">
        <v>702927077.47000003</v>
      </c>
      <c r="F94" s="1079">
        <v>146747344.28999999</v>
      </c>
      <c r="G94" s="1079"/>
      <c r="H94" s="1079">
        <v>364051.7</v>
      </c>
      <c r="I94" s="1079">
        <v>543773539.91000009</v>
      </c>
      <c r="J94" s="1079">
        <v>10653931.890000001</v>
      </c>
      <c r="K94" s="1079">
        <v>0</v>
      </c>
      <c r="L94" s="1079">
        <v>0</v>
      </c>
      <c r="M94" s="1087">
        <v>1388209.68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1.9524179370828463</v>
      </c>
      <c r="F95" s="174">
        <v>1.0130986833966171</v>
      </c>
      <c r="G95" s="174"/>
      <c r="H95" s="174">
        <v>0.14920151639344262</v>
      </c>
      <c r="I95" s="174">
        <v>2.7281296998810967</v>
      </c>
      <c r="J95" s="174">
        <v>0.96154619945848385</v>
      </c>
      <c r="K95" s="174">
        <v>0</v>
      </c>
      <c r="L95" s="174">
        <v>0</v>
      </c>
      <c r="M95" s="274">
        <v>0.59375948674080403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0.40623925539644035</v>
      </c>
      <c r="F96" s="175">
        <v>0.67699443304438489</v>
      </c>
      <c r="G96" s="175"/>
      <c r="H96" s="175">
        <v>0.12622534751248293</v>
      </c>
      <c r="I96" s="175">
        <v>0.36557564355964911</v>
      </c>
      <c r="J96" s="175">
        <v>0.5077653883210651</v>
      </c>
      <c r="K96" s="175">
        <v>0</v>
      </c>
      <c r="L96" s="175">
        <v>0</v>
      </c>
      <c r="M96" s="275">
        <v>0.61588716947648625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8">
        <v>35639000</v>
      </c>
      <c r="F97" s="1079">
        <v>2385000</v>
      </c>
      <c r="G97" s="1085"/>
      <c r="H97" s="1079">
        <v>70000</v>
      </c>
      <c r="I97" s="1079">
        <v>29283000</v>
      </c>
      <c r="J97" s="1079">
        <v>274000</v>
      </c>
      <c r="K97" s="1079">
        <v>0</v>
      </c>
      <c r="L97" s="1079">
        <v>0</v>
      </c>
      <c r="M97" s="1087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8">
        <v>42516541</v>
      </c>
      <c r="F98" s="1079">
        <v>2525000</v>
      </c>
      <c r="G98" s="1079"/>
      <c r="H98" s="1079">
        <v>70000</v>
      </c>
      <c r="I98" s="1079">
        <v>35046401</v>
      </c>
      <c r="J98" s="1079">
        <v>1248140</v>
      </c>
      <c r="K98" s="1079">
        <v>0</v>
      </c>
      <c r="L98" s="1079">
        <v>0</v>
      </c>
      <c r="M98" s="1087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8">
        <v>20088933.699999999</v>
      </c>
      <c r="F99" s="1079">
        <v>1893750</v>
      </c>
      <c r="G99" s="1079"/>
      <c r="H99" s="1079">
        <v>19131.820000000003</v>
      </c>
      <c r="I99" s="1079">
        <v>16275446.379999999</v>
      </c>
      <c r="J99" s="1079">
        <v>535512.85</v>
      </c>
      <c r="K99" s="1079">
        <v>0</v>
      </c>
      <c r="L99" s="1079">
        <v>0</v>
      </c>
      <c r="M99" s="1087">
        <v>1365092.65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0.56367837762002304</v>
      </c>
      <c r="F100" s="174">
        <v>0.79402515723270439</v>
      </c>
      <c r="G100" s="174"/>
      <c r="H100" s="174">
        <v>0.27331171428571432</v>
      </c>
      <c r="I100" s="174">
        <v>0.5557984625892155</v>
      </c>
      <c r="J100" s="174">
        <v>1.9544264598540144</v>
      </c>
      <c r="K100" s="174">
        <v>0</v>
      </c>
      <c r="L100" s="174">
        <v>0</v>
      </c>
      <c r="M100" s="274">
        <v>0.37636963054866279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0.47249689714880616</v>
      </c>
      <c r="F101" s="175">
        <v>0.75</v>
      </c>
      <c r="G101" s="175"/>
      <c r="H101" s="175">
        <v>0.27331171428571432</v>
      </c>
      <c r="I101" s="175">
        <v>0.46439708259915186</v>
      </c>
      <c r="J101" s="175">
        <v>0.42904870447225468</v>
      </c>
      <c r="K101" s="175">
        <v>0</v>
      </c>
      <c r="L101" s="175">
        <v>0</v>
      </c>
      <c r="M101" s="275">
        <v>0.37636963054866279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8">
        <v>750349000</v>
      </c>
      <c r="F102" s="1079">
        <v>632581000</v>
      </c>
      <c r="G102" s="1085"/>
      <c r="H102" s="1079">
        <v>446000</v>
      </c>
      <c r="I102" s="1079">
        <v>112930000</v>
      </c>
      <c r="J102" s="1079">
        <v>2779000</v>
      </c>
      <c r="K102" s="1079">
        <v>0</v>
      </c>
      <c r="L102" s="1079">
        <v>0</v>
      </c>
      <c r="M102" s="1087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8">
        <v>768543962.88</v>
      </c>
      <c r="F103" s="1079">
        <v>648664948.88</v>
      </c>
      <c r="G103" s="1079"/>
      <c r="H103" s="1079">
        <v>406000</v>
      </c>
      <c r="I103" s="1079">
        <v>113529014</v>
      </c>
      <c r="J103" s="1079">
        <v>4331000</v>
      </c>
      <c r="K103" s="1079">
        <v>0</v>
      </c>
      <c r="L103" s="1079">
        <v>0</v>
      </c>
      <c r="M103" s="1087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8">
        <v>534845568.40000004</v>
      </c>
      <c r="F104" s="1079">
        <v>484573784.43000001</v>
      </c>
      <c r="G104" s="1079"/>
      <c r="H104" s="1079">
        <v>58064.29</v>
      </c>
      <c r="I104" s="1079">
        <v>49611554.180000007</v>
      </c>
      <c r="J104" s="1079">
        <v>83394</v>
      </c>
      <c r="K104" s="1079">
        <v>0</v>
      </c>
      <c r="L104" s="1079">
        <v>0</v>
      </c>
      <c r="M104" s="1087">
        <v>518771.5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0.71279573691708797</v>
      </c>
      <c r="F105" s="174">
        <v>0.76602646053232715</v>
      </c>
      <c r="G105" s="174"/>
      <c r="H105" s="174">
        <v>0.13018899103139014</v>
      </c>
      <c r="I105" s="174">
        <v>0.43931244292924826</v>
      </c>
      <c r="J105" s="174">
        <v>3.0008636200071968E-2</v>
      </c>
      <c r="K105" s="174">
        <v>0</v>
      </c>
      <c r="L105" s="174">
        <v>0</v>
      </c>
      <c r="M105" s="274">
        <v>0.32161903285802851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0.69592059040545806</v>
      </c>
      <c r="F106" s="175">
        <v>0.74703247842615261</v>
      </c>
      <c r="G106" s="175"/>
      <c r="H106" s="175">
        <v>0.14301549261083743</v>
      </c>
      <c r="I106" s="175">
        <v>0.43699449534548063</v>
      </c>
      <c r="J106" s="175">
        <v>1.9255137381667051E-2</v>
      </c>
      <c r="K106" s="175">
        <v>0</v>
      </c>
      <c r="L106" s="175">
        <v>0</v>
      </c>
      <c r="M106" s="275">
        <v>0.32161903285802851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8">
        <v>7973067000</v>
      </c>
      <c r="F107" s="1079">
        <v>294317000</v>
      </c>
      <c r="G107" s="1085"/>
      <c r="H107" s="1079">
        <v>65080000</v>
      </c>
      <c r="I107" s="1079">
        <v>7384754000</v>
      </c>
      <c r="J107" s="1079">
        <v>162072000</v>
      </c>
      <c r="K107" s="1079">
        <v>0</v>
      </c>
      <c r="L107" s="1079">
        <v>0</v>
      </c>
      <c r="M107" s="1087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8">
        <v>8467571906</v>
      </c>
      <c r="F108" s="1079">
        <v>294317000</v>
      </c>
      <c r="G108" s="1079"/>
      <c r="H108" s="1079">
        <v>56964710</v>
      </c>
      <c r="I108" s="1079">
        <v>7766272867</v>
      </c>
      <c r="J108" s="1079">
        <v>270445623</v>
      </c>
      <c r="K108" s="1079">
        <v>0</v>
      </c>
      <c r="L108" s="1079">
        <v>0</v>
      </c>
      <c r="M108" s="1087">
        <v>79571706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8">
        <v>4345067945.1900024</v>
      </c>
      <c r="F109" s="1079">
        <v>161662883.78999999</v>
      </c>
      <c r="G109" s="1079"/>
      <c r="H109" s="1079">
        <v>31663549.549999997</v>
      </c>
      <c r="I109" s="1079">
        <v>4070020971.5800018</v>
      </c>
      <c r="J109" s="1079">
        <v>48314080.340000004</v>
      </c>
      <c r="K109" s="1079">
        <v>0</v>
      </c>
      <c r="L109" s="1079">
        <v>0</v>
      </c>
      <c r="M109" s="1087">
        <v>33406459.93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0.54496819670397889</v>
      </c>
      <c r="F110" s="707">
        <v>0.54928150188402303</v>
      </c>
      <c r="G110" s="707"/>
      <c r="H110" s="174">
        <v>0.48653272203441911</v>
      </c>
      <c r="I110" s="174">
        <v>0.55113832790909512</v>
      </c>
      <c r="J110" s="174">
        <v>0.298102573794363</v>
      </c>
      <c r="K110" s="174">
        <v>0</v>
      </c>
      <c r="L110" s="174">
        <v>0</v>
      </c>
      <c r="M110" s="274">
        <v>0.49976751735383879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0.51314213725320124</v>
      </c>
      <c r="F111" s="175">
        <v>0.54928150188402303</v>
      </c>
      <c r="G111" s="175"/>
      <c r="H111" s="175">
        <v>0.55584500561839068</v>
      </c>
      <c r="I111" s="175">
        <v>0.52406360699404486</v>
      </c>
      <c r="J111" s="175">
        <v>0.17864619069837934</v>
      </c>
      <c r="K111" s="175">
        <v>0</v>
      </c>
      <c r="L111" s="175">
        <v>0</v>
      </c>
      <c r="M111" s="275">
        <v>0.41982837379407195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8">
        <v>642897000</v>
      </c>
      <c r="F112" s="1079">
        <v>236865000</v>
      </c>
      <c r="G112" s="1085"/>
      <c r="H112" s="1079">
        <v>5787000</v>
      </c>
      <c r="I112" s="1079">
        <v>218113000</v>
      </c>
      <c r="J112" s="1079">
        <v>176269000</v>
      </c>
      <c r="K112" s="1079">
        <v>0</v>
      </c>
      <c r="L112" s="1079">
        <v>0</v>
      </c>
      <c r="M112" s="1087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8">
        <v>659974024.10000002</v>
      </c>
      <c r="F113" s="1079">
        <v>248578505</v>
      </c>
      <c r="G113" s="1079"/>
      <c r="H113" s="1079">
        <v>5777000</v>
      </c>
      <c r="I113" s="1079">
        <v>220501523.09999999</v>
      </c>
      <c r="J113" s="1079">
        <v>178412750</v>
      </c>
      <c r="K113" s="1079">
        <v>0</v>
      </c>
      <c r="L113" s="1079">
        <v>0</v>
      </c>
      <c r="M113" s="1087">
        <v>6704246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8">
        <v>316074161.31000006</v>
      </c>
      <c r="F114" s="1079">
        <v>129788485.06</v>
      </c>
      <c r="G114" s="1079"/>
      <c r="H114" s="1079">
        <v>1743397.7</v>
      </c>
      <c r="I114" s="1079">
        <v>137745593.69000003</v>
      </c>
      <c r="J114" s="1079">
        <v>44843261.360000007</v>
      </c>
      <c r="K114" s="1079">
        <v>0</v>
      </c>
      <c r="L114" s="1079">
        <v>0</v>
      </c>
      <c r="M114" s="1087">
        <v>1953423.4999999995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0.49164043588630846</v>
      </c>
      <c r="F115" s="174">
        <v>0.54794285799928233</v>
      </c>
      <c r="G115" s="174"/>
      <c r="H115" s="174">
        <v>0.301261050630724</v>
      </c>
      <c r="I115" s="174">
        <v>0.63153316716564367</v>
      </c>
      <c r="J115" s="174">
        <v>0.25440242674548563</v>
      </c>
      <c r="K115" s="174">
        <v>0</v>
      </c>
      <c r="L115" s="174">
        <v>0</v>
      </c>
      <c r="M115" s="274">
        <v>0.33317815111717541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0.47891909343102895</v>
      </c>
      <c r="F116" s="175">
        <v>0.52212271958108369</v>
      </c>
      <c r="G116" s="175"/>
      <c r="H116" s="175">
        <v>0.30178253418729445</v>
      </c>
      <c r="I116" s="175">
        <v>0.62469225497154868</v>
      </c>
      <c r="J116" s="175">
        <v>0.25134560932444572</v>
      </c>
      <c r="K116" s="175">
        <v>0</v>
      </c>
      <c r="L116" s="175">
        <v>0</v>
      </c>
      <c r="M116" s="275">
        <v>0.29137109527305527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8">
        <v>808641000</v>
      </c>
      <c r="F117" s="1079">
        <v>152654000</v>
      </c>
      <c r="G117" s="1085"/>
      <c r="H117" s="1079">
        <v>5624000</v>
      </c>
      <c r="I117" s="1079">
        <v>312916000</v>
      </c>
      <c r="J117" s="1079">
        <v>273760000</v>
      </c>
      <c r="K117" s="1079">
        <v>0</v>
      </c>
      <c r="L117" s="1079">
        <v>0</v>
      </c>
      <c r="M117" s="1087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8">
        <v>883328383</v>
      </c>
      <c r="F118" s="1079">
        <v>158456000</v>
      </c>
      <c r="G118" s="1079"/>
      <c r="H118" s="1079">
        <v>5612000</v>
      </c>
      <c r="I118" s="1079">
        <v>322781281</v>
      </c>
      <c r="J118" s="1079">
        <v>274424952</v>
      </c>
      <c r="K118" s="1079">
        <v>0</v>
      </c>
      <c r="L118" s="1079">
        <v>0</v>
      </c>
      <c r="M118" s="1087">
        <v>122054150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8">
        <v>465387606.41000003</v>
      </c>
      <c r="F119" s="1079">
        <v>92262334</v>
      </c>
      <c r="G119" s="1079"/>
      <c r="H119" s="1079">
        <v>2762329.46</v>
      </c>
      <c r="I119" s="1079">
        <v>148069054.07999995</v>
      </c>
      <c r="J119" s="1079">
        <v>163960934.19000003</v>
      </c>
      <c r="K119" s="1079">
        <v>0</v>
      </c>
      <c r="L119" s="1079">
        <v>0</v>
      </c>
      <c r="M119" s="1087">
        <v>58332954.680000007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0.57551819213965161</v>
      </c>
      <c r="F120" s="174">
        <v>0.60438857809163204</v>
      </c>
      <c r="G120" s="174"/>
      <c r="H120" s="174">
        <v>0.49116811166429586</v>
      </c>
      <c r="I120" s="174">
        <v>0.47319106111544296</v>
      </c>
      <c r="J120" s="174">
        <v>0.5989221734000586</v>
      </c>
      <c r="K120" s="174">
        <v>0</v>
      </c>
      <c r="L120" s="174">
        <v>0</v>
      </c>
      <c r="M120" s="274">
        <v>0.91593189630536853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0.52685684663435073</v>
      </c>
      <c r="F121" s="175">
        <v>0.58225838087544812</v>
      </c>
      <c r="G121" s="175"/>
      <c r="H121" s="175">
        <v>0.49221836421952958</v>
      </c>
      <c r="I121" s="175">
        <v>0.45872875162175203</v>
      </c>
      <c r="J121" s="175">
        <v>0.59747094057977657</v>
      </c>
      <c r="K121" s="175">
        <v>0</v>
      </c>
      <c r="L121" s="175">
        <v>0</v>
      </c>
      <c r="M121" s="275">
        <v>0.4779268437820427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8">
        <v>718194000</v>
      </c>
      <c r="F122" s="1079">
        <v>533159000</v>
      </c>
      <c r="G122" s="1085"/>
      <c r="H122" s="1079">
        <v>28000</v>
      </c>
      <c r="I122" s="1079">
        <v>74799000</v>
      </c>
      <c r="J122" s="1079">
        <v>1843000</v>
      </c>
      <c r="K122" s="1079">
        <v>0</v>
      </c>
      <c r="L122" s="1079">
        <v>0</v>
      </c>
      <c r="M122" s="1087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8">
        <v>716626131</v>
      </c>
      <c r="F123" s="1079">
        <v>528219000</v>
      </c>
      <c r="G123" s="1079"/>
      <c r="H123" s="1079">
        <v>28000</v>
      </c>
      <c r="I123" s="1079">
        <v>66312803</v>
      </c>
      <c r="J123" s="1079">
        <v>13701328</v>
      </c>
      <c r="K123" s="1079">
        <v>0</v>
      </c>
      <c r="L123" s="1079">
        <v>0</v>
      </c>
      <c r="M123" s="1087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8">
        <v>433998268.52999997</v>
      </c>
      <c r="F124" s="1079">
        <v>340119863</v>
      </c>
      <c r="G124" s="1079"/>
      <c r="H124" s="1079">
        <v>7679.39</v>
      </c>
      <c r="I124" s="1079">
        <v>39549286.25</v>
      </c>
      <c r="J124" s="1079">
        <v>7647838.8700000001</v>
      </c>
      <c r="K124" s="1079">
        <v>0</v>
      </c>
      <c r="L124" s="1079">
        <v>0</v>
      </c>
      <c r="M124" s="1087">
        <v>46673601.019999996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0.60429113655920264</v>
      </c>
      <c r="F125" s="174">
        <v>0.63793326756183433</v>
      </c>
      <c r="G125" s="174"/>
      <c r="H125" s="174">
        <v>0.27426392857142856</v>
      </c>
      <c r="I125" s="174">
        <v>0.52874084212355776</v>
      </c>
      <c r="J125" s="174">
        <v>4.1496684047748236</v>
      </c>
      <c r="K125" s="174">
        <v>0</v>
      </c>
      <c r="L125" s="174">
        <v>0</v>
      </c>
      <c r="M125" s="274">
        <v>0.43070734111567383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0.60561323367372433</v>
      </c>
      <c r="F126" s="175">
        <v>0.64389933531357257</v>
      </c>
      <c r="G126" s="175"/>
      <c r="H126" s="175">
        <v>0.27426392857142856</v>
      </c>
      <c r="I126" s="175">
        <v>0.59640498456987256</v>
      </c>
      <c r="J126" s="175">
        <v>0.55818230685375902</v>
      </c>
      <c r="K126" s="175">
        <v>0</v>
      </c>
      <c r="L126" s="175">
        <v>0</v>
      </c>
      <c r="M126" s="275">
        <v>0.43070734111567383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8">
        <v>23378000</v>
      </c>
      <c r="F127" s="1079">
        <v>0</v>
      </c>
      <c r="G127" s="1085"/>
      <c r="H127" s="1079">
        <v>22000</v>
      </c>
      <c r="I127" s="1079">
        <v>22356000</v>
      </c>
      <c r="J127" s="1079">
        <v>1000000</v>
      </c>
      <c r="K127" s="1079">
        <v>0</v>
      </c>
      <c r="L127" s="1079">
        <v>0</v>
      </c>
      <c r="M127" s="1087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8">
        <v>23423081</v>
      </c>
      <c r="F128" s="1079">
        <v>0</v>
      </c>
      <c r="G128" s="1079"/>
      <c r="H128" s="1079">
        <v>22000</v>
      </c>
      <c r="I128" s="1079">
        <v>22401081</v>
      </c>
      <c r="J128" s="1079">
        <v>1000000</v>
      </c>
      <c r="K128" s="1079">
        <v>0</v>
      </c>
      <c r="L128" s="1079">
        <v>0</v>
      </c>
      <c r="M128" s="1087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8">
        <v>10704985.65</v>
      </c>
      <c r="F129" s="1079">
        <v>0</v>
      </c>
      <c r="G129" s="1079"/>
      <c r="H129" s="1079">
        <v>9339</v>
      </c>
      <c r="I129" s="1079">
        <v>10348893.76</v>
      </c>
      <c r="J129" s="1079">
        <v>346752.89</v>
      </c>
      <c r="K129" s="1079">
        <v>0</v>
      </c>
      <c r="L129" s="1079">
        <v>0</v>
      </c>
      <c r="M129" s="1087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0.45790853152536576</v>
      </c>
      <c r="F130" s="174">
        <v>0</v>
      </c>
      <c r="G130" s="174"/>
      <c r="H130" s="174">
        <v>0.42449999999999999</v>
      </c>
      <c r="I130" s="174">
        <v>0.46291348005009841</v>
      </c>
      <c r="J130" s="174">
        <v>0.34675289000000004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0.45702722242219118</v>
      </c>
      <c r="F131" s="175">
        <v>0</v>
      </c>
      <c r="G131" s="175"/>
      <c r="H131" s="175">
        <v>0.42449999999999999</v>
      </c>
      <c r="I131" s="175">
        <v>0.46198189096320841</v>
      </c>
      <c r="J131" s="175">
        <v>0.34675289000000004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8">
        <v>4630942000</v>
      </c>
      <c r="F132" s="1079">
        <v>2513951000</v>
      </c>
      <c r="G132" s="1085"/>
      <c r="H132" s="1079">
        <v>17873000</v>
      </c>
      <c r="I132" s="1079">
        <v>1292769000</v>
      </c>
      <c r="J132" s="1079">
        <v>742409000</v>
      </c>
      <c r="K132" s="1079">
        <v>0</v>
      </c>
      <c r="L132" s="1079">
        <v>0</v>
      </c>
      <c r="M132" s="1087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8">
        <v>4708649632</v>
      </c>
      <c r="F133" s="1079">
        <v>2653775447</v>
      </c>
      <c r="G133" s="1079"/>
      <c r="H133" s="1079">
        <v>42947737</v>
      </c>
      <c r="I133" s="1079">
        <v>1361158027</v>
      </c>
      <c r="J133" s="1079">
        <v>586530081</v>
      </c>
      <c r="K133" s="1079">
        <v>0</v>
      </c>
      <c r="L133" s="1079">
        <v>0</v>
      </c>
      <c r="M133" s="1087">
        <v>64238340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8">
        <v>2342015418.6999998</v>
      </c>
      <c r="F134" s="1079">
        <v>1465514831.5799999</v>
      </c>
      <c r="G134" s="1079"/>
      <c r="H134" s="1079">
        <v>19776750.57</v>
      </c>
      <c r="I134" s="1079">
        <v>699412297.66999972</v>
      </c>
      <c r="J134" s="1079">
        <v>134387262.87</v>
      </c>
      <c r="K134" s="1079">
        <v>0</v>
      </c>
      <c r="L134" s="1079">
        <v>0</v>
      </c>
      <c r="M134" s="1087">
        <v>22924276.009999994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0.50573196958631739</v>
      </c>
      <c r="F135" s="174">
        <v>0.58295282270020377</v>
      </c>
      <c r="G135" s="174"/>
      <c r="H135" s="174">
        <v>1.106515446203771</v>
      </c>
      <c r="I135" s="174">
        <v>0.54101877262681863</v>
      </c>
      <c r="J135" s="174">
        <v>0.18101513164576399</v>
      </c>
      <c r="K135" s="174">
        <v>0</v>
      </c>
      <c r="L135" s="174">
        <v>0</v>
      </c>
      <c r="M135" s="274">
        <v>0.35852793259305588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0.49738579035136837</v>
      </c>
      <c r="F136" s="175">
        <v>0.55223769337255457</v>
      </c>
      <c r="G136" s="175"/>
      <c r="H136" s="175">
        <v>0.46048411281833079</v>
      </c>
      <c r="I136" s="175">
        <v>0.51383622165569443</v>
      </c>
      <c r="J136" s="175">
        <v>0.22912254157685735</v>
      </c>
      <c r="K136" s="175">
        <v>0</v>
      </c>
      <c r="L136" s="175">
        <v>0</v>
      </c>
      <c r="M136" s="275">
        <v>0.35686283316162892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8">
        <v>315058000</v>
      </c>
      <c r="F137" s="1079">
        <v>240737000</v>
      </c>
      <c r="G137" s="1085"/>
      <c r="H137" s="1079">
        <v>27095000</v>
      </c>
      <c r="I137" s="1079">
        <v>45165000</v>
      </c>
      <c r="J137" s="1079">
        <v>1867000</v>
      </c>
      <c r="K137" s="1079">
        <v>0</v>
      </c>
      <c r="L137" s="1079">
        <v>0</v>
      </c>
      <c r="M137" s="1087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8">
        <v>316458000</v>
      </c>
      <c r="F138" s="1079">
        <v>241886668</v>
      </c>
      <c r="G138" s="1079"/>
      <c r="H138" s="1079">
        <v>27095000</v>
      </c>
      <c r="I138" s="1079">
        <v>44256401</v>
      </c>
      <c r="J138" s="1079">
        <v>3009931</v>
      </c>
      <c r="K138" s="1079">
        <v>0</v>
      </c>
      <c r="L138" s="1079">
        <v>0</v>
      </c>
      <c r="M138" s="1087">
        <v>210000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8">
        <v>171026076.13000003</v>
      </c>
      <c r="F139" s="1079">
        <v>135782937.21000001</v>
      </c>
      <c r="G139" s="1079"/>
      <c r="H139" s="1079">
        <v>12342034.619999999</v>
      </c>
      <c r="I139" s="1079">
        <v>21835182.300000004</v>
      </c>
      <c r="J139" s="1079">
        <v>1065922</v>
      </c>
      <c r="K139" s="1079">
        <v>0</v>
      </c>
      <c r="L139" s="1079">
        <v>0</v>
      </c>
      <c r="M139" s="1087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0.54283997273517903</v>
      </c>
      <c r="F140" s="174">
        <v>0.56403019564919399</v>
      </c>
      <c r="G140" s="174"/>
      <c r="H140" s="174">
        <v>0.45550967410961429</v>
      </c>
      <c r="I140" s="174">
        <v>0.4834536100963136</v>
      </c>
      <c r="J140" s="174">
        <v>0.57092769148366362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0.54043846617876634</v>
      </c>
      <c r="F141" s="175">
        <v>0.56134940520988119</v>
      </c>
      <c r="G141" s="175"/>
      <c r="H141" s="175">
        <v>0.45550967410961429</v>
      </c>
      <c r="I141" s="175">
        <v>0.49337907752598331</v>
      </c>
      <c r="J141" s="175">
        <v>0.35413502834450356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8">
        <v>6920000</v>
      </c>
      <c r="F142" s="1079">
        <v>3400000</v>
      </c>
      <c r="G142" s="1085"/>
      <c r="H142" s="1079">
        <v>3000</v>
      </c>
      <c r="I142" s="1079">
        <v>3117000</v>
      </c>
      <c r="J142" s="1079">
        <v>400000</v>
      </c>
      <c r="K142" s="1079">
        <v>0</v>
      </c>
      <c r="L142" s="1079">
        <v>0</v>
      </c>
      <c r="M142" s="1087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8">
        <v>6920000</v>
      </c>
      <c r="F143" s="1079">
        <v>3400000</v>
      </c>
      <c r="G143" s="1079"/>
      <c r="H143" s="1079">
        <v>3000</v>
      </c>
      <c r="I143" s="1079">
        <v>3117000</v>
      </c>
      <c r="J143" s="1079">
        <v>400000</v>
      </c>
      <c r="K143" s="1079">
        <v>0</v>
      </c>
      <c r="L143" s="1079">
        <v>0</v>
      </c>
      <c r="M143" s="1087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8">
        <v>2106459.8099999996</v>
      </c>
      <c r="F144" s="1079">
        <v>1183970</v>
      </c>
      <c r="G144" s="1079"/>
      <c r="H144" s="1079">
        <v>1031.46</v>
      </c>
      <c r="I144" s="1079">
        <v>921458.34999999986</v>
      </c>
      <c r="J144" s="1079">
        <v>0</v>
      </c>
      <c r="K144" s="1079">
        <v>0</v>
      </c>
      <c r="L144" s="1079">
        <v>0</v>
      </c>
      <c r="M144" s="1087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0.3044017066473988</v>
      </c>
      <c r="F145" s="174">
        <v>0.3482264705882353</v>
      </c>
      <c r="G145" s="174"/>
      <c r="H145" s="174">
        <v>0.34382000000000001</v>
      </c>
      <c r="I145" s="174">
        <v>0.29562346807828033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0.3044017066473988</v>
      </c>
      <c r="F146" s="175">
        <v>0.3482264705882353</v>
      </c>
      <c r="G146" s="175"/>
      <c r="H146" s="175">
        <v>0.34382000000000001</v>
      </c>
      <c r="I146" s="175">
        <v>0.29562346807828033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8">
        <v>252244000</v>
      </c>
      <c r="F147" s="1079">
        <v>33635000</v>
      </c>
      <c r="G147" s="1085"/>
      <c r="H147" s="1079">
        <v>203000</v>
      </c>
      <c r="I147" s="1079">
        <v>112290000</v>
      </c>
      <c r="J147" s="1079">
        <v>13360000</v>
      </c>
      <c r="K147" s="1079">
        <v>0</v>
      </c>
      <c r="L147" s="1079">
        <v>0</v>
      </c>
      <c r="M147" s="1087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8">
        <v>252257802.65000001</v>
      </c>
      <c r="F148" s="1079">
        <v>37630000</v>
      </c>
      <c r="G148" s="1079"/>
      <c r="H148" s="1079">
        <v>429000</v>
      </c>
      <c r="I148" s="1079">
        <v>108082802.65000001</v>
      </c>
      <c r="J148" s="1079">
        <v>13360000</v>
      </c>
      <c r="K148" s="1079">
        <v>0</v>
      </c>
      <c r="L148" s="1079">
        <v>0</v>
      </c>
      <c r="M148" s="1087">
        <v>92756000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8">
        <v>115697234.19000003</v>
      </c>
      <c r="F149" s="1079">
        <v>21951069.310000002</v>
      </c>
      <c r="G149" s="1079"/>
      <c r="H149" s="1079">
        <v>159066.43</v>
      </c>
      <c r="I149" s="1079">
        <v>43246779.290000021</v>
      </c>
      <c r="J149" s="1079">
        <v>1133026.81</v>
      </c>
      <c r="K149" s="1079">
        <v>0</v>
      </c>
      <c r="L149" s="1079">
        <v>0</v>
      </c>
      <c r="M149" s="1087">
        <v>49207292.349999994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0.45867189780529977</v>
      </c>
      <c r="F150" s="174">
        <v>0.65262581566820288</v>
      </c>
      <c r="G150" s="174"/>
      <c r="H150" s="174">
        <v>0.78357847290640392</v>
      </c>
      <c r="I150" s="174">
        <v>0.38513473408139659</v>
      </c>
      <c r="J150" s="174">
        <v>8.4807395958083842E-2</v>
      </c>
      <c r="K150" s="174">
        <v>0</v>
      </c>
      <c r="L150" s="174">
        <v>0</v>
      </c>
      <c r="M150" s="274">
        <v>0.53050252652119534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0.4586468009099659</v>
      </c>
      <c r="F151" s="175">
        <v>0.58333960430507581</v>
      </c>
      <c r="G151" s="175"/>
      <c r="H151" s="175">
        <v>0.3707842191142191</v>
      </c>
      <c r="I151" s="175">
        <v>0.40012636820719988</v>
      </c>
      <c r="J151" s="175">
        <v>8.4807395958083842E-2</v>
      </c>
      <c r="K151" s="175">
        <v>0</v>
      </c>
      <c r="L151" s="175">
        <v>0</v>
      </c>
      <c r="M151" s="275">
        <v>0.53050252652119534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8">
        <v>21327477000</v>
      </c>
      <c r="F152" s="1079">
        <v>19312332000</v>
      </c>
      <c r="G152" s="1085"/>
      <c r="H152" s="1079">
        <v>61772000</v>
      </c>
      <c r="I152" s="1079">
        <v>987117000</v>
      </c>
      <c r="J152" s="1079">
        <v>531859000</v>
      </c>
      <c r="K152" s="1079">
        <v>0</v>
      </c>
      <c r="L152" s="1079">
        <v>0</v>
      </c>
      <c r="M152" s="1087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8">
        <v>21360685560.599998</v>
      </c>
      <c r="F153" s="1079">
        <v>19363484298</v>
      </c>
      <c r="G153" s="1079"/>
      <c r="H153" s="1079">
        <v>61772000</v>
      </c>
      <c r="I153" s="1079">
        <v>953239152.60000014</v>
      </c>
      <c r="J153" s="1079">
        <v>547793110</v>
      </c>
      <c r="K153" s="1079">
        <v>0</v>
      </c>
      <c r="L153" s="1079">
        <v>0</v>
      </c>
      <c r="M153" s="1087">
        <v>434397000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8">
        <v>12369105094.110001</v>
      </c>
      <c r="F154" s="1079">
        <v>11342546692.15</v>
      </c>
      <c r="G154" s="1079"/>
      <c r="H154" s="1079">
        <v>35447410.540000007</v>
      </c>
      <c r="I154" s="1079">
        <v>598069443.70000064</v>
      </c>
      <c r="J154" s="1079">
        <v>229826269.56000003</v>
      </c>
      <c r="K154" s="1079">
        <v>0</v>
      </c>
      <c r="L154" s="1079">
        <v>0</v>
      </c>
      <c r="M154" s="1087">
        <v>163215278.16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0.57996100964544473</v>
      </c>
      <c r="F155" s="174">
        <v>0.58732144270044651</v>
      </c>
      <c r="G155" s="174"/>
      <c r="H155" s="174">
        <v>0.57384268827300411</v>
      </c>
      <c r="I155" s="174">
        <v>0.60587493042871376</v>
      </c>
      <c r="J155" s="174">
        <v>0.43211879381565421</v>
      </c>
      <c r="K155" s="174">
        <v>0</v>
      </c>
      <c r="L155" s="174">
        <v>0</v>
      </c>
      <c r="M155" s="274">
        <v>0.37572837326224628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0.5790593686246166</v>
      </c>
      <c r="F156" s="175">
        <v>0.58576992227176483</v>
      </c>
      <c r="G156" s="175"/>
      <c r="H156" s="175">
        <v>0.57384268827300411</v>
      </c>
      <c r="I156" s="175">
        <v>0.62740755252104463</v>
      </c>
      <c r="J156" s="175">
        <v>0.41954939805650354</v>
      </c>
      <c r="K156" s="175">
        <v>0</v>
      </c>
      <c r="L156" s="175">
        <v>0</v>
      </c>
      <c r="M156" s="275">
        <v>0.37572837326224628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8">
        <v>49015371000</v>
      </c>
      <c r="F157" s="1079">
        <v>1975770000</v>
      </c>
      <c r="G157" s="1085"/>
      <c r="H157" s="1079">
        <v>8874493000</v>
      </c>
      <c r="I157" s="1079">
        <v>23811684000</v>
      </c>
      <c r="J157" s="1079">
        <v>14353424000</v>
      </c>
      <c r="K157" s="1079">
        <v>0</v>
      </c>
      <c r="L157" s="1079">
        <v>0</v>
      </c>
      <c r="M157" s="1087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8">
        <v>49036387431.000008</v>
      </c>
      <c r="F158" s="1079">
        <v>2644077126</v>
      </c>
      <c r="G158" s="1079"/>
      <c r="H158" s="1079">
        <v>8703617432.0400009</v>
      </c>
      <c r="I158" s="1079">
        <v>23888213872.960007</v>
      </c>
      <c r="J158" s="1079">
        <v>13800479000</v>
      </c>
      <c r="K158" s="1079">
        <v>0</v>
      </c>
      <c r="L158" s="1079">
        <v>0</v>
      </c>
      <c r="M158" s="1087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8">
        <v>22644719639.909996</v>
      </c>
      <c r="F159" s="1079">
        <v>1488711371.3899999</v>
      </c>
      <c r="G159" s="1079"/>
      <c r="H159" s="1079">
        <v>5268999983.9599991</v>
      </c>
      <c r="I159" s="1079">
        <v>11405701041.259998</v>
      </c>
      <c r="J159" s="1079">
        <v>4481307243.3000011</v>
      </c>
      <c r="K159" s="1079">
        <v>0</v>
      </c>
      <c r="L159" s="1079">
        <v>0</v>
      </c>
      <c r="M159" s="1087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0.46199221138018104</v>
      </c>
      <c r="F160" s="174">
        <v>0.75348414612530801</v>
      </c>
      <c r="G160" s="174"/>
      <c r="H160" s="174">
        <v>0.59372405656976679</v>
      </c>
      <c r="I160" s="174">
        <v>0.47899598538515792</v>
      </c>
      <c r="J160" s="174">
        <v>0.31221172336997788</v>
      </c>
      <c r="K160" s="174">
        <v>0</v>
      </c>
      <c r="L160" s="174">
        <v>0</v>
      </c>
      <c r="M160" s="660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0.46179420683821359</v>
      </c>
      <c r="F161" s="175">
        <v>0.5630362884467538</v>
      </c>
      <c r="G161" s="175"/>
      <c r="H161" s="175">
        <v>0.60538046681183488</v>
      </c>
      <c r="I161" s="175">
        <v>0.47746144194441226</v>
      </c>
      <c r="J161" s="175">
        <v>0.32472113781702805</v>
      </c>
      <c r="K161" s="175">
        <v>0</v>
      </c>
      <c r="L161" s="175">
        <v>0</v>
      </c>
      <c r="M161" s="661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8">
        <v>467320000</v>
      </c>
      <c r="F162" s="1079">
        <v>37970000</v>
      </c>
      <c r="G162" s="1085"/>
      <c r="H162" s="1079">
        <v>15858000</v>
      </c>
      <c r="I162" s="1079">
        <v>377260000</v>
      </c>
      <c r="J162" s="1079">
        <v>1249000</v>
      </c>
      <c r="K162" s="1079">
        <v>0</v>
      </c>
      <c r="L162" s="1079">
        <v>0</v>
      </c>
      <c r="M162" s="1087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8">
        <v>549350987</v>
      </c>
      <c r="F163" s="1079">
        <v>115031585</v>
      </c>
      <c r="G163" s="1079"/>
      <c r="H163" s="1079">
        <v>16332000</v>
      </c>
      <c r="I163" s="1079">
        <v>381128418</v>
      </c>
      <c r="J163" s="1079">
        <v>1049000</v>
      </c>
      <c r="K163" s="1079">
        <v>0</v>
      </c>
      <c r="L163" s="1079">
        <v>0</v>
      </c>
      <c r="M163" s="1087">
        <v>35809984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8">
        <v>327971694.08999991</v>
      </c>
      <c r="F164" s="1079">
        <v>104945623.49000001</v>
      </c>
      <c r="G164" s="1079"/>
      <c r="H164" s="1079">
        <v>4739763.2299999995</v>
      </c>
      <c r="I164" s="1079">
        <v>199047296.3199999</v>
      </c>
      <c r="J164" s="1079">
        <v>146316.68</v>
      </c>
      <c r="K164" s="1079">
        <v>0</v>
      </c>
      <c r="L164" s="1079">
        <v>0</v>
      </c>
      <c r="M164" s="1087">
        <v>19092694.370000005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0.70181394780878181</v>
      </c>
      <c r="F165" s="174">
        <v>2.7639089673426391</v>
      </c>
      <c r="G165" s="174"/>
      <c r="H165" s="174">
        <v>0.29888783137848401</v>
      </c>
      <c r="I165" s="174">
        <v>0.52761304225202754</v>
      </c>
      <c r="J165" s="707">
        <v>0.11714706164931946</v>
      </c>
      <c r="K165" s="174">
        <v>0</v>
      </c>
      <c r="L165" s="174">
        <v>0</v>
      </c>
      <c r="M165" s="274">
        <v>0.54577064202612713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0.59701666484855143</v>
      </c>
      <c r="F166" s="175">
        <v>0.91232006835340063</v>
      </c>
      <c r="G166" s="175"/>
      <c r="H166" s="175">
        <v>0.29021327638990935</v>
      </c>
      <c r="I166" s="175">
        <v>0.52225781893807743</v>
      </c>
      <c r="J166" s="175">
        <v>0.13948205910390848</v>
      </c>
      <c r="K166" s="175">
        <v>0</v>
      </c>
      <c r="L166" s="175">
        <v>0</v>
      </c>
      <c r="M166" s="275">
        <v>0.53316679421024049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8">
        <v>428201000</v>
      </c>
      <c r="F167" s="1079">
        <v>1700000</v>
      </c>
      <c r="G167" s="1085"/>
      <c r="H167" s="1079">
        <v>2507000</v>
      </c>
      <c r="I167" s="1079">
        <v>377172000</v>
      </c>
      <c r="J167" s="1079">
        <v>7441000</v>
      </c>
      <c r="K167" s="1079">
        <v>0</v>
      </c>
      <c r="L167" s="1079">
        <v>0</v>
      </c>
      <c r="M167" s="1087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8">
        <v>488316462.38999999</v>
      </c>
      <c r="F168" s="1079">
        <v>1700000</v>
      </c>
      <c r="G168" s="1079"/>
      <c r="H168" s="1079">
        <v>2878973</v>
      </c>
      <c r="I168" s="1079">
        <v>376972694</v>
      </c>
      <c r="J168" s="1079">
        <v>7499795.3899999997</v>
      </c>
      <c r="K168" s="1079">
        <v>0</v>
      </c>
      <c r="L168" s="1079">
        <v>0</v>
      </c>
      <c r="M168" s="1087">
        <v>99265000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8">
        <v>251417904.51999998</v>
      </c>
      <c r="F169" s="1079">
        <v>1130022.74</v>
      </c>
      <c r="G169" s="1079"/>
      <c r="H169" s="1079">
        <v>1389175.05</v>
      </c>
      <c r="I169" s="1079">
        <v>176590470.69</v>
      </c>
      <c r="J169" s="1079">
        <v>315736.23</v>
      </c>
      <c r="K169" s="1079">
        <v>0</v>
      </c>
      <c r="L169" s="1079">
        <v>0</v>
      </c>
      <c r="M169" s="1087">
        <v>71992499.810000002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0.58714926989894933</v>
      </c>
      <c r="F170" s="174">
        <v>0.66471925882352945</v>
      </c>
      <c r="G170" s="174"/>
      <c r="H170" s="174">
        <v>0.55411848823294774</v>
      </c>
      <c r="I170" s="174">
        <v>0.46819612985587478</v>
      </c>
      <c r="J170" s="174">
        <v>4.2431962101868025E-2</v>
      </c>
      <c r="K170" s="174">
        <v>0</v>
      </c>
      <c r="L170" s="174">
        <v>0</v>
      </c>
      <c r="M170" s="274">
        <v>1.8281023795739062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0.51486673885510326</v>
      </c>
      <c r="F171" s="175">
        <v>0.66471925882352945</v>
      </c>
      <c r="G171" s="175"/>
      <c r="H171" s="175">
        <v>0.48252451481830499</v>
      </c>
      <c r="I171" s="175">
        <v>0.46844366581628322</v>
      </c>
      <c r="J171" s="175">
        <v>4.2099312525378109E-2</v>
      </c>
      <c r="K171" s="175">
        <v>0</v>
      </c>
      <c r="L171" s="175">
        <v>0</v>
      </c>
      <c r="M171" s="275">
        <v>0.72525562695814239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8">
        <v>1242724000</v>
      </c>
      <c r="F172" s="1079">
        <v>666360000</v>
      </c>
      <c r="G172" s="1085"/>
      <c r="H172" s="1079">
        <v>8385000</v>
      </c>
      <c r="I172" s="1079">
        <v>483154000</v>
      </c>
      <c r="J172" s="1079">
        <v>36736000</v>
      </c>
      <c r="K172" s="1079">
        <v>0</v>
      </c>
      <c r="L172" s="1079">
        <v>0</v>
      </c>
      <c r="M172" s="1087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8">
        <v>1267798493</v>
      </c>
      <c r="F173" s="1079">
        <v>664443329.12</v>
      </c>
      <c r="G173" s="1079"/>
      <c r="H173" s="1079">
        <v>8856657</v>
      </c>
      <c r="I173" s="1079">
        <v>505729960.88</v>
      </c>
      <c r="J173" s="1079">
        <v>37929428</v>
      </c>
      <c r="K173" s="1079">
        <v>0</v>
      </c>
      <c r="L173" s="1079">
        <v>0</v>
      </c>
      <c r="M173" s="1087">
        <v>50839118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8">
        <v>651608678.88000023</v>
      </c>
      <c r="F174" s="1079">
        <v>370253196.78999996</v>
      </c>
      <c r="G174" s="1079"/>
      <c r="H174" s="1079">
        <v>4128884.3699999996</v>
      </c>
      <c r="I174" s="1079">
        <v>250889744.09000021</v>
      </c>
      <c r="J174" s="1079">
        <v>6255315.7499999991</v>
      </c>
      <c r="K174" s="1079">
        <v>0</v>
      </c>
      <c r="L174" s="1079">
        <v>0</v>
      </c>
      <c r="M174" s="1087">
        <v>20081537.879999992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0.52433901564627405</v>
      </c>
      <c r="F175" s="174">
        <v>0.55563538746323304</v>
      </c>
      <c r="G175" s="174"/>
      <c r="H175" s="174">
        <v>0.49241316279069763</v>
      </c>
      <c r="I175" s="174">
        <v>0.51927489804493021</v>
      </c>
      <c r="J175" s="174">
        <v>0.17027754110409404</v>
      </c>
      <c r="K175" s="174">
        <v>0</v>
      </c>
      <c r="L175" s="174">
        <v>0</v>
      </c>
      <c r="M175" s="274">
        <v>0.41759108902243741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0.51396864918027652</v>
      </c>
      <c r="F176" s="175">
        <v>0.55723818806393854</v>
      </c>
      <c r="G176" s="175"/>
      <c r="H176" s="175">
        <v>0.46618993712864792</v>
      </c>
      <c r="I176" s="175">
        <v>0.49609428647145454</v>
      </c>
      <c r="J176" s="175">
        <v>0.16491985457835007</v>
      </c>
      <c r="K176" s="175">
        <v>0</v>
      </c>
      <c r="L176" s="175">
        <v>0</v>
      </c>
      <c r="M176" s="275">
        <v>0.39500169692164983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8">
        <v>3484304000</v>
      </c>
      <c r="F177" s="1079">
        <v>1986119000</v>
      </c>
      <c r="G177" s="1085"/>
      <c r="H177" s="1079">
        <v>34000</v>
      </c>
      <c r="I177" s="1079">
        <v>16932000</v>
      </c>
      <c r="J177" s="1079">
        <v>109753000</v>
      </c>
      <c r="K177" s="1079">
        <v>0</v>
      </c>
      <c r="L177" s="1079">
        <v>0</v>
      </c>
      <c r="M177" s="1087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8">
        <v>4886111093</v>
      </c>
      <c r="F178" s="1079">
        <v>2942119000</v>
      </c>
      <c r="G178" s="1079"/>
      <c r="H178" s="1079">
        <v>54000</v>
      </c>
      <c r="I178" s="1079">
        <v>16977093</v>
      </c>
      <c r="J178" s="1079">
        <v>109753000</v>
      </c>
      <c r="K178" s="1079">
        <v>0</v>
      </c>
      <c r="L178" s="1079">
        <v>0</v>
      </c>
      <c r="M178" s="1087">
        <v>1817208000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8">
        <v>3628935439.1199999</v>
      </c>
      <c r="F179" s="1079">
        <v>1977454943.4700003</v>
      </c>
      <c r="G179" s="1079"/>
      <c r="H179" s="1079">
        <v>40074.25</v>
      </c>
      <c r="I179" s="1079">
        <v>7976882.4600000018</v>
      </c>
      <c r="J179" s="1079">
        <v>31056984.32</v>
      </c>
      <c r="K179" s="1079">
        <v>0</v>
      </c>
      <c r="L179" s="1079">
        <v>0</v>
      </c>
      <c r="M179" s="1087">
        <v>1612406554.6199999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1.0415094202802051</v>
      </c>
      <c r="F180" s="174">
        <v>0.99563769515824596</v>
      </c>
      <c r="G180" s="174"/>
      <c r="H180" s="174">
        <v>1.178654411764706</v>
      </c>
      <c r="I180" s="174">
        <v>0.4711128313253013</v>
      </c>
      <c r="J180" s="174">
        <v>0.28297162100352607</v>
      </c>
      <c r="K180" s="174">
        <v>0</v>
      </c>
      <c r="L180" s="174">
        <v>0</v>
      </c>
      <c r="M180" s="274">
        <v>1.1756810264490698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0.74270424270928459</v>
      </c>
      <c r="F181" s="175">
        <v>0.67211929343102716</v>
      </c>
      <c r="G181" s="175"/>
      <c r="H181" s="175">
        <v>0.74211574074074071</v>
      </c>
      <c r="I181" s="175">
        <v>0.46986150455793591</v>
      </c>
      <c r="J181" s="175">
        <v>0.28297162100352607</v>
      </c>
      <c r="K181" s="175">
        <v>0</v>
      </c>
      <c r="L181" s="175">
        <v>0</v>
      </c>
      <c r="M181" s="275">
        <v>0.88729884230093636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8">
        <v>1963470000</v>
      </c>
      <c r="F182" s="1079">
        <v>5000000</v>
      </c>
      <c r="G182" s="1085"/>
      <c r="H182" s="1079">
        <v>656000</v>
      </c>
      <c r="I182" s="1079">
        <v>54934000</v>
      </c>
      <c r="J182" s="1079">
        <v>5149000</v>
      </c>
      <c r="K182" s="1079">
        <v>0</v>
      </c>
      <c r="L182" s="1079">
        <v>0</v>
      </c>
      <c r="M182" s="1087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8">
        <v>2067736258</v>
      </c>
      <c r="F183" s="1079">
        <v>37795957</v>
      </c>
      <c r="G183" s="1079"/>
      <c r="H183" s="1079">
        <v>697200</v>
      </c>
      <c r="I183" s="1079">
        <v>57445138</v>
      </c>
      <c r="J183" s="1079">
        <v>5137000</v>
      </c>
      <c r="K183" s="1079">
        <v>0</v>
      </c>
      <c r="L183" s="1079">
        <v>0</v>
      </c>
      <c r="M183" s="1087">
        <v>1966660963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8">
        <v>1294441840.4300001</v>
      </c>
      <c r="F184" s="1079">
        <v>24668957</v>
      </c>
      <c r="G184" s="1079"/>
      <c r="H184" s="1079">
        <v>308313.71999999997</v>
      </c>
      <c r="I184" s="1079">
        <v>24047287.789999992</v>
      </c>
      <c r="J184" s="1079">
        <v>203119.29</v>
      </c>
      <c r="K184" s="1079">
        <v>0</v>
      </c>
      <c r="L184" s="1079">
        <v>0</v>
      </c>
      <c r="M184" s="1087">
        <v>1245214162.6300001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0.65926234698263797</v>
      </c>
      <c r="F185" s="707">
        <v>4.9337913999999996</v>
      </c>
      <c r="G185" s="707"/>
      <c r="H185" s="174">
        <v>0.46999042682926823</v>
      </c>
      <c r="I185" s="174">
        <v>0.43774871281901906</v>
      </c>
      <c r="J185" s="174">
        <v>3.944829869877646E-2</v>
      </c>
      <c r="K185" s="174">
        <v>0</v>
      </c>
      <c r="L185" s="174">
        <v>0</v>
      </c>
      <c r="M185" s="274">
        <v>0.65615946761158461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0.6260188336021334</v>
      </c>
      <c r="F186" s="175">
        <v>0.65268772001195785</v>
      </c>
      <c r="G186" s="175"/>
      <c r="H186" s="175">
        <v>0.44221703958691905</v>
      </c>
      <c r="I186" s="175">
        <v>0.4186131085628168</v>
      </c>
      <c r="J186" s="175">
        <v>3.9540449678800861E-2</v>
      </c>
      <c r="K186" s="175">
        <v>0</v>
      </c>
      <c r="L186" s="175">
        <v>0</v>
      </c>
      <c r="M186" s="275">
        <v>0.63316157998606704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8">
        <v>38755000</v>
      </c>
      <c r="F187" s="1079">
        <v>0</v>
      </c>
      <c r="G187" s="1085"/>
      <c r="H187" s="1079">
        <v>90000</v>
      </c>
      <c r="I187" s="1079">
        <v>37639000</v>
      </c>
      <c r="J187" s="1079">
        <v>1000000</v>
      </c>
      <c r="K187" s="1079">
        <v>0</v>
      </c>
      <c r="L187" s="1079">
        <v>0</v>
      </c>
      <c r="M187" s="1087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8">
        <v>38768803</v>
      </c>
      <c r="F188" s="1079">
        <v>0</v>
      </c>
      <c r="G188" s="1079"/>
      <c r="H188" s="1079">
        <v>100000</v>
      </c>
      <c r="I188" s="1079">
        <v>37542803</v>
      </c>
      <c r="J188" s="1079">
        <v>1100000</v>
      </c>
      <c r="K188" s="1079">
        <v>0</v>
      </c>
      <c r="L188" s="1079">
        <v>0</v>
      </c>
      <c r="M188" s="1087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8">
        <v>16821536.510000002</v>
      </c>
      <c r="F189" s="1079">
        <v>0</v>
      </c>
      <c r="G189" s="1079"/>
      <c r="H189" s="1079">
        <v>57139.13</v>
      </c>
      <c r="I189" s="1079">
        <v>16735701.480000004</v>
      </c>
      <c r="J189" s="1079">
        <v>28695.9</v>
      </c>
      <c r="K189" s="1079">
        <v>0</v>
      </c>
      <c r="L189" s="1079">
        <v>0</v>
      </c>
      <c r="M189" s="1087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0.43404816178557609</v>
      </c>
      <c r="F190" s="174">
        <v>0</v>
      </c>
      <c r="G190" s="174"/>
      <c r="H190" s="174">
        <v>0.63487922222222215</v>
      </c>
      <c r="I190" s="174">
        <v>0.44463725072398319</v>
      </c>
      <c r="J190" s="174">
        <v>2.86959E-2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0.43389362601677439</v>
      </c>
      <c r="F191" s="175">
        <v>0</v>
      </c>
      <c r="G191" s="175"/>
      <c r="H191" s="175">
        <v>0.57139129999999994</v>
      </c>
      <c r="I191" s="175">
        <v>0.44577655749358952</v>
      </c>
      <c r="J191" s="175">
        <v>2.6087181818181818E-2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8">
        <v>5687980000</v>
      </c>
      <c r="F192" s="1079">
        <v>117378000</v>
      </c>
      <c r="G192" s="1085"/>
      <c r="H192" s="1079">
        <v>1783567000</v>
      </c>
      <c r="I192" s="1079">
        <v>3651507000</v>
      </c>
      <c r="J192" s="1079">
        <v>117170000</v>
      </c>
      <c r="K192" s="1079">
        <v>0</v>
      </c>
      <c r="L192" s="1079">
        <v>0</v>
      </c>
      <c r="M192" s="1087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8">
        <v>5811295225</v>
      </c>
      <c r="F193" s="1079">
        <v>117378000</v>
      </c>
      <c r="G193" s="1079"/>
      <c r="H193" s="1079">
        <v>1786815850</v>
      </c>
      <c r="I193" s="1079">
        <v>3678018081</v>
      </c>
      <c r="J193" s="1079">
        <v>209835000</v>
      </c>
      <c r="K193" s="1079">
        <v>0</v>
      </c>
      <c r="L193" s="1079">
        <v>0</v>
      </c>
      <c r="M193" s="1087">
        <v>19248294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8">
        <v>3346555021.920001</v>
      </c>
      <c r="F194" s="1079">
        <v>56500000</v>
      </c>
      <c r="G194" s="1079"/>
      <c r="H194" s="1079">
        <v>1118767324.0700002</v>
      </c>
      <c r="I194" s="1079">
        <v>2123704659.8000007</v>
      </c>
      <c r="J194" s="1079">
        <v>42950357.509999998</v>
      </c>
      <c r="K194" s="1079">
        <v>0</v>
      </c>
      <c r="L194" s="1079">
        <v>0</v>
      </c>
      <c r="M194" s="1087">
        <v>4632680.5399999991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0.58835562395085794</v>
      </c>
      <c r="F195" s="174">
        <v>0.48135084939256079</v>
      </c>
      <c r="G195" s="174"/>
      <c r="H195" s="174">
        <v>0.62726397386249022</v>
      </c>
      <c r="I195" s="174">
        <v>0.58159676533551785</v>
      </c>
      <c r="J195" s="174">
        <v>0.36656445771101814</v>
      </c>
      <c r="K195" s="174">
        <v>0</v>
      </c>
      <c r="L195" s="174">
        <v>0</v>
      </c>
      <c r="M195" s="274">
        <v>0.25235213748774371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0.57587076414965666</v>
      </c>
      <c r="F196" s="175">
        <v>0.48135084939256079</v>
      </c>
      <c r="G196" s="175"/>
      <c r="H196" s="175">
        <v>0.62612346094310734</v>
      </c>
      <c r="I196" s="175">
        <v>0.57740462744614784</v>
      </c>
      <c r="J196" s="175">
        <v>0.20468633693139848</v>
      </c>
      <c r="K196" s="175">
        <v>0</v>
      </c>
      <c r="L196" s="175">
        <v>0</v>
      </c>
      <c r="M196" s="275">
        <v>0.24068005923018421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8">
        <v>12440683000</v>
      </c>
      <c r="F197" s="1079">
        <v>5027494000</v>
      </c>
      <c r="G197" s="1085"/>
      <c r="H197" s="1079">
        <v>5460000</v>
      </c>
      <c r="I197" s="1079">
        <v>3257779000</v>
      </c>
      <c r="J197" s="1079">
        <v>3156208000</v>
      </c>
      <c r="K197" s="1079">
        <v>0</v>
      </c>
      <c r="L197" s="1079">
        <v>0</v>
      </c>
      <c r="M197" s="1087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8">
        <v>13151757391.610001</v>
      </c>
      <c r="F198" s="1079">
        <v>5632494000</v>
      </c>
      <c r="G198" s="1079"/>
      <c r="H198" s="1079">
        <v>5495000</v>
      </c>
      <c r="I198" s="1079">
        <v>3263577659</v>
      </c>
      <c r="J198" s="1079">
        <v>3154112617.6100001</v>
      </c>
      <c r="K198" s="1079">
        <v>0</v>
      </c>
      <c r="L198" s="1079">
        <v>0</v>
      </c>
      <c r="M198" s="1087">
        <v>1096078115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8">
        <v>6143749800.3499994</v>
      </c>
      <c r="F199" s="1079">
        <v>3095679233.0599999</v>
      </c>
      <c r="G199" s="1079"/>
      <c r="H199" s="1079">
        <v>2284701.38</v>
      </c>
      <c r="I199" s="1079">
        <v>1383307527.9299986</v>
      </c>
      <c r="J199" s="1079">
        <v>863272532.70999992</v>
      </c>
      <c r="K199" s="1079">
        <v>0</v>
      </c>
      <c r="L199" s="1079">
        <v>0</v>
      </c>
      <c r="M199" s="1087">
        <v>799205805.27000058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0.49384344897703764</v>
      </c>
      <c r="F200" s="174">
        <v>0.61574996072794919</v>
      </c>
      <c r="G200" s="174"/>
      <c r="H200" s="174">
        <v>0.41844347619047617</v>
      </c>
      <c r="I200" s="174">
        <v>0.42461674899678542</v>
      </c>
      <c r="J200" s="174">
        <v>0.27351572922633738</v>
      </c>
      <c r="K200" s="174">
        <v>0</v>
      </c>
      <c r="L200" s="174">
        <v>0</v>
      </c>
      <c r="M200" s="274">
        <v>0.8042387312501641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0.46714287812739974</v>
      </c>
      <c r="F201" s="175">
        <v>0.54961074668876697</v>
      </c>
      <c r="G201" s="175"/>
      <c r="H201" s="175">
        <v>0.41577823111919926</v>
      </c>
      <c r="I201" s="175">
        <v>0.42386229851624274</v>
      </c>
      <c r="J201" s="175">
        <v>0.27369743486335524</v>
      </c>
      <c r="K201" s="175">
        <v>0</v>
      </c>
      <c r="L201" s="175">
        <v>0</v>
      </c>
      <c r="M201" s="275">
        <v>0.72915040847248425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8">
        <v>61047000</v>
      </c>
      <c r="F202" s="1079">
        <v>52105000</v>
      </c>
      <c r="G202" s="1085"/>
      <c r="H202" s="1079">
        <v>16000</v>
      </c>
      <c r="I202" s="1079">
        <v>8520000</v>
      </c>
      <c r="J202" s="1079">
        <v>373000</v>
      </c>
      <c r="K202" s="1079">
        <v>0</v>
      </c>
      <c r="L202" s="1079">
        <v>0</v>
      </c>
      <c r="M202" s="1087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8">
        <v>61164127</v>
      </c>
      <c r="F203" s="1079">
        <v>52105000</v>
      </c>
      <c r="G203" s="1079"/>
      <c r="H203" s="1079">
        <v>16000</v>
      </c>
      <c r="I203" s="1079">
        <v>8533803</v>
      </c>
      <c r="J203" s="1079">
        <v>373000</v>
      </c>
      <c r="K203" s="1079">
        <v>0</v>
      </c>
      <c r="L203" s="1079">
        <v>0</v>
      </c>
      <c r="M203" s="1087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8">
        <v>38925217.370000005</v>
      </c>
      <c r="F204" s="1079">
        <v>34600000</v>
      </c>
      <c r="G204" s="1079"/>
      <c r="H204" s="1079">
        <v>1000</v>
      </c>
      <c r="I204" s="1079">
        <v>4207507.38</v>
      </c>
      <c r="J204" s="1079">
        <v>0</v>
      </c>
      <c r="K204" s="1079">
        <v>0</v>
      </c>
      <c r="L204" s="1079">
        <v>0</v>
      </c>
      <c r="M204" s="1087">
        <v>116709.99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0.63762703113994146</v>
      </c>
      <c r="F205" s="174">
        <v>0.66404375779675651</v>
      </c>
      <c r="G205" s="174"/>
      <c r="H205" s="174">
        <v>6.25E-2</v>
      </c>
      <c r="I205" s="174">
        <v>0.49383889436619716</v>
      </c>
      <c r="J205" s="174">
        <v>0</v>
      </c>
      <c r="K205" s="174">
        <v>0</v>
      </c>
      <c r="L205" s="174">
        <v>0</v>
      </c>
      <c r="M205" s="274">
        <v>3.536666363636364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0.63640599938588194</v>
      </c>
      <c r="F206" s="175">
        <v>0.66404375779675651</v>
      </c>
      <c r="G206" s="175"/>
      <c r="H206" s="175">
        <v>6.25E-2</v>
      </c>
      <c r="I206" s="175">
        <v>0.49304013462696522</v>
      </c>
      <c r="J206" s="175">
        <v>0</v>
      </c>
      <c r="K206" s="175">
        <v>0</v>
      </c>
      <c r="L206" s="175">
        <v>0</v>
      </c>
      <c r="M206" s="275">
        <v>0.85612210615885687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8">
        <v>565291000</v>
      </c>
      <c r="F207" s="1079">
        <v>88774000</v>
      </c>
      <c r="G207" s="1085"/>
      <c r="H207" s="1079">
        <v>1479000</v>
      </c>
      <c r="I207" s="1079">
        <v>394742000</v>
      </c>
      <c r="J207" s="1079">
        <v>7015000</v>
      </c>
      <c r="K207" s="1079">
        <v>0</v>
      </c>
      <c r="L207" s="1079">
        <v>0</v>
      </c>
      <c r="M207" s="1087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8">
        <v>425201986.78000009</v>
      </c>
      <c r="F208" s="1079">
        <v>88993532.760000005</v>
      </c>
      <c r="G208" s="1079"/>
      <c r="H208" s="1079">
        <v>1525421.91</v>
      </c>
      <c r="I208" s="1079">
        <v>294835224.50000006</v>
      </c>
      <c r="J208" s="1079">
        <v>10415111.699999999</v>
      </c>
      <c r="K208" s="1079">
        <v>0</v>
      </c>
      <c r="L208" s="1079">
        <v>0</v>
      </c>
      <c r="M208" s="1087">
        <v>29432695.91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8">
        <v>244840156.37</v>
      </c>
      <c r="F209" s="1079">
        <v>72528969.25</v>
      </c>
      <c r="G209" s="1079"/>
      <c r="H209" s="1079">
        <v>758368.41999999993</v>
      </c>
      <c r="I209" s="1079">
        <v>159791102.19000003</v>
      </c>
      <c r="J209" s="1079">
        <v>1110877.29</v>
      </c>
      <c r="K209" s="1079">
        <v>0</v>
      </c>
      <c r="L209" s="1079">
        <v>0</v>
      </c>
      <c r="M209" s="1087">
        <v>10650839.219999999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0.43312233233856545</v>
      </c>
      <c r="F210" s="174">
        <v>0.81700688546195954</v>
      </c>
      <c r="G210" s="174"/>
      <c r="H210" s="174">
        <v>0.51275755240027043</v>
      </c>
      <c r="I210" s="174">
        <v>0.40479883617654072</v>
      </c>
      <c r="J210" s="174">
        <v>0.15835741838916609</v>
      </c>
      <c r="K210" s="174">
        <v>0</v>
      </c>
      <c r="L210" s="174">
        <v>0</v>
      </c>
      <c r="M210" s="274">
        <v>0.14534243828550372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0.57582081923968176</v>
      </c>
      <c r="F211" s="175">
        <v>0.81499146062217742</v>
      </c>
      <c r="G211" s="175"/>
      <c r="H211" s="175">
        <v>0.4971532236612492</v>
      </c>
      <c r="I211" s="175">
        <v>0.5419674750904806</v>
      </c>
      <c r="J211" s="175">
        <v>0.10666014172464421</v>
      </c>
      <c r="K211" s="175">
        <v>0</v>
      </c>
      <c r="L211" s="175">
        <v>0</v>
      </c>
      <c r="M211" s="275">
        <v>0.36187100402111955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8">
        <v>23201868000</v>
      </c>
      <c r="F212" s="1079">
        <v>215186000</v>
      </c>
      <c r="G212" s="1085"/>
      <c r="H212" s="1079">
        <v>9636460000</v>
      </c>
      <c r="I212" s="1079">
        <v>12839459000</v>
      </c>
      <c r="J212" s="1079">
        <v>452579000</v>
      </c>
      <c r="K212" s="1079">
        <v>0</v>
      </c>
      <c r="L212" s="1079">
        <v>0</v>
      </c>
      <c r="M212" s="1087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8">
        <v>23914123522.490002</v>
      </c>
      <c r="F213" s="1079">
        <v>234097578</v>
      </c>
      <c r="G213" s="1079"/>
      <c r="H213" s="1079">
        <v>9720598335</v>
      </c>
      <c r="I213" s="1079">
        <v>12728521720</v>
      </c>
      <c r="J213" s="1079">
        <v>1076646992</v>
      </c>
      <c r="K213" s="1079">
        <v>0</v>
      </c>
      <c r="L213" s="1079">
        <v>0</v>
      </c>
      <c r="M213" s="1087">
        <v>154258897.48999998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8">
        <v>13931799463.440001</v>
      </c>
      <c r="F214" s="1079">
        <v>148433433.06999999</v>
      </c>
      <c r="G214" s="1079"/>
      <c r="H214" s="1079">
        <v>5829207741.829999</v>
      </c>
      <c r="I214" s="1079">
        <v>7546345782.2500029</v>
      </c>
      <c r="J214" s="1079">
        <v>343361069.13000005</v>
      </c>
      <c r="K214" s="1079">
        <v>0</v>
      </c>
      <c r="L214" s="1079">
        <v>0</v>
      </c>
      <c r="M214" s="1087">
        <v>64451437.159999996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0.60046025015916826</v>
      </c>
      <c r="F215" s="174">
        <v>0.6897913110983056</v>
      </c>
      <c r="G215" s="174"/>
      <c r="H215" s="174">
        <v>0.60491173541217402</v>
      </c>
      <c r="I215" s="174">
        <v>0.58774639821272867</v>
      </c>
      <c r="J215" s="174">
        <v>0.75867653852697547</v>
      </c>
      <c r="K215" s="174">
        <v>0</v>
      </c>
      <c r="L215" s="174">
        <v>0</v>
      </c>
      <c r="M215" s="274">
        <v>1.1077175367798706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0.58257621067892618</v>
      </c>
      <c r="F216" s="175">
        <v>0.63406650482304427</v>
      </c>
      <c r="G216" s="175"/>
      <c r="H216" s="175">
        <v>0.5996758163374929</v>
      </c>
      <c r="I216" s="175">
        <v>0.59286898732259086</v>
      </c>
      <c r="J216" s="175">
        <v>0.31891703750749906</v>
      </c>
      <c r="K216" s="175">
        <v>0</v>
      </c>
      <c r="L216" s="175">
        <v>0</v>
      </c>
      <c r="M216" s="275">
        <v>0.41781341762913959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8">
        <v>165665000</v>
      </c>
      <c r="F217" s="1079">
        <v>157326000</v>
      </c>
      <c r="G217" s="1085"/>
      <c r="H217" s="1079">
        <v>1157000</v>
      </c>
      <c r="I217" s="1079">
        <v>5675000</v>
      </c>
      <c r="J217" s="1079">
        <v>1507000</v>
      </c>
      <c r="K217" s="1079">
        <v>0</v>
      </c>
      <c r="L217" s="1079">
        <v>0</v>
      </c>
      <c r="M217" s="1087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8">
        <v>165665000</v>
      </c>
      <c r="F218" s="1079">
        <v>157326000</v>
      </c>
      <c r="G218" s="1079"/>
      <c r="H218" s="1079">
        <v>1157000</v>
      </c>
      <c r="I218" s="1079">
        <v>5575000</v>
      </c>
      <c r="J218" s="1079">
        <v>1607000</v>
      </c>
      <c r="K218" s="1079">
        <v>0</v>
      </c>
      <c r="L218" s="1079">
        <v>0</v>
      </c>
      <c r="M218" s="1087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8">
        <v>115556225.58999999</v>
      </c>
      <c r="F219" s="1079">
        <v>111934859.47</v>
      </c>
      <c r="G219" s="1079"/>
      <c r="H219" s="1079">
        <v>539481.1</v>
      </c>
      <c r="I219" s="1079">
        <v>2737135.5</v>
      </c>
      <c r="J219" s="1079">
        <v>344749.52</v>
      </c>
      <c r="K219" s="1079">
        <v>0</v>
      </c>
      <c r="L219" s="1079">
        <v>0</v>
      </c>
      <c r="M219" s="1087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0.69752950587028029</v>
      </c>
      <c r="F220" s="174">
        <v>0.7114835403556945</v>
      </c>
      <c r="G220" s="174"/>
      <c r="H220" s="174">
        <v>0.46627579948141745</v>
      </c>
      <c r="I220" s="174">
        <v>0.48231462555066079</v>
      </c>
      <c r="J220" s="174">
        <v>0.22876544127405443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0.69752950587028029</v>
      </c>
      <c r="F221" s="175">
        <v>0.7114835403556945</v>
      </c>
      <c r="G221" s="175"/>
      <c r="H221" s="175">
        <v>0.46627579948141745</v>
      </c>
      <c r="I221" s="175">
        <v>0.49096600896860987</v>
      </c>
      <c r="J221" s="175">
        <v>0.21452988176726823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8">
        <v>852923000</v>
      </c>
      <c r="F222" s="1079">
        <v>752500000</v>
      </c>
      <c r="G222" s="1085"/>
      <c r="H222" s="1079">
        <v>260000</v>
      </c>
      <c r="I222" s="1079">
        <v>57610000</v>
      </c>
      <c r="J222" s="1079">
        <v>211000</v>
      </c>
      <c r="K222" s="1079">
        <v>0</v>
      </c>
      <c r="L222" s="1079">
        <v>0</v>
      </c>
      <c r="M222" s="1087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8">
        <v>892244241.5</v>
      </c>
      <c r="F223" s="1079">
        <v>754000000</v>
      </c>
      <c r="G223" s="1079"/>
      <c r="H223" s="1079">
        <v>260000</v>
      </c>
      <c r="I223" s="1079">
        <v>60655747</v>
      </c>
      <c r="J223" s="1079">
        <v>395607</v>
      </c>
      <c r="K223" s="1079">
        <v>0</v>
      </c>
      <c r="L223" s="1079">
        <v>0</v>
      </c>
      <c r="M223" s="1087">
        <v>76932887.5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8">
        <v>524723605.42999995</v>
      </c>
      <c r="F224" s="1079">
        <v>442254957.49000001</v>
      </c>
      <c r="G224" s="1079"/>
      <c r="H224" s="1079">
        <v>20571.75</v>
      </c>
      <c r="I224" s="1079">
        <v>27577007.690000005</v>
      </c>
      <c r="J224" s="1079">
        <v>208951.09</v>
      </c>
      <c r="K224" s="1079">
        <v>0</v>
      </c>
      <c r="L224" s="1079">
        <v>0</v>
      </c>
      <c r="M224" s="1087">
        <v>54662117.409999989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0.61520630283155686</v>
      </c>
      <c r="F225" s="174">
        <v>0.58771422922259142</v>
      </c>
      <c r="G225" s="174"/>
      <c r="H225" s="174">
        <v>7.9122115384615388E-2</v>
      </c>
      <c r="I225" s="174">
        <v>0.47868438968929017</v>
      </c>
      <c r="J225" s="174">
        <v>0.99028952606635068</v>
      </c>
      <c r="K225" s="174">
        <v>0</v>
      </c>
      <c r="L225" s="174">
        <v>0</v>
      </c>
      <c r="M225" s="274">
        <v>1.2909668274998816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0.5880941350182981</v>
      </c>
      <c r="F226" s="175">
        <v>0.586545036458886</v>
      </c>
      <c r="G226" s="175"/>
      <c r="H226" s="175">
        <v>7.9122115384615388E-2</v>
      </c>
      <c r="I226" s="175">
        <v>0.45464789494720104</v>
      </c>
      <c r="J226" s="175">
        <v>0.52817844476968301</v>
      </c>
      <c r="K226" s="175">
        <v>0</v>
      </c>
      <c r="L226" s="175">
        <v>0</v>
      </c>
      <c r="M226" s="275">
        <v>0.71051690877974638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8">
        <v>2055560000</v>
      </c>
      <c r="F227" s="1079">
        <v>40992000</v>
      </c>
      <c r="G227" s="1085"/>
      <c r="H227" s="1079">
        <v>279206000</v>
      </c>
      <c r="I227" s="1079">
        <v>1707401000</v>
      </c>
      <c r="J227" s="1079">
        <v>27961000</v>
      </c>
      <c r="K227" s="1079">
        <v>0</v>
      </c>
      <c r="L227" s="1079">
        <v>0</v>
      </c>
      <c r="M227" s="1087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8">
        <v>2160708711</v>
      </c>
      <c r="F228" s="1079">
        <v>105742435</v>
      </c>
      <c r="G228" s="1079"/>
      <c r="H228" s="1079">
        <v>284112000</v>
      </c>
      <c r="I228" s="1079">
        <v>1725856006</v>
      </c>
      <c r="J228" s="1079">
        <v>44568000</v>
      </c>
      <c r="K228" s="1079">
        <v>0</v>
      </c>
      <c r="L228" s="1079">
        <v>0</v>
      </c>
      <c r="M228" s="1087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8">
        <v>1282049408.6799998</v>
      </c>
      <c r="F229" s="1079">
        <v>65828409.209999993</v>
      </c>
      <c r="G229" s="1079"/>
      <c r="H229" s="1079">
        <v>120476833.37</v>
      </c>
      <c r="I229" s="1079">
        <v>1090788198.7199998</v>
      </c>
      <c r="J229" s="1079">
        <v>4643151.4800000004</v>
      </c>
      <c r="K229" s="1079">
        <v>0</v>
      </c>
      <c r="L229" s="1079">
        <v>0</v>
      </c>
      <c r="M229" s="1087">
        <v>312815.90000000002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0.62369836379380794</v>
      </c>
      <c r="F230" s="174">
        <v>1.6058842996194378</v>
      </c>
      <c r="G230" s="174"/>
      <c r="H230" s="174">
        <v>0.43149800996396925</v>
      </c>
      <c r="I230" s="174">
        <v>0.6388588262042717</v>
      </c>
      <c r="J230" s="174">
        <v>0.16605813382926221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0.5933467117308252</v>
      </c>
      <c r="F231" s="175">
        <v>0.62253540132681828</v>
      </c>
      <c r="G231" s="175"/>
      <c r="H231" s="175">
        <v>0.42404697221518278</v>
      </c>
      <c r="I231" s="175">
        <v>0.63202735044397429</v>
      </c>
      <c r="J231" s="175">
        <v>0.10418128432956382</v>
      </c>
      <c r="K231" s="175">
        <v>0</v>
      </c>
      <c r="L231" s="175">
        <v>0</v>
      </c>
      <c r="M231" s="275">
        <v>0.72702233481302447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8">
        <v>5221246000</v>
      </c>
      <c r="F232" s="1079">
        <v>2338370000</v>
      </c>
      <c r="G232" s="1085"/>
      <c r="H232" s="1079">
        <v>3102000</v>
      </c>
      <c r="I232" s="1079">
        <v>1675967000</v>
      </c>
      <c r="J232" s="1079">
        <v>908593000</v>
      </c>
      <c r="K232" s="1079">
        <v>0</v>
      </c>
      <c r="L232" s="1079">
        <v>0</v>
      </c>
      <c r="M232" s="1087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8">
        <v>6296080196.3099995</v>
      </c>
      <c r="F233" s="1079">
        <v>2605778768.52</v>
      </c>
      <c r="G233" s="1079"/>
      <c r="H233" s="1079">
        <v>3193988</v>
      </c>
      <c r="I233" s="1079">
        <v>2052067067.1199999</v>
      </c>
      <c r="J233" s="1079">
        <v>1279673769.6700001</v>
      </c>
      <c r="K233" s="1079">
        <v>0</v>
      </c>
      <c r="L233" s="1079">
        <v>0</v>
      </c>
      <c r="M233" s="1087">
        <v>355366603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8">
        <v>3331141117.2199993</v>
      </c>
      <c r="F234" s="1079">
        <v>1672422615.6199999</v>
      </c>
      <c r="G234" s="1079"/>
      <c r="H234" s="1079">
        <v>1669630.2400000002</v>
      </c>
      <c r="I234" s="1079">
        <v>1115687356.6199994</v>
      </c>
      <c r="J234" s="1079">
        <v>355031252.28999996</v>
      </c>
      <c r="K234" s="1079">
        <v>0</v>
      </c>
      <c r="L234" s="1079">
        <v>0</v>
      </c>
      <c r="M234" s="1087">
        <v>186330262.44999999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0.63799735105758271</v>
      </c>
      <c r="F235" s="174">
        <v>0.71520872044201722</v>
      </c>
      <c r="G235" s="174"/>
      <c r="H235" s="174">
        <v>0.53824314635718895</v>
      </c>
      <c r="I235" s="174">
        <v>0.66569768773490134</v>
      </c>
      <c r="J235" s="174">
        <v>0.39074839041242887</v>
      </c>
      <c r="K235" s="174">
        <v>0</v>
      </c>
      <c r="L235" s="174">
        <v>0</v>
      </c>
      <c r="M235" s="274">
        <v>0.6311701425067916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0.52908174822365051</v>
      </c>
      <c r="F236" s="175">
        <v>0.64181297193156694</v>
      </c>
      <c r="G236" s="175"/>
      <c r="H236" s="175">
        <v>0.52274155068835582</v>
      </c>
      <c r="I236" s="175">
        <v>0.54368951897163154</v>
      </c>
      <c r="J236" s="175">
        <v>0.27743887598911615</v>
      </c>
      <c r="K236" s="175">
        <v>0</v>
      </c>
      <c r="L236" s="175">
        <v>0</v>
      </c>
      <c r="M236" s="275">
        <v>0.52433250867414793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8">
        <v>333698000</v>
      </c>
      <c r="F237" s="1079">
        <v>268204000</v>
      </c>
      <c r="G237" s="1085"/>
      <c r="H237" s="1079">
        <v>17000</v>
      </c>
      <c r="I237" s="1079">
        <v>37600000</v>
      </c>
      <c r="J237" s="1079">
        <v>850000</v>
      </c>
      <c r="K237" s="1079">
        <v>0</v>
      </c>
      <c r="L237" s="1079">
        <v>0</v>
      </c>
      <c r="M237" s="1087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8">
        <v>1284786958.0700002</v>
      </c>
      <c r="F238" s="1079">
        <v>1198304000</v>
      </c>
      <c r="G238" s="1079"/>
      <c r="H238" s="1079">
        <v>63500</v>
      </c>
      <c r="I238" s="1079">
        <v>59868960.420000002</v>
      </c>
      <c r="J238" s="1079">
        <v>750000</v>
      </c>
      <c r="K238" s="1079">
        <v>0</v>
      </c>
      <c r="L238" s="1079">
        <v>0</v>
      </c>
      <c r="M238" s="1087">
        <v>25800497.649999999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8">
        <v>1095171179.5999999</v>
      </c>
      <c r="F239" s="1079">
        <v>1071735250</v>
      </c>
      <c r="G239" s="1079"/>
      <c r="H239" s="1079">
        <v>2400</v>
      </c>
      <c r="I239" s="1079">
        <v>19632673.739999995</v>
      </c>
      <c r="J239" s="1079">
        <v>140000</v>
      </c>
      <c r="K239" s="1079">
        <v>0</v>
      </c>
      <c r="L239" s="1079">
        <v>0</v>
      </c>
      <c r="M239" s="1087">
        <v>3660855.8600000003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3.2819231149122858</v>
      </c>
      <c r="F240" s="174">
        <v>3.9959704180399993</v>
      </c>
      <c r="G240" s="174"/>
      <c r="H240" s="174">
        <v>0.14117647058823529</v>
      </c>
      <c r="I240" s="174">
        <v>0.52214557819148921</v>
      </c>
      <c r="J240" s="174">
        <v>0.16470588235294117</v>
      </c>
      <c r="K240" s="174">
        <v>0</v>
      </c>
      <c r="L240" s="174">
        <v>0</v>
      </c>
      <c r="M240" s="274">
        <v>0.13545180227180229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0.852414614517227</v>
      </c>
      <c r="F241" s="175">
        <v>0.89437676082196171</v>
      </c>
      <c r="G241" s="175"/>
      <c r="H241" s="175">
        <v>3.7795275590551181E-2</v>
      </c>
      <c r="I241" s="175">
        <v>0.32792742019020338</v>
      </c>
      <c r="J241" s="175">
        <v>0.18666666666666668</v>
      </c>
      <c r="K241" s="175">
        <v>0</v>
      </c>
      <c r="L241" s="175">
        <v>0</v>
      </c>
      <c r="M241" s="275">
        <v>0.14189090108500294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8">
        <v>735492000</v>
      </c>
      <c r="F242" s="1079">
        <v>694716000</v>
      </c>
      <c r="G242" s="1085"/>
      <c r="H242" s="1079">
        <v>94000</v>
      </c>
      <c r="I242" s="1079">
        <v>39212000</v>
      </c>
      <c r="J242" s="1079">
        <v>1470000</v>
      </c>
      <c r="K242" s="1079">
        <v>0</v>
      </c>
      <c r="L242" s="1079">
        <v>0</v>
      </c>
      <c r="M242" s="1087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8">
        <v>734277118.21000004</v>
      </c>
      <c r="F243" s="1079">
        <v>694716000</v>
      </c>
      <c r="G243" s="1079"/>
      <c r="H243" s="1079">
        <v>159000</v>
      </c>
      <c r="I243" s="1079">
        <v>38022118.210000001</v>
      </c>
      <c r="J243" s="1079">
        <v>1380000</v>
      </c>
      <c r="K243" s="1079">
        <v>0</v>
      </c>
      <c r="L243" s="1079">
        <v>0</v>
      </c>
      <c r="M243" s="1087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8">
        <v>521748255.61000001</v>
      </c>
      <c r="F244" s="1079">
        <v>499271857.88</v>
      </c>
      <c r="G244" s="1079"/>
      <c r="H244" s="1079">
        <v>112394.82</v>
      </c>
      <c r="I244" s="1079">
        <v>22364002.910000008</v>
      </c>
      <c r="J244" s="1079">
        <v>0</v>
      </c>
      <c r="K244" s="1079">
        <v>0</v>
      </c>
      <c r="L244" s="1079">
        <v>0</v>
      </c>
      <c r="M244" s="1087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0.70938671747619286</v>
      </c>
      <c r="F245" s="174">
        <v>0.7186704464558179</v>
      </c>
      <c r="G245" s="174"/>
      <c r="H245" s="174">
        <v>1.1956895744680851</v>
      </c>
      <c r="I245" s="174">
        <v>0.57033568575946159</v>
      </c>
      <c r="J245" s="707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0.71056041741012321</v>
      </c>
      <c r="F246" s="175">
        <v>0.7186704464558179</v>
      </c>
      <c r="G246" s="175"/>
      <c r="H246" s="175">
        <v>0.70688566037735856</v>
      </c>
      <c r="I246" s="175">
        <v>0.58818403505247552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8">
        <v>37236000</v>
      </c>
      <c r="F247" s="1079">
        <v>0</v>
      </c>
      <c r="G247" s="1085"/>
      <c r="H247" s="1079">
        <v>14000</v>
      </c>
      <c r="I247" s="1079">
        <v>31039000</v>
      </c>
      <c r="J247" s="1079">
        <v>350000</v>
      </c>
      <c r="K247" s="1079">
        <v>0</v>
      </c>
      <c r="L247" s="1079">
        <v>0</v>
      </c>
      <c r="M247" s="1087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8">
        <v>37236000</v>
      </c>
      <c r="F248" s="1079">
        <v>0</v>
      </c>
      <c r="G248" s="1079"/>
      <c r="H248" s="1079">
        <v>14000</v>
      </c>
      <c r="I248" s="1079">
        <v>30884240</v>
      </c>
      <c r="J248" s="1079">
        <v>504760</v>
      </c>
      <c r="K248" s="1079">
        <v>0</v>
      </c>
      <c r="L248" s="1079">
        <v>0</v>
      </c>
      <c r="M248" s="1087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8">
        <v>20036187.860000003</v>
      </c>
      <c r="F249" s="1079">
        <v>0</v>
      </c>
      <c r="G249" s="1079"/>
      <c r="H249" s="1079">
        <v>5503.09</v>
      </c>
      <c r="I249" s="1079">
        <v>17170917.790000003</v>
      </c>
      <c r="J249" s="1079">
        <v>354329.79</v>
      </c>
      <c r="K249" s="1079">
        <v>0</v>
      </c>
      <c r="L249" s="1079">
        <v>0</v>
      </c>
      <c r="M249" s="1087">
        <v>2505437.19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0.53808647169405954</v>
      </c>
      <c r="F250" s="174">
        <v>0</v>
      </c>
      <c r="G250" s="174"/>
      <c r="H250" s="174">
        <v>0.39307785714285715</v>
      </c>
      <c r="I250" s="174">
        <v>0.55320460678501249</v>
      </c>
      <c r="J250" s="174">
        <v>1.0123708285714286</v>
      </c>
      <c r="K250" s="174">
        <v>0</v>
      </c>
      <c r="L250" s="174">
        <v>0</v>
      </c>
      <c r="M250" s="274">
        <v>0.42952806274644262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0.53808647169405954</v>
      </c>
      <c r="F251" s="175">
        <v>0</v>
      </c>
      <c r="G251" s="175"/>
      <c r="H251" s="175">
        <v>0.39307785714285715</v>
      </c>
      <c r="I251" s="175">
        <v>0.55597669847145348</v>
      </c>
      <c r="J251" s="175">
        <v>0.70197676123306119</v>
      </c>
      <c r="K251" s="175">
        <v>0</v>
      </c>
      <c r="L251" s="175">
        <v>0</v>
      </c>
      <c r="M251" s="275">
        <v>0.42952806274644262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8">
        <v>52988000</v>
      </c>
      <c r="F252" s="1079">
        <v>0</v>
      </c>
      <c r="G252" s="1085"/>
      <c r="H252" s="1079">
        <v>10000</v>
      </c>
      <c r="I252" s="1079">
        <v>52378000</v>
      </c>
      <c r="J252" s="1079">
        <v>600000</v>
      </c>
      <c r="K252" s="1079">
        <v>0</v>
      </c>
      <c r="L252" s="1079">
        <v>0</v>
      </c>
      <c r="M252" s="1087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8">
        <v>56292146</v>
      </c>
      <c r="F253" s="1079">
        <v>0</v>
      </c>
      <c r="G253" s="1079"/>
      <c r="H253" s="1079">
        <v>10000</v>
      </c>
      <c r="I253" s="1079">
        <v>55632146</v>
      </c>
      <c r="J253" s="1079">
        <v>650000</v>
      </c>
      <c r="K253" s="1079">
        <v>0</v>
      </c>
      <c r="L253" s="1079">
        <v>0</v>
      </c>
      <c r="M253" s="1087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8">
        <v>27931015.399999995</v>
      </c>
      <c r="F254" s="1079">
        <v>0</v>
      </c>
      <c r="G254" s="1079"/>
      <c r="H254" s="1079">
        <v>4969</v>
      </c>
      <c r="I254" s="1079">
        <v>27926046.399999995</v>
      </c>
      <c r="J254" s="1079">
        <v>0</v>
      </c>
      <c r="K254" s="1079">
        <v>0</v>
      </c>
      <c r="L254" s="1079">
        <v>0</v>
      </c>
      <c r="M254" s="1087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0.52711963840869624</v>
      </c>
      <c r="F255" s="174">
        <v>0</v>
      </c>
      <c r="G255" s="174"/>
      <c r="H255" s="174">
        <v>0.49690000000000001</v>
      </c>
      <c r="I255" s="174">
        <v>0.53316366413379657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0.49617961624699819</v>
      </c>
      <c r="F256" s="175">
        <v>0</v>
      </c>
      <c r="G256" s="175"/>
      <c r="H256" s="175">
        <v>0.49690000000000001</v>
      </c>
      <c r="I256" s="175">
        <v>0.50197679593377531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8">
        <v>0</v>
      </c>
      <c r="F257" s="1079">
        <v>0</v>
      </c>
      <c r="G257" s="1085"/>
      <c r="H257" s="1079">
        <v>0</v>
      </c>
      <c r="I257" s="1079">
        <v>0</v>
      </c>
      <c r="J257" s="1079">
        <v>0</v>
      </c>
      <c r="K257" s="1079">
        <v>0</v>
      </c>
      <c r="L257" s="1079">
        <v>0</v>
      </c>
      <c r="M257" s="1087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8">
        <v>280054874.38999999</v>
      </c>
      <c r="F258" s="1079">
        <v>0</v>
      </c>
      <c r="G258" s="1079"/>
      <c r="H258" s="1079">
        <v>356611.08999999997</v>
      </c>
      <c r="I258" s="1079">
        <v>224080393.23999998</v>
      </c>
      <c r="J258" s="1079">
        <v>7405213.2999999998</v>
      </c>
      <c r="K258" s="1079">
        <v>0</v>
      </c>
      <c r="L258" s="1079">
        <v>0</v>
      </c>
      <c r="M258" s="1087">
        <v>48212656.75999999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8">
        <v>94080727.620000035</v>
      </c>
      <c r="F259" s="1079">
        <v>0</v>
      </c>
      <c r="G259" s="1079"/>
      <c r="H259" s="1079">
        <v>58703.08</v>
      </c>
      <c r="I259" s="1079">
        <v>80969148.690000042</v>
      </c>
      <c r="J259" s="1079">
        <v>537590.15999999992</v>
      </c>
      <c r="K259" s="1079">
        <v>0</v>
      </c>
      <c r="L259" s="1079">
        <v>0</v>
      </c>
      <c r="M259" s="1087">
        <v>12515285.690000001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0.33593676176828369</v>
      </c>
      <c r="F261" s="175">
        <v>0</v>
      </c>
      <c r="G261" s="175"/>
      <c r="H261" s="175">
        <v>0.16461372527702378</v>
      </c>
      <c r="I261" s="175">
        <v>0.36133972954643345</v>
      </c>
      <c r="J261" s="175">
        <v>7.2596174913692219E-2</v>
      </c>
      <c r="K261" s="175">
        <v>0</v>
      </c>
      <c r="L261" s="175">
        <v>0</v>
      </c>
      <c r="M261" s="275">
        <v>0.25958506606056619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8">
        <v>16864000</v>
      </c>
      <c r="F262" s="1079">
        <v>0</v>
      </c>
      <c r="G262" s="1085"/>
      <c r="H262" s="1079">
        <v>3893000</v>
      </c>
      <c r="I262" s="1079">
        <v>12461000</v>
      </c>
      <c r="J262" s="1079">
        <v>510000</v>
      </c>
      <c r="K262" s="1079">
        <v>0</v>
      </c>
      <c r="L262" s="1079">
        <v>0</v>
      </c>
      <c r="M262" s="1087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8">
        <v>16864000</v>
      </c>
      <c r="F263" s="1079">
        <v>0</v>
      </c>
      <c r="G263" s="1079"/>
      <c r="H263" s="1079">
        <v>3893000</v>
      </c>
      <c r="I263" s="1079">
        <v>12461000</v>
      </c>
      <c r="J263" s="1079">
        <v>510000</v>
      </c>
      <c r="K263" s="1079">
        <v>0</v>
      </c>
      <c r="L263" s="1079">
        <v>0</v>
      </c>
      <c r="M263" s="1087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8">
        <v>7739274.8599999994</v>
      </c>
      <c r="F264" s="1079">
        <v>0</v>
      </c>
      <c r="G264" s="1079"/>
      <c r="H264" s="1079">
        <v>1403996.27</v>
      </c>
      <c r="I264" s="1079">
        <v>6335278.5899999999</v>
      </c>
      <c r="J264" s="1079">
        <v>0</v>
      </c>
      <c r="K264" s="1079">
        <v>0</v>
      </c>
      <c r="L264" s="1079">
        <v>0</v>
      </c>
      <c r="M264" s="1087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0.45892284511385195</v>
      </c>
      <c r="F265" s="174">
        <v>0</v>
      </c>
      <c r="G265" s="174"/>
      <c r="H265" s="174">
        <v>0.36064635756486002</v>
      </c>
      <c r="I265" s="174">
        <v>0.50840852178797846</v>
      </c>
      <c r="J265" s="174">
        <v>0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0.45892284511385195</v>
      </c>
      <c r="F266" s="175">
        <v>0</v>
      </c>
      <c r="G266" s="175"/>
      <c r="H266" s="175">
        <v>0.36064635756486002</v>
      </c>
      <c r="I266" s="175">
        <v>0.50840852178797846</v>
      </c>
      <c r="J266" s="175">
        <v>0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8">
        <v>102511000</v>
      </c>
      <c r="F267" s="1079">
        <v>2675000</v>
      </c>
      <c r="G267" s="1085"/>
      <c r="H267" s="1079">
        <v>477000</v>
      </c>
      <c r="I267" s="1079">
        <v>89105000</v>
      </c>
      <c r="J267" s="1079">
        <v>5500000</v>
      </c>
      <c r="K267" s="1079">
        <v>0</v>
      </c>
      <c r="L267" s="1079">
        <v>0</v>
      </c>
      <c r="M267" s="1087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8">
        <v>104766239</v>
      </c>
      <c r="F268" s="1079">
        <v>2675000</v>
      </c>
      <c r="G268" s="1079"/>
      <c r="H268" s="1079">
        <v>492451</v>
      </c>
      <c r="I268" s="1079">
        <v>89423831</v>
      </c>
      <c r="J268" s="1079">
        <v>6940860</v>
      </c>
      <c r="K268" s="1079">
        <v>0</v>
      </c>
      <c r="L268" s="1079">
        <v>0</v>
      </c>
      <c r="M268" s="1087">
        <v>5234097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8">
        <v>46244717.609999999</v>
      </c>
      <c r="F269" s="1079">
        <v>1450000</v>
      </c>
      <c r="G269" s="1079"/>
      <c r="H269" s="1079">
        <v>286099.43</v>
      </c>
      <c r="I269" s="1079">
        <v>41040895.93</v>
      </c>
      <c r="J269" s="1079">
        <v>1162522.83</v>
      </c>
      <c r="K269" s="1079">
        <v>0</v>
      </c>
      <c r="L269" s="1079">
        <v>0</v>
      </c>
      <c r="M269" s="1087">
        <v>2305199.4200000004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0.45111956385168422</v>
      </c>
      <c r="F270" s="174">
        <v>0.54205607476635509</v>
      </c>
      <c r="G270" s="174"/>
      <c r="H270" s="174">
        <v>0.59978916142557648</v>
      </c>
      <c r="I270" s="174">
        <v>0.46059026912070028</v>
      </c>
      <c r="J270" s="174">
        <v>0.21136778727272729</v>
      </c>
      <c r="K270" s="174">
        <v>0</v>
      </c>
      <c r="L270" s="174">
        <v>0</v>
      </c>
      <c r="M270" s="274">
        <v>0.48489680689945319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0.4414085878371562</v>
      </c>
      <c r="F271" s="175">
        <v>0.54205607476635509</v>
      </c>
      <c r="G271" s="175"/>
      <c r="H271" s="175">
        <v>0.58097035034957789</v>
      </c>
      <c r="I271" s="175">
        <v>0.45894808431993928</v>
      </c>
      <c r="J271" s="175">
        <v>0.16748973902369449</v>
      </c>
      <c r="K271" s="175">
        <v>0</v>
      </c>
      <c r="L271" s="175">
        <v>0</v>
      </c>
      <c r="M271" s="275">
        <v>0.44041969799184089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8">
        <v>55015000</v>
      </c>
      <c r="F272" s="1079">
        <v>2900000</v>
      </c>
      <c r="G272" s="1085"/>
      <c r="H272" s="1079">
        <v>29160000</v>
      </c>
      <c r="I272" s="1079">
        <v>22601000</v>
      </c>
      <c r="J272" s="1079">
        <v>354000</v>
      </c>
      <c r="K272" s="1079">
        <v>0</v>
      </c>
      <c r="L272" s="1079">
        <v>0</v>
      </c>
      <c r="M272" s="1087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8">
        <v>120515000</v>
      </c>
      <c r="F273" s="1079">
        <v>3783150</v>
      </c>
      <c r="G273" s="1079"/>
      <c r="H273" s="1079">
        <v>94182220</v>
      </c>
      <c r="I273" s="1079">
        <v>22195630</v>
      </c>
      <c r="J273" s="1079">
        <v>354000</v>
      </c>
      <c r="K273" s="1079">
        <v>0</v>
      </c>
      <c r="L273" s="1079">
        <v>0</v>
      </c>
      <c r="M273" s="1087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8">
        <v>76933833.230000004</v>
      </c>
      <c r="F274" s="1079">
        <v>3056892.56</v>
      </c>
      <c r="G274" s="1079"/>
      <c r="H274" s="1079">
        <v>62034900.789999999</v>
      </c>
      <c r="I274" s="1079">
        <v>11490390.98</v>
      </c>
      <c r="J274" s="1079">
        <v>351648.9</v>
      </c>
      <c r="K274" s="1079">
        <v>0</v>
      </c>
      <c r="L274" s="1079">
        <v>0</v>
      </c>
      <c r="M274" s="1087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1.3984155817504318</v>
      </c>
      <c r="F275" s="174">
        <v>1.0541008827586207</v>
      </c>
      <c r="G275" s="174"/>
      <c r="H275" s="174">
        <v>2.1273971464334704</v>
      </c>
      <c r="I275" s="174">
        <v>0.50840188398743424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0.63837558171182018</v>
      </c>
      <c r="F276" s="175">
        <v>0.80802837846767905</v>
      </c>
      <c r="G276" s="175"/>
      <c r="H276" s="175">
        <v>0.65866891638358072</v>
      </c>
      <c r="I276" s="175">
        <v>0.51768708434948685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754</v>
      </c>
      <c r="B277" s="52" t="s">
        <v>47</v>
      </c>
      <c r="C277" s="53" t="s">
        <v>755</v>
      </c>
      <c r="D277" s="62" t="s">
        <v>41</v>
      </c>
      <c r="E277" s="678">
        <v>0</v>
      </c>
      <c r="F277" s="1079">
        <v>0</v>
      </c>
      <c r="G277" s="1085"/>
      <c r="H277" s="1079">
        <v>0</v>
      </c>
      <c r="I277" s="1079">
        <v>0</v>
      </c>
      <c r="J277" s="1079">
        <v>0</v>
      </c>
      <c r="K277" s="1079">
        <v>0</v>
      </c>
      <c r="L277" s="1079">
        <v>0</v>
      </c>
      <c r="M277" s="1087">
        <v>0</v>
      </c>
    </row>
    <row r="278" spans="1:13" ht="18.399999999999999" customHeight="1">
      <c r="A278" s="56"/>
      <c r="B278" s="52"/>
      <c r="C278" s="53"/>
      <c r="D278" s="62" t="s">
        <v>42</v>
      </c>
      <c r="E278" s="678">
        <v>21038028.870000001</v>
      </c>
      <c r="F278" s="1079">
        <v>0</v>
      </c>
      <c r="G278" s="1079"/>
      <c r="H278" s="1079">
        <v>35859</v>
      </c>
      <c r="I278" s="1079">
        <v>17804864.870000001</v>
      </c>
      <c r="J278" s="1079">
        <v>1460000</v>
      </c>
      <c r="K278" s="1079">
        <v>0</v>
      </c>
      <c r="L278" s="1079">
        <v>0</v>
      </c>
      <c r="M278" s="1087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8">
        <v>4464439.9200000009</v>
      </c>
      <c r="F279" s="1079">
        <v>0</v>
      </c>
      <c r="G279" s="1079"/>
      <c r="H279" s="1079">
        <v>4115</v>
      </c>
      <c r="I279" s="1079">
        <v>4174489.0500000007</v>
      </c>
      <c r="J279" s="1079">
        <v>0</v>
      </c>
      <c r="K279" s="1079">
        <v>0</v>
      </c>
      <c r="L279" s="1079">
        <v>0</v>
      </c>
      <c r="M279" s="1087">
        <v>285835.87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0.21220808981616349</v>
      </c>
      <c r="F281" s="175">
        <v>0</v>
      </c>
      <c r="G281" s="175"/>
      <c r="H281" s="175">
        <v>0.11475501268858584</v>
      </c>
      <c r="I281" s="175">
        <v>0.2344577777185905</v>
      </c>
      <c r="J281" s="175">
        <v>0</v>
      </c>
      <c r="K281" s="175">
        <v>0</v>
      </c>
      <c r="L281" s="175">
        <v>0</v>
      </c>
      <c r="M281" s="275">
        <v>0.16452831828608103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8">
        <v>212984000</v>
      </c>
      <c r="F282" s="1079">
        <v>0</v>
      </c>
      <c r="G282" s="1085"/>
      <c r="H282" s="1079">
        <v>2673000</v>
      </c>
      <c r="I282" s="1079">
        <v>192384000</v>
      </c>
      <c r="J282" s="1079">
        <v>17927000</v>
      </c>
      <c r="K282" s="1079">
        <v>0</v>
      </c>
      <c r="L282" s="1079">
        <v>0</v>
      </c>
      <c r="M282" s="1087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8">
        <v>213144754</v>
      </c>
      <c r="F283" s="1079">
        <v>0</v>
      </c>
      <c r="G283" s="1079"/>
      <c r="H283" s="1079">
        <v>2673000</v>
      </c>
      <c r="I283" s="1079">
        <v>196528662</v>
      </c>
      <c r="J283" s="1079">
        <v>13943092</v>
      </c>
      <c r="K283" s="1079">
        <v>0</v>
      </c>
      <c r="L283" s="1079">
        <v>0</v>
      </c>
      <c r="M283" s="1087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8">
        <v>113424965.64</v>
      </c>
      <c r="F284" s="1079">
        <v>0</v>
      </c>
      <c r="G284" s="1079"/>
      <c r="H284" s="1079">
        <v>1628659</v>
      </c>
      <c r="I284" s="1079">
        <v>110429342.7</v>
      </c>
      <c r="J284" s="1079">
        <v>1366963.94</v>
      </c>
      <c r="K284" s="1079">
        <v>0</v>
      </c>
      <c r="L284" s="1079">
        <v>0</v>
      </c>
      <c r="M284" s="1087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0.53255157964917554</v>
      </c>
      <c r="F285" s="174">
        <v>0</v>
      </c>
      <c r="G285" s="174"/>
      <c r="H285" s="174">
        <v>0.60930003741114858</v>
      </c>
      <c r="I285" s="174">
        <v>0.57400481692864269</v>
      </c>
      <c r="J285" s="174">
        <v>7.6251684051988622E-2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0.53214992868180089</v>
      </c>
      <c r="F286" s="175">
        <v>0</v>
      </c>
      <c r="G286" s="175"/>
      <c r="H286" s="175">
        <v>0.60930003741114858</v>
      </c>
      <c r="I286" s="175">
        <v>0.56189942767737366</v>
      </c>
      <c r="J286" s="175">
        <v>9.8038795125213254E-2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8">
        <v>643806000</v>
      </c>
      <c r="F287" s="1079">
        <v>0</v>
      </c>
      <c r="G287" s="1085"/>
      <c r="H287" s="1079">
        <v>16636000</v>
      </c>
      <c r="I287" s="1079">
        <v>611257000</v>
      </c>
      <c r="J287" s="1079">
        <v>14659000</v>
      </c>
      <c r="K287" s="1079">
        <v>0</v>
      </c>
      <c r="L287" s="1079">
        <v>0</v>
      </c>
      <c r="M287" s="1087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8">
        <v>647062478</v>
      </c>
      <c r="F288" s="1079">
        <v>0</v>
      </c>
      <c r="G288" s="1079"/>
      <c r="H288" s="1079">
        <v>16829608</v>
      </c>
      <c r="I288" s="1079">
        <v>608563392</v>
      </c>
      <c r="J288" s="1079">
        <v>17159000</v>
      </c>
      <c r="K288" s="1079">
        <v>0</v>
      </c>
      <c r="L288" s="1079">
        <v>0</v>
      </c>
      <c r="M288" s="1087">
        <v>4510478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8">
        <v>371377985.87</v>
      </c>
      <c r="F289" s="1079">
        <v>0</v>
      </c>
      <c r="G289" s="1079"/>
      <c r="H289" s="1079">
        <v>10041380.65</v>
      </c>
      <c r="I289" s="1079">
        <v>353857055.80000007</v>
      </c>
      <c r="J289" s="1079">
        <v>4595826.33</v>
      </c>
      <c r="K289" s="1079">
        <v>0</v>
      </c>
      <c r="L289" s="1079">
        <v>0</v>
      </c>
      <c r="M289" s="1087">
        <v>2883723.09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0.57684766198202564</v>
      </c>
      <c r="F290" s="174">
        <v>0</v>
      </c>
      <c r="G290" s="174"/>
      <c r="H290" s="174">
        <v>0.60359345094974759</v>
      </c>
      <c r="I290" s="174">
        <v>0.57890061921581282</v>
      </c>
      <c r="J290" s="174">
        <v>0.31351567842281192</v>
      </c>
      <c r="K290" s="174">
        <v>0</v>
      </c>
      <c r="L290" s="174">
        <v>0</v>
      </c>
      <c r="M290" s="274">
        <v>2.2996196889952154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0.57394455481005346</v>
      </c>
      <c r="F291" s="175">
        <v>0</v>
      </c>
      <c r="G291" s="175"/>
      <c r="H291" s="175">
        <v>0.59664970509117032</v>
      </c>
      <c r="I291" s="175">
        <v>0.58146293459597398</v>
      </c>
      <c r="J291" s="175">
        <v>0.26783765545777727</v>
      </c>
      <c r="K291" s="175">
        <v>0</v>
      </c>
      <c r="L291" s="175">
        <v>0</v>
      </c>
      <c r="M291" s="275">
        <v>0.63933868871547539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8">
        <v>659808000</v>
      </c>
      <c r="F292" s="1079">
        <v>70509000</v>
      </c>
      <c r="G292" s="1085"/>
      <c r="H292" s="1079">
        <v>1344000</v>
      </c>
      <c r="I292" s="1079">
        <v>546438000</v>
      </c>
      <c r="J292" s="1079">
        <v>8018000</v>
      </c>
      <c r="K292" s="1079">
        <v>0</v>
      </c>
      <c r="L292" s="1079">
        <v>0</v>
      </c>
      <c r="M292" s="1087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8">
        <v>662409506</v>
      </c>
      <c r="F293" s="1079">
        <v>70509000</v>
      </c>
      <c r="G293" s="1079"/>
      <c r="H293" s="1079">
        <v>1408039</v>
      </c>
      <c r="I293" s="1079">
        <v>546330086</v>
      </c>
      <c r="J293" s="1079">
        <v>8130889</v>
      </c>
      <c r="K293" s="1079">
        <v>0</v>
      </c>
      <c r="L293" s="1079">
        <v>0</v>
      </c>
      <c r="M293" s="1087">
        <v>36031492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8">
        <v>332993520.61000007</v>
      </c>
      <c r="F294" s="1079">
        <v>69807758.090000004</v>
      </c>
      <c r="G294" s="1079"/>
      <c r="H294" s="1079">
        <v>638613.64</v>
      </c>
      <c r="I294" s="1079">
        <v>254312313.91000012</v>
      </c>
      <c r="J294" s="1079">
        <v>921906.77</v>
      </c>
      <c r="K294" s="1079">
        <v>0</v>
      </c>
      <c r="L294" s="1079">
        <v>0</v>
      </c>
      <c r="M294" s="1087">
        <v>7312928.1999999993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0.50468245400177036</v>
      </c>
      <c r="F295" s="174">
        <v>0.99005457586974721</v>
      </c>
      <c r="G295" s="174"/>
      <c r="H295" s="174">
        <v>0.47515895833333333</v>
      </c>
      <c r="I295" s="174">
        <v>0.46540012574162143</v>
      </c>
      <c r="J295" s="174">
        <v>0.11497964205537541</v>
      </c>
      <c r="K295" s="174">
        <v>0</v>
      </c>
      <c r="L295" s="174">
        <v>0</v>
      </c>
      <c r="M295" s="274">
        <v>0.21830288068300543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0.50270039544088319</v>
      </c>
      <c r="F296" s="175">
        <v>0.99005457586974721</v>
      </c>
      <c r="G296" s="175"/>
      <c r="H296" s="175">
        <v>0.45354826109219987</v>
      </c>
      <c r="I296" s="175">
        <v>0.46549205402903643</v>
      </c>
      <c r="J296" s="175">
        <v>0.11338326842243204</v>
      </c>
      <c r="K296" s="175">
        <v>0</v>
      </c>
      <c r="L296" s="175">
        <v>0</v>
      </c>
      <c r="M296" s="275">
        <v>0.20295935011517144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9">
        <v>271787000</v>
      </c>
      <c r="F297" s="1079">
        <v>0</v>
      </c>
      <c r="G297" s="1085"/>
      <c r="H297" s="1079">
        <v>3943000</v>
      </c>
      <c r="I297" s="1079">
        <v>240111000</v>
      </c>
      <c r="J297" s="1079">
        <v>27733000</v>
      </c>
      <c r="K297" s="1079">
        <v>0</v>
      </c>
      <c r="L297" s="1079">
        <v>0</v>
      </c>
      <c r="M297" s="1087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8">
        <v>271787000</v>
      </c>
      <c r="F298" s="1079">
        <v>0</v>
      </c>
      <c r="G298" s="1079"/>
      <c r="H298" s="1079">
        <v>3943000</v>
      </c>
      <c r="I298" s="1079">
        <v>240111000</v>
      </c>
      <c r="J298" s="1079">
        <v>27733000</v>
      </c>
      <c r="K298" s="1079">
        <v>0</v>
      </c>
      <c r="L298" s="1079">
        <v>0</v>
      </c>
      <c r="M298" s="1087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8">
        <v>147127982.40000001</v>
      </c>
      <c r="F299" s="1079">
        <v>0</v>
      </c>
      <c r="G299" s="1079"/>
      <c r="H299" s="1079">
        <v>2169008.66</v>
      </c>
      <c r="I299" s="1079">
        <v>141575471.88</v>
      </c>
      <c r="J299" s="1079">
        <v>3383501.86</v>
      </c>
      <c r="K299" s="1079">
        <v>0</v>
      </c>
      <c r="L299" s="1079">
        <v>0</v>
      </c>
      <c r="M299" s="1087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0.54133561355031701</v>
      </c>
      <c r="F300" s="174">
        <v>0</v>
      </c>
      <c r="G300" s="174"/>
      <c r="H300" s="174">
        <v>0.55009096119705814</v>
      </c>
      <c r="I300" s="174">
        <v>0.58962509789222484</v>
      </c>
      <c r="J300" s="174">
        <v>0.1220027353694155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0.54133561355031701</v>
      </c>
      <c r="F301" s="175">
        <v>0</v>
      </c>
      <c r="G301" s="175"/>
      <c r="H301" s="175">
        <v>0.55009096119705814</v>
      </c>
      <c r="I301" s="175">
        <v>0.58962509789222484</v>
      </c>
      <c r="J301" s="175">
        <v>0.1220027353694155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8">
        <v>66233000</v>
      </c>
      <c r="F302" s="1079">
        <v>0</v>
      </c>
      <c r="G302" s="1085"/>
      <c r="H302" s="1079">
        <v>45000</v>
      </c>
      <c r="I302" s="1079">
        <v>64519000</v>
      </c>
      <c r="J302" s="1079">
        <v>1632000</v>
      </c>
      <c r="K302" s="1079">
        <v>0</v>
      </c>
      <c r="L302" s="1079">
        <v>0</v>
      </c>
      <c r="M302" s="1087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8">
        <v>66427296.299999997</v>
      </c>
      <c r="F303" s="1079">
        <v>0</v>
      </c>
      <c r="G303" s="1079"/>
      <c r="H303" s="1079">
        <v>131000</v>
      </c>
      <c r="I303" s="1079">
        <v>64824296.299999997</v>
      </c>
      <c r="J303" s="1079">
        <v>1435000</v>
      </c>
      <c r="K303" s="1079">
        <v>0</v>
      </c>
      <c r="L303" s="1079">
        <v>0</v>
      </c>
      <c r="M303" s="1087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8">
        <v>37921449.459999993</v>
      </c>
      <c r="F304" s="1079">
        <v>0</v>
      </c>
      <c r="G304" s="1079"/>
      <c r="H304" s="1079">
        <v>76402.760000000009</v>
      </c>
      <c r="I304" s="1079">
        <v>37780293.829999998</v>
      </c>
      <c r="J304" s="1079">
        <v>35670</v>
      </c>
      <c r="K304" s="1079">
        <v>0</v>
      </c>
      <c r="L304" s="1079">
        <v>0</v>
      </c>
      <c r="M304" s="1087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0.57254615463590652</v>
      </c>
      <c r="F305" s="174">
        <v>0</v>
      </c>
      <c r="G305" s="174"/>
      <c r="H305" s="174">
        <v>1.6978391111111113</v>
      </c>
      <c r="I305" s="174">
        <v>0.5855684965669028</v>
      </c>
      <c r="J305" s="174">
        <v>2.1856617647058825E-2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0.57087148765981</v>
      </c>
      <c r="F306" s="175">
        <v>0</v>
      </c>
      <c r="G306" s="175"/>
      <c r="H306" s="175">
        <v>0.58322717557251913</v>
      </c>
      <c r="I306" s="175">
        <v>0.58281070503498855</v>
      </c>
      <c r="J306" s="175">
        <v>2.4857142857142855E-2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8">
        <v>61064000</v>
      </c>
      <c r="F307" s="1079">
        <v>0</v>
      </c>
      <c r="G307" s="1085"/>
      <c r="H307" s="1079">
        <v>52000</v>
      </c>
      <c r="I307" s="1079">
        <v>59518000</v>
      </c>
      <c r="J307" s="1079">
        <v>1300000</v>
      </c>
      <c r="K307" s="1079">
        <v>0</v>
      </c>
      <c r="L307" s="1079">
        <v>0</v>
      </c>
      <c r="M307" s="1087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8">
        <v>65904579.640000001</v>
      </c>
      <c r="F308" s="1079">
        <v>0</v>
      </c>
      <c r="G308" s="1079"/>
      <c r="H308" s="1079">
        <v>52000</v>
      </c>
      <c r="I308" s="1079">
        <v>63443643.640000001</v>
      </c>
      <c r="J308" s="1079">
        <v>1300000</v>
      </c>
      <c r="K308" s="1079">
        <v>0</v>
      </c>
      <c r="L308" s="1079">
        <v>0</v>
      </c>
      <c r="M308" s="1087">
        <v>1108936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8">
        <v>33711444.709999993</v>
      </c>
      <c r="F309" s="1079">
        <v>0</v>
      </c>
      <c r="G309" s="1079"/>
      <c r="H309" s="1079">
        <v>24211.94</v>
      </c>
      <c r="I309" s="1079">
        <v>32680634.879999992</v>
      </c>
      <c r="J309" s="1079">
        <v>23370</v>
      </c>
      <c r="K309" s="1079">
        <v>0</v>
      </c>
      <c r="L309" s="1079">
        <v>0</v>
      </c>
      <c r="M309" s="1087">
        <v>983227.89000000013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0.55206741631730627</v>
      </c>
      <c r="F310" s="174">
        <v>0</v>
      </c>
      <c r="G310" s="174"/>
      <c r="H310" s="174">
        <v>0.46561423076923075</v>
      </c>
      <c r="I310" s="174">
        <v>0.54908825699788288</v>
      </c>
      <c r="J310" s="174">
        <v>1.7976923076923078E-2</v>
      </c>
      <c r="K310" s="174">
        <v>0</v>
      </c>
      <c r="L310" s="174">
        <v>0</v>
      </c>
      <c r="M310" s="274">
        <v>5.0681850000000006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0.51151900056334221</v>
      </c>
      <c r="F311" s="175">
        <v>0</v>
      </c>
      <c r="G311" s="175"/>
      <c r="H311" s="175">
        <v>0.46561423076923075</v>
      </c>
      <c r="I311" s="175">
        <v>0.51511283093134763</v>
      </c>
      <c r="J311" s="175">
        <v>1.7976923076923078E-2</v>
      </c>
      <c r="K311" s="175">
        <v>0</v>
      </c>
      <c r="L311" s="175">
        <v>0</v>
      </c>
      <c r="M311" s="275">
        <v>0.88664078900856325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8">
        <v>117271000</v>
      </c>
      <c r="F312" s="1079">
        <v>5000000</v>
      </c>
      <c r="G312" s="1085"/>
      <c r="H312" s="1079">
        <v>268000</v>
      </c>
      <c r="I312" s="1079">
        <v>22772000</v>
      </c>
      <c r="J312" s="1079">
        <v>117000</v>
      </c>
      <c r="K312" s="1079">
        <v>0</v>
      </c>
      <c r="L312" s="1079">
        <v>0</v>
      </c>
      <c r="M312" s="1087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8">
        <v>117271000</v>
      </c>
      <c r="F313" s="1079">
        <v>5000000</v>
      </c>
      <c r="G313" s="1079"/>
      <c r="H313" s="1079">
        <v>263000</v>
      </c>
      <c r="I313" s="1079">
        <v>22797000</v>
      </c>
      <c r="J313" s="1079">
        <v>117000</v>
      </c>
      <c r="K313" s="1079">
        <v>0</v>
      </c>
      <c r="L313" s="1079">
        <v>0</v>
      </c>
      <c r="M313" s="1087">
        <v>89094000</v>
      </c>
    </row>
    <row r="314" spans="1:13" ht="18.399999999999999" customHeight="1">
      <c r="A314" s="56"/>
      <c r="B314" s="52"/>
      <c r="C314" s="53"/>
      <c r="D314" s="62" t="s">
        <v>43</v>
      </c>
      <c r="E314" s="678">
        <v>51155276</v>
      </c>
      <c r="F314" s="1079">
        <v>5000000</v>
      </c>
      <c r="G314" s="1079"/>
      <c r="H314" s="1079">
        <v>208516.14</v>
      </c>
      <c r="I314" s="1079">
        <v>9899503.9500000011</v>
      </c>
      <c r="J314" s="1079">
        <v>0</v>
      </c>
      <c r="K314" s="1079">
        <v>0</v>
      </c>
      <c r="L314" s="1079">
        <v>0</v>
      </c>
      <c r="M314" s="1087">
        <v>36047255.910000004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0.43621420470534061</v>
      </c>
      <c r="F315" s="174">
        <v>1</v>
      </c>
      <c r="G315" s="174"/>
      <c r="H315" s="174">
        <v>0.77804529850746273</v>
      </c>
      <c r="I315" s="174">
        <v>0.43472263964517832</v>
      </c>
      <c r="J315" s="174">
        <v>0</v>
      </c>
      <c r="K315" s="174">
        <v>0</v>
      </c>
      <c r="L315" s="174">
        <v>0</v>
      </c>
      <c r="M315" s="274">
        <v>0.40450721446686272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0.43621420470534061</v>
      </c>
      <c r="F316" s="175">
        <v>1</v>
      </c>
      <c r="G316" s="175"/>
      <c r="H316" s="175">
        <v>0.79283703422053242</v>
      </c>
      <c r="I316" s="175">
        <v>0.43424590735623114</v>
      </c>
      <c r="J316" s="175">
        <v>0</v>
      </c>
      <c r="K316" s="175">
        <v>0</v>
      </c>
      <c r="L316" s="175">
        <v>0</v>
      </c>
      <c r="M316" s="275">
        <v>0.4045980190585225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8">
        <v>24763000</v>
      </c>
      <c r="F317" s="1079">
        <v>11500000</v>
      </c>
      <c r="G317" s="1085"/>
      <c r="H317" s="1079">
        <v>11000</v>
      </c>
      <c r="I317" s="1079">
        <v>13227000</v>
      </c>
      <c r="J317" s="1079">
        <v>25000</v>
      </c>
      <c r="K317" s="1079">
        <v>0</v>
      </c>
      <c r="L317" s="1079">
        <v>0</v>
      </c>
      <c r="M317" s="1087">
        <v>0</v>
      </c>
    </row>
    <row r="318" spans="1:13" ht="18.399999999999999" customHeight="1">
      <c r="A318" s="56"/>
      <c r="B318" s="52"/>
      <c r="C318" s="53"/>
      <c r="D318" s="62" t="s">
        <v>42</v>
      </c>
      <c r="E318" s="678">
        <v>30798766</v>
      </c>
      <c r="F318" s="1079">
        <v>11150000</v>
      </c>
      <c r="G318" s="1079"/>
      <c r="H318" s="1079">
        <v>22000</v>
      </c>
      <c r="I318" s="1079">
        <v>19198953</v>
      </c>
      <c r="J318" s="1079">
        <v>333413</v>
      </c>
      <c r="K318" s="1079">
        <v>0</v>
      </c>
      <c r="L318" s="1079">
        <v>0</v>
      </c>
      <c r="M318" s="1087">
        <v>94400</v>
      </c>
    </row>
    <row r="319" spans="1:13" ht="18.399999999999999" customHeight="1">
      <c r="A319" s="56"/>
      <c r="B319" s="52"/>
      <c r="C319" s="53"/>
      <c r="D319" s="62" t="s">
        <v>43</v>
      </c>
      <c r="E319" s="678">
        <v>9401151.3199999984</v>
      </c>
      <c r="F319" s="1079">
        <v>1125000</v>
      </c>
      <c r="G319" s="1079"/>
      <c r="H319" s="1079">
        <v>3498.1</v>
      </c>
      <c r="I319" s="1079">
        <v>7964249.9999999981</v>
      </c>
      <c r="J319" s="1079">
        <v>308403.21999999997</v>
      </c>
      <c r="K319" s="1079">
        <v>0</v>
      </c>
      <c r="L319" s="1079">
        <v>0</v>
      </c>
      <c r="M319" s="1087">
        <v>0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0.3796450882364818</v>
      </c>
      <c r="F320" s="174">
        <v>9.7826086956521743E-2</v>
      </c>
      <c r="G320" s="174"/>
      <c r="H320" s="174">
        <v>0.31800909090909091</v>
      </c>
      <c r="I320" s="174">
        <v>0.60212066228169636</v>
      </c>
      <c r="J320" s="174" t="s">
        <v>750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0.30524441531196406</v>
      </c>
      <c r="F321" s="175">
        <v>0.10089686098654709</v>
      </c>
      <c r="G321" s="175"/>
      <c r="H321" s="175">
        <v>0.15900454545454545</v>
      </c>
      <c r="I321" s="175">
        <v>0.41482730855166938</v>
      </c>
      <c r="J321" s="175">
        <v>0.92498858772753301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8">
        <v>170620000</v>
      </c>
      <c r="F322" s="1079">
        <v>0</v>
      </c>
      <c r="G322" s="1085"/>
      <c r="H322" s="1079">
        <v>421000</v>
      </c>
      <c r="I322" s="1079">
        <v>156972000</v>
      </c>
      <c r="J322" s="1079">
        <v>12500000</v>
      </c>
      <c r="K322" s="1079">
        <v>0</v>
      </c>
      <c r="L322" s="1079">
        <v>0</v>
      </c>
      <c r="M322" s="1087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8">
        <v>170815063</v>
      </c>
      <c r="F323" s="1079">
        <v>0</v>
      </c>
      <c r="G323" s="1079"/>
      <c r="H323" s="1079">
        <v>457000</v>
      </c>
      <c r="I323" s="1079">
        <v>156977408</v>
      </c>
      <c r="J323" s="1079">
        <v>12500000</v>
      </c>
      <c r="K323" s="1079">
        <v>0</v>
      </c>
      <c r="L323" s="1079">
        <v>0</v>
      </c>
      <c r="M323" s="1087">
        <v>880655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8">
        <v>80842344.930000007</v>
      </c>
      <c r="F324" s="1079">
        <v>0</v>
      </c>
      <c r="G324" s="1079"/>
      <c r="H324" s="1079">
        <v>240591.99</v>
      </c>
      <c r="I324" s="1079">
        <v>79609329.210000023</v>
      </c>
      <c r="J324" s="1079">
        <v>592487.91</v>
      </c>
      <c r="K324" s="1079">
        <v>0</v>
      </c>
      <c r="L324" s="1079">
        <v>0</v>
      </c>
      <c r="M324" s="1087">
        <v>399935.81999999995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0.47381517366076664</v>
      </c>
      <c r="F325" s="174">
        <v>0</v>
      </c>
      <c r="G325" s="174"/>
      <c r="H325" s="174">
        <v>0.57147741092636573</v>
      </c>
      <c r="I325" s="174">
        <v>0.50715623939301291</v>
      </c>
      <c r="J325" s="174">
        <v>4.7399032800000004E-2</v>
      </c>
      <c r="K325" s="174">
        <v>0</v>
      </c>
      <c r="L325" s="174">
        <v>0</v>
      </c>
      <c r="M325" s="274">
        <v>0.55011804676753773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0.47327409837386536</v>
      </c>
      <c r="F326" s="175">
        <v>0</v>
      </c>
      <c r="G326" s="175"/>
      <c r="H326" s="175">
        <v>0.5264594967177243</v>
      </c>
      <c r="I326" s="175">
        <v>0.50713876744607744</v>
      </c>
      <c r="J326" s="175">
        <v>4.7399032800000004E-2</v>
      </c>
      <c r="K326" s="175">
        <v>0</v>
      </c>
      <c r="L326" s="175">
        <v>0</v>
      </c>
      <c r="M326" s="275">
        <v>0.45413450216032381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9">
        <v>35887000</v>
      </c>
      <c r="F327" s="1079">
        <v>0</v>
      </c>
      <c r="G327" s="1085"/>
      <c r="H327" s="1079">
        <v>55000</v>
      </c>
      <c r="I327" s="1079">
        <v>35332000</v>
      </c>
      <c r="J327" s="1079">
        <v>500000</v>
      </c>
      <c r="K327" s="1079">
        <v>0</v>
      </c>
      <c r="L327" s="1079">
        <v>0</v>
      </c>
      <c r="M327" s="1087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8">
        <v>35887000</v>
      </c>
      <c r="F328" s="1079">
        <v>0</v>
      </c>
      <c r="G328" s="1079"/>
      <c r="H328" s="1079">
        <v>55000</v>
      </c>
      <c r="I328" s="1079">
        <v>35332000</v>
      </c>
      <c r="J328" s="1079">
        <v>500000</v>
      </c>
      <c r="K328" s="1079">
        <v>0</v>
      </c>
      <c r="L328" s="1079">
        <v>0</v>
      </c>
      <c r="M328" s="1087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8">
        <v>18930707.400000002</v>
      </c>
      <c r="F329" s="1079">
        <v>0</v>
      </c>
      <c r="G329" s="1079"/>
      <c r="H329" s="1079">
        <v>8611.14</v>
      </c>
      <c r="I329" s="1079">
        <v>18922096.260000002</v>
      </c>
      <c r="J329" s="1079">
        <v>0</v>
      </c>
      <c r="K329" s="1079">
        <v>0</v>
      </c>
      <c r="L329" s="1079">
        <v>0</v>
      </c>
      <c r="M329" s="1087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0.52750877476523539</v>
      </c>
      <c r="F330" s="174">
        <v>0</v>
      </c>
      <c r="G330" s="174"/>
      <c r="H330" s="174">
        <v>0.1565661818181818</v>
      </c>
      <c r="I330" s="174">
        <v>0.53555123570700791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0.52750877476523539</v>
      </c>
      <c r="F331" s="175">
        <v>0</v>
      </c>
      <c r="G331" s="175"/>
      <c r="H331" s="175">
        <v>0.1565661818181818</v>
      </c>
      <c r="I331" s="175">
        <v>0.53555123570700791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8">
        <v>14765000</v>
      </c>
      <c r="F332" s="1079">
        <v>0</v>
      </c>
      <c r="G332" s="1085"/>
      <c r="H332" s="1079">
        <v>25000</v>
      </c>
      <c r="I332" s="1079">
        <v>14740000</v>
      </c>
      <c r="J332" s="1079">
        <v>0</v>
      </c>
      <c r="K332" s="1079">
        <v>0</v>
      </c>
      <c r="L332" s="1079">
        <v>0</v>
      </c>
      <c r="M332" s="1087">
        <v>0</v>
      </c>
    </row>
    <row r="333" spans="1:13" ht="18.399999999999999" customHeight="1">
      <c r="A333" s="56"/>
      <c r="B333" s="52"/>
      <c r="C333" s="53"/>
      <c r="D333" s="62" t="s">
        <v>42</v>
      </c>
      <c r="E333" s="678">
        <v>14765000</v>
      </c>
      <c r="F333" s="1079">
        <v>0</v>
      </c>
      <c r="G333" s="1079"/>
      <c r="H333" s="1079">
        <v>66000</v>
      </c>
      <c r="I333" s="1079">
        <v>14699000</v>
      </c>
      <c r="J333" s="1079">
        <v>0</v>
      </c>
      <c r="K333" s="1079">
        <v>0</v>
      </c>
      <c r="L333" s="1079">
        <v>0</v>
      </c>
      <c r="M333" s="1087">
        <v>0</v>
      </c>
    </row>
    <row r="334" spans="1:13" ht="18.399999999999999" customHeight="1">
      <c r="A334" s="56"/>
      <c r="B334" s="52"/>
      <c r="C334" s="53"/>
      <c r="D334" s="62" t="s">
        <v>43</v>
      </c>
      <c r="E334" s="678">
        <v>7955435.2100000018</v>
      </c>
      <c r="F334" s="1079">
        <v>0</v>
      </c>
      <c r="G334" s="1079"/>
      <c r="H334" s="1079">
        <v>53017.72</v>
      </c>
      <c r="I334" s="1079">
        <v>7902417.4900000021</v>
      </c>
      <c r="J334" s="1079">
        <v>0</v>
      </c>
      <c r="K334" s="1079">
        <v>0</v>
      </c>
      <c r="L334" s="1079">
        <v>0</v>
      </c>
      <c r="M334" s="1087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0.53880360379275327</v>
      </c>
      <c r="F335" s="174">
        <v>0</v>
      </c>
      <c r="G335" s="174"/>
      <c r="H335" s="174">
        <v>2.1207088000000001</v>
      </c>
      <c r="I335" s="174">
        <v>0.53612058955223896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0.53880360379275327</v>
      </c>
      <c r="F336" s="175">
        <v>0</v>
      </c>
      <c r="G336" s="175"/>
      <c r="H336" s="175">
        <v>0.80329878787878795</v>
      </c>
      <c r="I336" s="175">
        <v>0.53761599360500734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8">
        <v>90932000</v>
      </c>
      <c r="F337" s="1079">
        <v>88283000</v>
      </c>
      <c r="G337" s="1085"/>
      <c r="H337" s="1079">
        <v>0</v>
      </c>
      <c r="I337" s="1079">
        <v>5000</v>
      </c>
      <c r="J337" s="1079">
        <v>2498000</v>
      </c>
      <c r="K337" s="1079">
        <v>0</v>
      </c>
      <c r="L337" s="1079">
        <v>0</v>
      </c>
      <c r="M337" s="1087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8">
        <v>90932000</v>
      </c>
      <c r="F338" s="1079">
        <v>88283000</v>
      </c>
      <c r="G338" s="1079"/>
      <c r="H338" s="1079">
        <v>0</v>
      </c>
      <c r="I338" s="1079">
        <v>5000</v>
      </c>
      <c r="J338" s="1079">
        <v>2498000</v>
      </c>
      <c r="K338" s="1079">
        <v>0</v>
      </c>
      <c r="L338" s="1079">
        <v>0</v>
      </c>
      <c r="M338" s="1087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8">
        <v>49645000</v>
      </c>
      <c r="F339" s="1079">
        <v>48937000</v>
      </c>
      <c r="G339" s="1079"/>
      <c r="H339" s="1079">
        <v>0</v>
      </c>
      <c r="I339" s="1079">
        <v>0</v>
      </c>
      <c r="J339" s="1079">
        <v>608000</v>
      </c>
      <c r="K339" s="1079">
        <v>0</v>
      </c>
      <c r="L339" s="1079">
        <v>0</v>
      </c>
      <c r="M339" s="1087">
        <v>100000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0.54595741873047987</v>
      </c>
      <c r="F340" s="174">
        <v>0.55431963118607208</v>
      </c>
      <c r="G340" s="174"/>
      <c r="H340" s="174">
        <v>0</v>
      </c>
      <c r="I340" s="174">
        <v>0</v>
      </c>
      <c r="J340" s="174">
        <v>0.24339471577261809</v>
      </c>
      <c r="K340" s="174">
        <v>0</v>
      </c>
      <c r="L340" s="174">
        <v>0</v>
      </c>
      <c r="M340" s="274">
        <v>0.68493150684931503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0.54595741873047987</v>
      </c>
      <c r="F341" s="175">
        <v>0.55431963118607208</v>
      </c>
      <c r="G341" s="175"/>
      <c r="H341" s="175">
        <v>0</v>
      </c>
      <c r="I341" s="175">
        <v>0</v>
      </c>
      <c r="J341" s="175">
        <v>0.24339471577261809</v>
      </c>
      <c r="K341" s="175">
        <v>0</v>
      </c>
      <c r="L341" s="175">
        <v>0</v>
      </c>
      <c r="M341" s="275">
        <v>0.68493150684931503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8">
        <v>34329000</v>
      </c>
      <c r="F342" s="1079">
        <v>0</v>
      </c>
      <c r="G342" s="1085"/>
      <c r="H342" s="1079">
        <v>182000</v>
      </c>
      <c r="I342" s="1079">
        <v>33720000</v>
      </c>
      <c r="J342" s="1079">
        <v>427000</v>
      </c>
      <c r="K342" s="1079">
        <v>0</v>
      </c>
      <c r="L342" s="1079">
        <v>0</v>
      </c>
      <c r="M342" s="1087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8">
        <v>35241408</v>
      </c>
      <c r="F343" s="1079">
        <v>0</v>
      </c>
      <c r="G343" s="1079"/>
      <c r="H343" s="1079">
        <v>182000</v>
      </c>
      <c r="I343" s="1079">
        <v>34111408</v>
      </c>
      <c r="J343" s="1079">
        <v>948000</v>
      </c>
      <c r="K343" s="1079">
        <v>0</v>
      </c>
      <c r="L343" s="1079">
        <v>0</v>
      </c>
      <c r="M343" s="1087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8">
        <v>24318489.029999997</v>
      </c>
      <c r="F344" s="1079">
        <v>0</v>
      </c>
      <c r="G344" s="1079"/>
      <c r="H344" s="1079">
        <v>129947.18999999999</v>
      </c>
      <c r="I344" s="1079">
        <v>24109698.839999996</v>
      </c>
      <c r="J344" s="1079">
        <v>78843</v>
      </c>
      <c r="K344" s="1079">
        <v>0</v>
      </c>
      <c r="L344" s="1079">
        <v>0</v>
      </c>
      <c r="M344" s="1087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0.70839491479507111</v>
      </c>
      <c r="F345" s="174">
        <v>0</v>
      </c>
      <c r="G345" s="174"/>
      <c r="H345" s="174">
        <v>0.71399554945054944</v>
      </c>
      <c r="I345" s="174">
        <v>0.71499699999999988</v>
      </c>
      <c r="J345" s="174">
        <v>0.18464402810304451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0.69005441070912932</v>
      </c>
      <c r="F346" s="175">
        <v>0</v>
      </c>
      <c r="G346" s="175"/>
      <c r="H346" s="175">
        <v>0.71399554945054944</v>
      </c>
      <c r="I346" s="175">
        <v>0.70679283716462238</v>
      </c>
      <c r="J346" s="175">
        <v>8.3167721518987339E-2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8">
        <v>25757000</v>
      </c>
      <c r="F347" s="1079">
        <v>0</v>
      </c>
      <c r="G347" s="1085"/>
      <c r="H347" s="1079">
        <v>103000</v>
      </c>
      <c r="I347" s="1079">
        <v>22018000</v>
      </c>
      <c r="J347" s="1079">
        <v>2800000</v>
      </c>
      <c r="K347" s="1079">
        <v>0</v>
      </c>
      <c r="L347" s="1079">
        <v>0</v>
      </c>
      <c r="M347" s="1087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8">
        <v>28265049</v>
      </c>
      <c r="F348" s="1079">
        <v>0</v>
      </c>
      <c r="G348" s="1079"/>
      <c r="H348" s="1079">
        <v>105000</v>
      </c>
      <c r="I348" s="1079">
        <v>21586395</v>
      </c>
      <c r="J348" s="1079">
        <v>5044885</v>
      </c>
      <c r="K348" s="1079">
        <v>0</v>
      </c>
      <c r="L348" s="1079">
        <v>0</v>
      </c>
      <c r="M348" s="1087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8">
        <v>10572975.369999994</v>
      </c>
      <c r="F349" s="1079">
        <v>0</v>
      </c>
      <c r="G349" s="1079"/>
      <c r="H349" s="1079">
        <v>54974.530000000006</v>
      </c>
      <c r="I349" s="1079">
        <v>10437501.949999994</v>
      </c>
      <c r="J349" s="1079">
        <v>0</v>
      </c>
      <c r="K349" s="1079">
        <v>0</v>
      </c>
      <c r="L349" s="1079">
        <v>0</v>
      </c>
      <c r="M349" s="1087">
        <v>80498.89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0.41048939589237854</v>
      </c>
      <c r="F350" s="174">
        <v>0</v>
      </c>
      <c r="G350" s="174"/>
      <c r="H350" s="174">
        <v>0.53373330097087379</v>
      </c>
      <c r="I350" s="174">
        <v>0.47404405259333243</v>
      </c>
      <c r="J350" s="174">
        <v>0</v>
      </c>
      <c r="K350" s="174">
        <v>0</v>
      </c>
      <c r="L350" s="174">
        <v>0</v>
      </c>
      <c r="M350" s="274">
        <v>9.6290538277511967E-2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0.37406534727748014</v>
      </c>
      <c r="F351" s="175">
        <v>0</v>
      </c>
      <c r="G351" s="175"/>
      <c r="H351" s="175">
        <v>0.52356695238095241</v>
      </c>
      <c r="I351" s="175">
        <v>0.48352223472237926</v>
      </c>
      <c r="J351" s="175">
        <v>0</v>
      </c>
      <c r="K351" s="175">
        <v>0</v>
      </c>
      <c r="L351" s="175">
        <v>0</v>
      </c>
      <c r="M351" s="275">
        <v>5.2656019320119651E-2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8">
        <v>41592000</v>
      </c>
      <c r="F352" s="1079">
        <v>0</v>
      </c>
      <c r="G352" s="1085"/>
      <c r="H352" s="1079">
        <v>60000</v>
      </c>
      <c r="I352" s="1079">
        <v>35334000</v>
      </c>
      <c r="J352" s="1079">
        <v>703000</v>
      </c>
      <c r="K352" s="1079">
        <v>0</v>
      </c>
      <c r="L352" s="1079">
        <v>0</v>
      </c>
      <c r="M352" s="1087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8">
        <v>43989046.539999999</v>
      </c>
      <c r="F353" s="1079">
        <v>0</v>
      </c>
      <c r="G353" s="1079"/>
      <c r="H353" s="1079">
        <v>60000</v>
      </c>
      <c r="I353" s="1079">
        <v>37301584.539999999</v>
      </c>
      <c r="J353" s="1079">
        <v>703000</v>
      </c>
      <c r="K353" s="1079">
        <v>0</v>
      </c>
      <c r="L353" s="1079">
        <v>0</v>
      </c>
      <c r="M353" s="1087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8">
        <v>22185848.789999995</v>
      </c>
      <c r="F354" s="1079">
        <v>0</v>
      </c>
      <c r="G354" s="1079"/>
      <c r="H354" s="1079">
        <v>25195.4</v>
      </c>
      <c r="I354" s="1079">
        <v>19441338.919999998</v>
      </c>
      <c r="J354" s="1079">
        <v>0</v>
      </c>
      <c r="K354" s="1079">
        <v>0</v>
      </c>
      <c r="L354" s="1079">
        <v>0</v>
      </c>
      <c r="M354" s="1087">
        <v>2719314.47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0.53341625288517014</v>
      </c>
      <c r="F355" s="174">
        <v>0</v>
      </c>
      <c r="G355" s="174"/>
      <c r="H355" s="174">
        <v>0.41992333333333337</v>
      </c>
      <c r="I355" s="174">
        <v>0.5502161917699665</v>
      </c>
      <c r="J355" s="174">
        <v>0</v>
      </c>
      <c r="K355" s="174">
        <v>0</v>
      </c>
      <c r="L355" s="174">
        <v>0</v>
      </c>
      <c r="M355" s="274">
        <v>0.49487069517743409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0.50434939001976364</v>
      </c>
      <c r="F356" s="175">
        <v>0</v>
      </c>
      <c r="G356" s="175"/>
      <c r="H356" s="175">
        <v>0.41992333333333337</v>
      </c>
      <c r="I356" s="175">
        <v>0.5211933798456273</v>
      </c>
      <c r="J356" s="175">
        <v>0</v>
      </c>
      <c r="K356" s="175">
        <v>0</v>
      </c>
      <c r="L356" s="175">
        <v>0</v>
      </c>
      <c r="M356" s="275">
        <v>0.45899770645840926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9">
        <v>17951189000</v>
      </c>
      <c r="F357" s="1079">
        <v>17645343000</v>
      </c>
      <c r="G357" s="1085"/>
      <c r="H357" s="1079">
        <v>295246000</v>
      </c>
      <c r="I357" s="1079">
        <v>10600000</v>
      </c>
      <c r="J357" s="1079">
        <v>0</v>
      </c>
      <c r="K357" s="1079">
        <v>0</v>
      </c>
      <c r="L357" s="1079">
        <v>0</v>
      </c>
      <c r="M357" s="1087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8">
        <v>17951195106.439999</v>
      </c>
      <c r="F358" s="1079">
        <v>17645343000</v>
      </c>
      <c r="G358" s="1079"/>
      <c r="H358" s="1079">
        <v>295252106.44</v>
      </c>
      <c r="I358" s="1079">
        <v>10600000</v>
      </c>
      <c r="J358" s="1079">
        <v>0</v>
      </c>
      <c r="K358" s="1079">
        <v>0</v>
      </c>
      <c r="L358" s="1079">
        <v>0</v>
      </c>
      <c r="M358" s="1087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8">
        <v>11247006106.440001</v>
      </c>
      <c r="F359" s="1079">
        <v>10955478398.76</v>
      </c>
      <c r="G359" s="1079"/>
      <c r="H359" s="1079">
        <v>285426954.68000001</v>
      </c>
      <c r="I359" s="1079">
        <v>6100753</v>
      </c>
      <c r="J359" s="1079">
        <v>0</v>
      </c>
      <c r="K359" s="1079">
        <v>0</v>
      </c>
      <c r="L359" s="1079">
        <v>0</v>
      </c>
      <c r="M359" s="1087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0.62653265510379286</v>
      </c>
      <c r="F360" s="174">
        <v>0.62087080986524323</v>
      </c>
      <c r="G360" s="174"/>
      <c r="H360" s="174">
        <v>0.96674283370477498</v>
      </c>
      <c r="I360" s="174">
        <v>0.57554273584905657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0.62653244197680924</v>
      </c>
      <c r="F361" s="175">
        <v>0.62087080986524323</v>
      </c>
      <c r="G361" s="175"/>
      <c r="H361" s="175">
        <v>0.96672283941182779</v>
      </c>
      <c r="I361" s="175">
        <v>0.57554273584905657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8">
        <v>44856690000</v>
      </c>
      <c r="F362" s="1079">
        <v>38142004000</v>
      </c>
      <c r="G362" s="1085"/>
      <c r="H362" s="1079">
        <v>2888032000</v>
      </c>
      <c r="I362" s="1079">
        <v>3826654000</v>
      </c>
      <c r="J362" s="1079">
        <v>0</v>
      </c>
      <c r="K362" s="1079">
        <v>0</v>
      </c>
      <c r="L362" s="1079">
        <v>0</v>
      </c>
      <c r="M362" s="1087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8">
        <v>44856725466.68</v>
      </c>
      <c r="F363" s="1079">
        <v>38142004000</v>
      </c>
      <c r="G363" s="1079"/>
      <c r="H363" s="1079">
        <v>2888067466.6799998</v>
      </c>
      <c r="I363" s="1079">
        <v>3826654000</v>
      </c>
      <c r="J363" s="1079">
        <v>0</v>
      </c>
      <c r="K363" s="1079">
        <v>0</v>
      </c>
      <c r="L363" s="1079">
        <v>0</v>
      </c>
      <c r="M363" s="1087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8">
        <v>27774035081.5</v>
      </c>
      <c r="F364" s="1079">
        <v>23840893656.099998</v>
      </c>
      <c r="G364" s="1079"/>
      <c r="H364" s="1079">
        <v>1868438526.4300003</v>
      </c>
      <c r="I364" s="1079">
        <v>2064702898.97</v>
      </c>
      <c r="J364" s="1079">
        <v>0</v>
      </c>
      <c r="K364" s="1079">
        <v>0</v>
      </c>
      <c r="L364" s="1079">
        <v>0</v>
      </c>
      <c r="M364" s="1087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0.6191726380501994</v>
      </c>
      <c r="F365" s="174">
        <v>0.62505613643425761</v>
      </c>
      <c r="G365" s="174"/>
      <c r="H365" s="174">
        <v>0.64695908024218574</v>
      </c>
      <c r="I365" s="174">
        <v>0.53955829269382605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0.61917214849155267</v>
      </c>
      <c r="F366" s="175">
        <v>0.62505613643425761</v>
      </c>
      <c r="G366" s="175"/>
      <c r="H366" s="175">
        <v>0.64695113531328896</v>
      </c>
      <c r="I366" s="175">
        <v>0.53955829269382605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8">
        <v>53312000</v>
      </c>
      <c r="F367" s="1079">
        <v>0</v>
      </c>
      <c r="G367" s="1085"/>
      <c r="H367" s="1079">
        <v>55000</v>
      </c>
      <c r="I367" s="1079">
        <v>52772000</v>
      </c>
      <c r="J367" s="1079">
        <v>485000</v>
      </c>
      <c r="K367" s="1079">
        <v>0</v>
      </c>
      <c r="L367" s="1079">
        <v>0</v>
      </c>
      <c r="M367" s="1087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8">
        <v>58111092</v>
      </c>
      <c r="F368" s="1079">
        <v>0</v>
      </c>
      <c r="G368" s="1079"/>
      <c r="H368" s="1079">
        <v>65000</v>
      </c>
      <c r="I368" s="1079">
        <v>57561092</v>
      </c>
      <c r="J368" s="1079">
        <v>485000</v>
      </c>
      <c r="K368" s="1079">
        <v>0</v>
      </c>
      <c r="L368" s="1079">
        <v>0</v>
      </c>
      <c r="M368" s="1087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8">
        <v>27031617.830000002</v>
      </c>
      <c r="F369" s="1079">
        <v>0</v>
      </c>
      <c r="G369" s="1079"/>
      <c r="H369" s="1079">
        <v>19360.77</v>
      </c>
      <c r="I369" s="1079">
        <v>26831365.880000003</v>
      </c>
      <c r="J369" s="1079">
        <v>180891.18</v>
      </c>
      <c r="K369" s="1079">
        <v>0</v>
      </c>
      <c r="L369" s="1079">
        <v>0</v>
      </c>
      <c r="M369" s="1087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0.5070456525735294</v>
      </c>
      <c r="F370" s="174">
        <v>0</v>
      </c>
      <c r="G370" s="174"/>
      <c r="H370" s="174">
        <v>0.35201399999999999</v>
      </c>
      <c r="I370" s="174">
        <v>0.50843943530660207</v>
      </c>
      <c r="J370" s="174">
        <v>0.37297150515463917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0.46517139671028729</v>
      </c>
      <c r="F371" s="175">
        <v>0</v>
      </c>
      <c r="G371" s="175"/>
      <c r="H371" s="175">
        <v>0.29785800000000001</v>
      </c>
      <c r="I371" s="175">
        <v>0.46613719350564098</v>
      </c>
      <c r="J371" s="175">
        <v>0.37297150515463917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8">
        <v>29640000</v>
      </c>
      <c r="F372" s="1079">
        <v>0</v>
      </c>
      <c r="G372" s="1085"/>
      <c r="H372" s="1079">
        <v>17000</v>
      </c>
      <c r="I372" s="1079">
        <v>29158000</v>
      </c>
      <c r="J372" s="1079">
        <v>465000</v>
      </c>
      <c r="K372" s="1079">
        <v>0</v>
      </c>
      <c r="L372" s="1079">
        <v>0</v>
      </c>
      <c r="M372" s="1087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8">
        <v>29640000</v>
      </c>
      <c r="F373" s="1079">
        <v>0</v>
      </c>
      <c r="G373" s="1079"/>
      <c r="H373" s="1079">
        <v>17000</v>
      </c>
      <c r="I373" s="1079">
        <v>29158000</v>
      </c>
      <c r="J373" s="1079">
        <v>465000</v>
      </c>
      <c r="K373" s="1079">
        <v>0</v>
      </c>
      <c r="L373" s="1079">
        <v>0</v>
      </c>
      <c r="M373" s="1087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8">
        <v>16276826.870000001</v>
      </c>
      <c r="F374" s="1079">
        <v>0</v>
      </c>
      <c r="G374" s="1079"/>
      <c r="H374" s="1079">
        <v>1800</v>
      </c>
      <c r="I374" s="1079">
        <v>16177834.73</v>
      </c>
      <c r="J374" s="1079">
        <v>97192.14</v>
      </c>
      <c r="K374" s="1079">
        <v>0</v>
      </c>
      <c r="L374" s="1079">
        <v>0</v>
      </c>
      <c r="M374" s="1087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0.54915070411605937</v>
      </c>
      <c r="F375" s="174">
        <v>0</v>
      </c>
      <c r="G375" s="174"/>
      <c r="H375" s="174">
        <v>0.10588235294117647</v>
      </c>
      <c r="I375" s="174">
        <v>0.55483348412099598</v>
      </c>
      <c r="J375" s="174">
        <v>0.20901535483870967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0.54915070411605937</v>
      </c>
      <c r="F376" s="175">
        <v>0</v>
      </c>
      <c r="G376" s="175"/>
      <c r="H376" s="175">
        <v>0.10588235294117647</v>
      </c>
      <c r="I376" s="175">
        <v>0.55483348412099598</v>
      </c>
      <c r="J376" s="175">
        <v>0.20901535483870967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8">
        <v>125536000</v>
      </c>
      <c r="F377" s="1079">
        <v>0</v>
      </c>
      <c r="G377" s="1085"/>
      <c r="H377" s="1079">
        <v>250000</v>
      </c>
      <c r="I377" s="1079">
        <v>102309000</v>
      </c>
      <c r="J377" s="1079">
        <v>10860000</v>
      </c>
      <c r="K377" s="1079">
        <v>0</v>
      </c>
      <c r="L377" s="1079">
        <v>0</v>
      </c>
      <c r="M377" s="1087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8">
        <v>126733675</v>
      </c>
      <c r="F378" s="1079">
        <v>0</v>
      </c>
      <c r="G378" s="1079"/>
      <c r="H378" s="1079">
        <v>350000</v>
      </c>
      <c r="I378" s="1079">
        <v>103406675</v>
      </c>
      <c r="J378" s="1079">
        <v>10860000</v>
      </c>
      <c r="K378" s="1079">
        <v>0</v>
      </c>
      <c r="L378" s="1079">
        <v>0</v>
      </c>
      <c r="M378" s="1087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8">
        <v>58165737.920000017</v>
      </c>
      <c r="F379" s="1079">
        <v>0</v>
      </c>
      <c r="G379" s="1079"/>
      <c r="H379" s="1079">
        <v>198385.19</v>
      </c>
      <c r="I379" s="1079">
        <v>51628214.180000015</v>
      </c>
      <c r="J379" s="1079">
        <v>510803.31000000006</v>
      </c>
      <c r="K379" s="1079">
        <v>0</v>
      </c>
      <c r="L379" s="1079">
        <v>0</v>
      </c>
      <c r="M379" s="1087">
        <v>5828335.2400000012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0.46333910527657418</v>
      </c>
      <c r="F380" s="174">
        <v>0</v>
      </c>
      <c r="G380" s="174"/>
      <c r="H380" s="174">
        <v>0.79354075999999996</v>
      </c>
      <c r="I380" s="174">
        <v>0.50463022979405536</v>
      </c>
      <c r="J380" s="174">
        <v>4.7035295580110499E-2</v>
      </c>
      <c r="K380" s="174">
        <v>0</v>
      </c>
      <c r="L380" s="174">
        <v>0</v>
      </c>
      <c r="M380" s="274">
        <v>0.48100480647024851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0.45896039801576033</v>
      </c>
      <c r="F381" s="175">
        <v>0</v>
      </c>
      <c r="G381" s="175"/>
      <c r="H381" s="175">
        <v>0.56681482857142862</v>
      </c>
      <c r="I381" s="175">
        <v>0.49927351575708256</v>
      </c>
      <c r="J381" s="175">
        <v>4.7035295580110499E-2</v>
      </c>
      <c r="K381" s="175">
        <v>0</v>
      </c>
      <c r="L381" s="175">
        <v>0</v>
      </c>
      <c r="M381" s="275">
        <v>0.48100480647024851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9">
        <v>27600000000</v>
      </c>
      <c r="F382" s="1079">
        <v>0</v>
      </c>
      <c r="G382" s="1085"/>
      <c r="H382" s="1079">
        <v>0</v>
      </c>
      <c r="I382" s="1079">
        <v>100000</v>
      </c>
      <c r="J382" s="1079">
        <v>0</v>
      </c>
      <c r="K382" s="1079">
        <v>27599900000</v>
      </c>
      <c r="L382" s="1079">
        <v>0</v>
      </c>
      <c r="M382" s="1087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8">
        <v>27600000000</v>
      </c>
      <c r="F383" s="1079">
        <v>0</v>
      </c>
      <c r="G383" s="1079"/>
      <c r="H383" s="1079">
        <v>0</v>
      </c>
      <c r="I383" s="1079">
        <v>100000</v>
      </c>
      <c r="J383" s="1079">
        <v>0</v>
      </c>
      <c r="K383" s="1079">
        <v>27599900000</v>
      </c>
      <c r="L383" s="1079">
        <v>0</v>
      </c>
      <c r="M383" s="1087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8">
        <v>18338798221.899998</v>
      </c>
      <c r="F384" s="1079">
        <v>0</v>
      </c>
      <c r="G384" s="1079"/>
      <c r="H384" s="1079">
        <v>0</v>
      </c>
      <c r="I384" s="1079">
        <v>0</v>
      </c>
      <c r="J384" s="1079">
        <v>0</v>
      </c>
      <c r="K384" s="1079">
        <v>18338798221.899998</v>
      </c>
      <c r="L384" s="1079">
        <v>0</v>
      </c>
      <c r="M384" s="1087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0.6644492109384057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0.66445161837180566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0.6644492109384057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0.66445161837180566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8">
        <v>133246000</v>
      </c>
      <c r="F387" s="1079">
        <v>0</v>
      </c>
      <c r="G387" s="1085"/>
      <c r="H387" s="1079">
        <v>134000</v>
      </c>
      <c r="I387" s="1079">
        <v>130641000</v>
      </c>
      <c r="J387" s="1079">
        <v>2471000</v>
      </c>
      <c r="K387" s="1079">
        <v>0</v>
      </c>
      <c r="L387" s="1079">
        <v>0</v>
      </c>
      <c r="M387" s="1087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8">
        <v>133246000</v>
      </c>
      <c r="F388" s="1079">
        <v>0</v>
      </c>
      <c r="G388" s="1079"/>
      <c r="H388" s="1079">
        <v>137000</v>
      </c>
      <c r="I388" s="1079">
        <v>130702000</v>
      </c>
      <c r="J388" s="1079">
        <v>871000</v>
      </c>
      <c r="K388" s="1079">
        <v>0</v>
      </c>
      <c r="L388" s="1079">
        <v>0</v>
      </c>
      <c r="M388" s="1087">
        <v>1536000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8">
        <v>76348738.180000037</v>
      </c>
      <c r="F389" s="1079">
        <v>0</v>
      </c>
      <c r="G389" s="1079"/>
      <c r="H389" s="1079">
        <v>49922.32</v>
      </c>
      <c r="I389" s="1079">
        <v>75235160.770000041</v>
      </c>
      <c r="J389" s="1079">
        <v>382872.80000000005</v>
      </c>
      <c r="K389" s="1079">
        <v>0</v>
      </c>
      <c r="L389" s="1079">
        <v>0</v>
      </c>
      <c r="M389" s="1087">
        <v>680782.29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0.57299084535370692</v>
      </c>
      <c r="F390" s="174">
        <v>0</v>
      </c>
      <c r="G390" s="174"/>
      <c r="H390" s="174">
        <v>0.37255462686567165</v>
      </c>
      <c r="I390" s="174">
        <v>0.57589241333119034</v>
      </c>
      <c r="J390" s="174">
        <v>0.15494649939295835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0.57299084535370692</v>
      </c>
      <c r="F391" s="175">
        <v>0</v>
      </c>
      <c r="G391" s="175"/>
      <c r="H391" s="175">
        <v>0.36439649635036497</v>
      </c>
      <c r="I391" s="175">
        <v>0.57562363827638474</v>
      </c>
      <c r="J391" s="175">
        <v>0.43957841561423655</v>
      </c>
      <c r="K391" s="175">
        <v>0</v>
      </c>
      <c r="L391" s="175">
        <v>0</v>
      </c>
      <c r="M391" s="275">
        <v>0.44321763671875003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8">
        <v>257935000</v>
      </c>
      <c r="F392" s="1079">
        <v>0</v>
      </c>
      <c r="G392" s="1085"/>
      <c r="H392" s="1079">
        <v>0</v>
      </c>
      <c r="I392" s="1079">
        <v>257935000</v>
      </c>
      <c r="J392" s="1079">
        <v>0</v>
      </c>
      <c r="K392" s="1079">
        <v>0</v>
      </c>
      <c r="L392" s="1079">
        <v>0</v>
      </c>
      <c r="M392" s="1087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8">
        <v>153164386.99000001</v>
      </c>
      <c r="F393" s="1079">
        <v>0</v>
      </c>
      <c r="G393" s="1079"/>
      <c r="H393" s="1079">
        <v>0</v>
      </c>
      <c r="I393" s="1079">
        <v>153164386.99000001</v>
      </c>
      <c r="J393" s="1079">
        <v>0</v>
      </c>
      <c r="K393" s="1079">
        <v>0</v>
      </c>
      <c r="L393" s="1079">
        <v>0</v>
      </c>
      <c r="M393" s="1087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8">
        <v>0</v>
      </c>
      <c r="F394" s="1079">
        <v>0</v>
      </c>
      <c r="G394" s="1079"/>
      <c r="H394" s="1079">
        <v>0</v>
      </c>
      <c r="I394" s="1079">
        <v>0</v>
      </c>
      <c r="J394" s="1079">
        <v>0</v>
      </c>
      <c r="K394" s="1079">
        <v>0</v>
      </c>
      <c r="L394" s="1079">
        <v>0</v>
      </c>
      <c r="M394" s="1087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8">
        <v>66697426000</v>
      </c>
      <c r="F397" s="1079">
        <v>66697426000</v>
      </c>
      <c r="G397" s="1085"/>
      <c r="H397" s="1079">
        <v>0</v>
      </c>
      <c r="I397" s="1079">
        <v>0</v>
      </c>
      <c r="J397" s="1079">
        <v>0</v>
      </c>
      <c r="K397" s="1079">
        <v>0</v>
      </c>
      <c r="L397" s="1079">
        <v>0</v>
      </c>
      <c r="M397" s="1087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8">
        <v>66697426000</v>
      </c>
      <c r="F398" s="1079">
        <v>66405524962</v>
      </c>
      <c r="H398" s="1079">
        <v>0</v>
      </c>
      <c r="I398" s="1079">
        <v>0</v>
      </c>
      <c r="J398" s="1079">
        <v>291901038</v>
      </c>
      <c r="K398" s="1079">
        <v>0</v>
      </c>
      <c r="L398" s="1079">
        <v>0</v>
      </c>
      <c r="M398" s="1087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8">
        <v>44120843363</v>
      </c>
      <c r="F399" s="1079">
        <v>44043696506</v>
      </c>
      <c r="G399" s="1137" t="s">
        <v>711</v>
      </c>
      <c r="H399" s="1079">
        <v>0</v>
      </c>
      <c r="I399" s="1079">
        <v>0</v>
      </c>
      <c r="J399" s="1079">
        <v>77146857</v>
      </c>
      <c r="K399" s="1079">
        <v>0</v>
      </c>
      <c r="L399" s="1079">
        <v>0</v>
      </c>
      <c r="M399" s="1087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0.6615074375283988</v>
      </c>
      <c r="F400" s="174">
        <v>0.66035076834899142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0.6615074375283988</v>
      </c>
      <c r="F401" s="175">
        <v>0.66325349481392748</v>
      </c>
      <c r="G401" s="175"/>
      <c r="H401" s="175">
        <v>0</v>
      </c>
      <c r="I401" s="175">
        <v>0</v>
      </c>
      <c r="J401" s="175">
        <v>0.264291136230903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8">
        <v>22734149000</v>
      </c>
      <c r="F402" s="1079">
        <v>9989829000</v>
      </c>
      <c r="G402" s="1085"/>
      <c r="H402" s="1079">
        <v>838140000</v>
      </c>
      <c r="I402" s="1079">
        <v>3534853000</v>
      </c>
      <c r="J402" s="1079">
        <v>2099693000</v>
      </c>
      <c r="K402" s="1079">
        <v>0</v>
      </c>
      <c r="L402" s="1079">
        <v>2000000000</v>
      </c>
      <c r="M402" s="1087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8">
        <v>9492739523.6400013</v>
      </c>
      <c r="F403" s="1079">
        <v>3939878487.1100001</v>
      </c>
      <c r="G403" s="1079"/>
      <c r="H403" s="1079">
        <v>722495334</v>
      </c>
      <c r="I403" s="1079">
        <v>1348297820.5300002</v>
      </c>
      <c r="J403" s="1079">
        <v>909872873.96000004</v>
      </c>
      <c r="K403" s="1079">
        <v>0</v>
      </c>
      <c r="L403" s="1079">
        <v>19548887.420000002</v>
      </c>
      <c r="M403" s="1087">
        <v>2552646120.6199999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8">
        <v>0</v>
      </c>
      <c r="F404" s="1079">
        <v>0</v>
      </c>
      <c r="G404" s="1079"/>
      <c r="H404" s="1079">
        <v>0</v>
      </c>
      <c r="I404" s="1079">
        <v>0</v>
      </c>
      <c r="J404" s="1079">
        <v>0</v>
      </c>
      <c r="K404" s="1079">
        <v>0</v>
      </c>
      <c r="L404" s="1079">
        <v>0</v>
      </c>
      <c r="M404" s="1087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8">
        <v>21327650000</v>
      </c>
      <c r="F407" s="1079">
        <v>0</v>
      </c>
      <c r="G407" s="1085"/>
      <c r="H407" s="1079">
        <v>0</v>
      </c>
      <c r="I407" s="1079">
        <v>0</v>
      </c>
      <c r="J407" s="1079">
        <v>0</v>
      </c>
      <c r="K407" s="1079">
        <v>0</v>
      </c>
      <c r="L407" s="1079">
        <v>21327650000</v>
      </c>
      <c r="M407" s="1087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8">
        <v>21327650000</v>
      </c>
      <c r="F408" s="1079">
        <v>0</v>
      </c>
      <c r="G408" s="1079"/>
      <c r="H408" s="1079">
        <v>0</v>
      </c>
      <c r="I408" s="1079">
        <v>0</v>
      </c>
      <c r="J408" s="1079">
        <v>0</v>
      </c>
      <c r="K408" s="1079">
        <v>0</v>
      </c>
      <c r="L408" s="1079">
        <v>21327650000</v>
      </c>
      <c r="M408" s="1087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8">
        <v>14531419873.700001</v>
      </c>
      <c r="F409" s="1079">
        <v>0</v>
      </c>
      <c r="G409" s="1079"/>
      <c r="H409" s="1079">
        <v>0</v>
      </c>
      <c r="I409" s="1079">
        <v>0</v>
      </c>
      <c r="J409" s="1079">
        <v>0</v>
      </c>
      <c r="K409" s="1079">
        <v>0</v>
      </c>
      <c r="L409" s="1079">
        <v>14531419873.700001</v>
      </c>
      <c r="M409" s="1087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0.68134182029900159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0.68134182029900159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0.68134182029900159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0.68134182029900159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9">
        <v>69789478000</v>
      </c>
      <c r="F412" s="1079">
        <v>64671622000</v>
      </c>
      <c r="G412" s="1085"/>
      <c r="H412" s="1079">
        <v>29573000</v>
      </c>
      <c r="I412" s="1079">
        <v>4606406000</v>
      </c>
      <c r="J412" s="1079">
        <v>176053000</v>
      </c>
      <c r="K412" s="1079">
        <v>0</v>
      </c>
      <c r="L412" s="1079">
        <v>0</v>
      </c>
      <c r="M412" s="1087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8">
        <v>75041520972.860016</v>
      </c>
      <c r="F413" s="1079">
        <v>68549294869.27002</v>
      </c>
      <c r="G413" s="1079"/>
      <c r="H413" s="1079">
        <v>40113751.289999999</v>
      </c>
      <c r="I413" s="1079">
        <v>5277871706.2099991</v>
      </c>
      <c r="J413" s="1079">
        <v>720720029.69999993</v>
      </c>
      <c r="K413" s="1079">
        <v>5000</v>
      </c>
      <c r="L413" s="1079">
        <v>0</v>
      </c>
      <c r="M413" s="1087">
        <v>453515616.39000022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8">
        <v>44759811903.449974</v>
      </c>
      <c r="F414" s="1079">
        <v>41428514525.259979</v>
      </c>
      <c r="G414" s="1079"/>
      <c r="H414" s="1079">
        <v>20967312.489999987</v>
      </c>
      <c r="I414" s="1079">
        <v>2898261610.4099975</v>
      </c>
      <c r="J414" s="1079">
        <v>257843782.22999999</v>
      </c>
      <c r="K414" s="1079">
        <v>0</v>
      </c>
      <c r="L414" s="1079">
        <v>0</v>
      </c>
      <c r="M414" s="1087">
        <v>154224673.06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0.64135473120245967</v>
      </c>
      <c r="F415" s="174">
        <v>0.64059804353229266</v>
      </c>
      <c r="G415" s="174"/>
      <c r="H415" s="174">
        <v>0.70900187637371881</v>
      </c>
      <c r="I415" s="174">
        <v>0.62918066935697758</v>
      </c>
      <c r="J415" s="174">
        <v>1.4645804515117606</v>
      </c>
      <c r="K415" s="174">
        <v>0</v>
      </c>
      <c r="L415" s="174">
        <v>0</v>
      </c>
      <c r="M415" s="274">
        <v>0.50429224998692057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0.59646728002272353</v>
      </c>
      <c r="F416" s="175">
        <v>0.60436091435029449</v>
      </c>
      <c r="G416" s="175"/>
      <c r="H416" s="175">
        <v>0.52269637756932874</v>
      </c>
      <c r="I416" s="175">
        <v>0.54913453220165853</v>
      </c>
      <c r="J416" s="175">
        <v>0.35775859085993156</v>
      </c>
      <c r="K416" s="175">
        <v>0</v>
      </c>
      <c r="L416" s="175">
        <v>0</v>
      </c>
      <c r="M416" s="275">
        <v>0.3400647463644883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8">
        <v>138153000</v>
      </c>
      <c r="F417" s="1079">
        <v>0</v>
      </c>
      <c r="G417" s="1085"/>
      <c r="H417" s="1079">
        <v>141000</v>
      </c>
      <c r="I417" s="1079">
        <v>136316000</v>
      </c>
      <c r="J417" s="1079">
        <v>1696000</v>
      </c>
      <c r="K417" s="1079">
        <v>0</v>
      </c>
      <c r="L417" s="1079">
        <v>0</v>
      </c>
      <c r="M417" s="1087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8">
        <v>139375643.05999997</v>
      </c>
      <c r="F418" s="1079">
        <v>0</v>
      </c>
      <c r="G418" s="1079"/>
      <c r="H418" s="1079">
        <v>157547.33999999997</v>
      </c>
      <c r="I418" s="1079">
        <v>137647415.44999996</v>
      </c>
      <c r="J418" s="1079">
        <v>1570680.27</v>
      </c>
      <c r="K418" s="1079">
        <v>0</v>
      </c>
      <c r="L418" s="1079">
        <v>0</v>
      </c>
      <c r="M418" s="1087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8">
        <v>80939041.720000058</v>
      </c>
      <c r="F419" s="1079">
        <v>0</v>
      </c>
      <c r="G419" s="1079"/>
      <c r="H419" s="1079">
        <v>65397.630000000005</v>
      </c>
      <c r="I419" s="1079">
        <v>80580411.550000057</v>
      </c>
      <c r="J419" s="1079">
        <v>293232.54000000004</v>
      </c>
      <c r="K419" s="1079">
        <v>0</v>
      </c>
      <c r="L419" s="1079">
        <v>0</v>
      </c>
      <c r="M419" s="1087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0.58586524881833946</v>
      </c>
      <c r="F420" s="174">
        <v>0</v>
      </c>
      <c r="G420" s="174"/>
      <c r="H420" s="174">
        <v>0.46381297872340427</v>
      </c>
      <c r="I420" s="174">
        <v>0.59112951927873514</v>
      </c>
      <c r="J420" s="174">
        <v>0.17289654481132077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0.58072587105593854</v>
      </c>
      <c r="F421" s="175">
        <v>0</v>
      </c>
      <c r="G421" s="175"/>
      <c r="H421" s="175">
        <v>0.41509828093574935</v>
      </c>
      <c r="I421" s="175">
        <v>0.58541172957417908</v>
      </c>
      <c r="J421" s="175">
        <v>0.18669142638431438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8">
        <v>2915310000</v>
      </c>
      <c r="F422" s="1079">
        <v>0</v>
      </c>
      <c r="G422" s="1085"/>
      <c r="H422" s="1079">
        <v>402398000</v>
      </c>
      <c r="I422" s="1079">
        <v>2438693000</v>
      </c>
      <c r="J422" s="1079">
        <v>73589000</v>
      </c>
      <c r="K422" s="1079">
        <v>0</v>
      </c>
      <c r="L422" s="1079">
        <v>0</v>
      </c>
      <c r="M422" s="1087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8">
        <v>2922255685</v>
      </c>
      <c r="F423" s="1079">
        <v>0</v>
      </c>
      <c r="G423" s="1079"/>
      <c r="H423" s="1079">
        <v>402731103</v>
      </c>
      <c r="I423" s="1079">
        <v>2444883897</v>
      </c>
      <c r="J423" s="1079">
        <v>73629000</v>
      </c>
      <c r="K423" s="1079">
        <v>0</v>
      </c>
      <c r="L423" s="1079">
        <v>0</v>
      </c>
      <c r="M423" s="1087">
        <v>1011685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8">
        <v>1672557659.2999997</v>
      </c>
      <c r="F424" s="1079">
        <v>0</v>
      </c>
      <c r="G424" s="1079"/>
      <c r="H424" s="1079">
        <v>222260948.60999998</v>
      </c>
      <c r="I424" s="1079">
        <v>1425882696.6699998</v>
      </c>
      <c r="J424" s="1079">
        <v>23857705.930000003</v>
      </c>
      <c r="K424" s="1079">
        <v>0</v>
      </c>
      <c r="L424" s="1079">
        <v>0</v>
      </c>
      <c r="M424" s="1087">
        <v>556308.09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0.57371519985867703</v>
      </c>
      <c r="F425" s="174">
        <v>0</v>
      </c>
      <c r="G425" s="174"/>
      <c r="H425" s="174">
        <v>0.55234108671017246</v>
      </c>
      <c r="I425" s="174">
        <v>0.58469134764810493</v>
      </c>
      <c r="J425" s="174">
        <v>0.3242020672926661</v>
      </c>
      <c r="K425" s="174">
        <v>0</v>
      </c>
      <c r="L425" s="174">
        <v>0</v>
      </c>
      <c r="M425" s="274">
        <v>0.88302871428571428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0.57235158028274991</v>
      </c>
      <c r="F426" s="175">
        <v>0</v>
      </c>
      <c r="G426" s="175"/>
      <c r="H426" s="175">
        <v>0.55188423976779366</v>
      </c>
      <c r="I426" s="175">
        <v>0.58321080130620195</v>
      </c>
      <c r="J426" s="175">
        <v>0.32402593991497919</v>
      </c>
      <c r="K426" s="175">
        <v>0</v>
      </c>
      <c r="L426" s="175">
        <v>0</v>
      </c>
      <c r="M426" s="275">
        <v>0.54988271052748627</v>
      </c>
    </row>
    <row r="427" spans="1:13" s="665" customFormat="1" ht="23.25" customHeight="1">
      <c r="A427" s="1628" t="s">
        <v>772</v>
      </c>
      <c r="B427" s="1629"/>
      <c r="C427" s="1629"/>
      <c r="D427" s="1630"/>
      <c r="E427" s="1630"/>
      <c r="F427" s="1630"/>
      <c r="G427" s="1142"/>
      <c r="H427" s="666"/>
      <c r="I427" s="666"/>
      <c r="J427" s="666"/>
      <c r="K427" s="666"/>
      <c r="L427" s="666"/>
      <c r="M427" s="666"/>
    </row>
    <row r="428" spans="1:13" ht="19.5" customHeight="1">
      <c r="A428" s="1631" t="s">
        <v>764</v>
      </c>
      <c r="B428" s="1631"/>
      <c r="C428" s="1631"/>
      <c r="D428" s="1631"/>
      <c r="E428" s="1631"/>
      <c r="F428" s="1631"/>
      <c r="G428" s="1631"/>
      <c r="H428" s="1631"/>
      <c r="I428" s="1631"/>
      <c r="J428" s="1631"/>
      <c r="K428" s="1631"/>
      <c r="L428" s="1631"/>
      <c r="M428" s="1631"/>
    </row>
    <row r="437" spans="6:9">
      <c r="I437" s="1624"/>
    </row>
    <row r="438" spans="6:9">
      <c r="I438" s="1624"/>
    </row>
    <row r="440" spans="6:9">
      <c r="F440" s="1625" t="s">
        <v>4</v>
      </c>
      <c r="G440" s="928"/>
    </row>
    <row r="441" spans="6:9">
      <c r="F441" s="1625"/>
      <c r="G441" s="928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T25" sqref="T25"/>
    </sheetView>
  </sheetViews>
  <sheetFormatPr defaultColWidth="16.28515625" defaultRowHeight="15"/>
  <cols>
    <col min="1" max="1" width="5.140625" style="938" customWidth="1"/>
    <col min="2" max="2" width="1.42578125" style="938" customWidth="1"/>
    <col min="3" max="3" width="42.5703125" style="938" bestFit="1" customWidth="1"/>
    <col min="4" max="4" width="3.7109375" style="938" customWidth="1"/>
    <col min="5" max="5" width="17.7109375" style="938" customWidth="1"/>
    <col min="6" max="11" width="14.7109375" style="938" customWidth="1"/>
    <col min="12" max="12" width="23" style="938" customWidth="1"/>
    <col min="13" max="16384" width="16.28515625" style="938"/>
  </cols>
  <sheetData>
    <row r="1" spans="1:15" ht="16.5" customHeight="1">
      <c r="A1" s="943" t="s">
        <v>429</v>
      </c>
      <c r="B1" s="943"/>
      <c r="C1" s="932"/>
      <c r="D1" s="932"/>
      <c r="E1" s="932"/>
      <c r="F1" s="932"/>
      <c r="G1" s="932"/>
      <c r="H1" s="932"/>
      <c r="I1" s="932"/>
      <c r="J1" s="932"/>
      <c r="K1" s="932"/>
      <c r="L1" s="932"/>
    </row>
    <row r="2" spans="1:15" ht="15" customHeight="1">
      <c r="A2" s="950" t="s">
        <v>430</v>
      </c>
      <c r="B2" s="950"/>
      <c r="C2" s="950"/>
      <c r="D2" s="950"/>
      <c r="E2" s="950"/>
      <c r="F2" s="950"/>
      <c r="G2" s="951"/>
      <c r="H2" s="951"/>
      <c r="I2" s="951"/>
      <c r="J2" s="951"/>
      <c r="K2" s="951"/>
      <c r="L2" s="951"/>
    </row>
    <row r="3" spans="1:15" ht="15" customHeight="1">
      <c r="A3" s="950"/>
      <c r="B3" s="950"/>
      <c r="C3" s="950"/>
      <c r="D3" s="950"/>
      <c r="E3" s="950"/>
      <c r="F3" s="950"/>
      <c r="G3" s="951"/>
      <c r="H3" s="951"/>
      <c r="I3" s="951"/>
      <c r="J3" s="951"/>
      <c r="K3" s="951"/>
      <c r="L3" s="951"/>
    </row>
    <row r="4" spans="1:15" ht="15.2" customHeight="1">
      <c r="A4" s="932"/>
      <c r="B4" s="952"/>
      <c r="C4" s="952"/>
      <c r="D4" s="932"/>
      <c r="E4" s="932"/>
      <c r="F4" s="932"/>
      <c r="G4" s="932"/>
      <c r="H4" s="932"/>
      <c r="I4" s="932"/>
      <c r="J4" s="943"/>
      <c r="K4" s="943"/>
      <c r="L4" s="953" t="s">
        <v>2</v>
      </c>
    </row>
    <row r="5" spans="1:15" ht="15.95" customHeight="1">
      <c r="A5" s="954" t="s">
        <v>4</v>
      </c>
      <c r="B5" s="955" t="s">
        <v>4</v>
      </c>
      <c r="C5" s="955" t="s">
        <v>3</v>
      </c>
      <c r="D5" s="95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957"/>
      <c r="B6" s="958"/>
      <c r="C6" s="933" t="s">
        <v>746</v>
      </c>
      <c r="D6" s="958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957" t="s">
        <v>4</v>
      </c>
      <c r="B7" s="958"/>
      <c r="C7" s="933" t="s">
        <v>11</v>
      </c>
      <c r="D7" s="932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959" t="s">
        <v>4</v>
      </c>
      <c r="B8" s="960"/>
      <c r="C8" s="933" t="s">
        <v>705</v>
      </c>
      <c r="D8" s="932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961" t="s">
        <v>4</v>
      </c>
      <c r="B9" s="962"/>
      <c r="C9" s="933" t="s">
        <v>26</v>
      </c>
      <c r="D9" s="932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957"/>
      <c r="B10" s="958"/>
      <c r="C10" s="933" t="s">
        <v>30</v>
      </c>
      <c r="D10" s="963"/>
      <c r="E10" s="941"/>
      <c r="F10" s="964"/>
      <c r="G10" s="965"/>
      <c r="H10" s="955"/>
      <c r="I10" s="966"/>
      <c r="J10" s="967"/>
      <c r="K10" s="955"/>
      <c r="L10" s="966"/>
    </row>
    <row r="11" spans="1:15" s="976" customFormat="1" ht="9.9499999999999993" customHeight="1">
      <c r="A11" s="968">
        <v>1</v>
      </c>
      <c r="B11" s="969"/>
      <c r="C11" s="969"/>
      <c r="D11" s="969"/>
      <c r="E11" s="970" t="s">
        <v>32</v>
      </c>
      <c r="F11" s="970">
        <v>3</v>
      </c>
      <c r="G11" s="971" t="s">
        <v>34</v>
      </c>
      <c r="H11" s="972" t="s">
        <v>35</v>
      </c>
      <c r="I11" s="973" t="s">
        <v>36</v>
      </c>
      <c r="J11" s="974">
        <v>7</v>
      </c>
      <c r="K11" s="972">
        <v>8</v>
      </c>
      <c r="L11" s="975">
        <v>9</v>
      </c>
    </row>
    <row r="12" spans="1:15" ht="18.95" customHeight="1">
      <c r="A12" s="977"/>
      <c r="B12" s="978"/>
      <c r="C12" s="979" t="s">
        <v>40</v>
      </c>
      <c r="D12" s="980" t="s">
        <v>41</v>
      </c>
      <c r="E12" s="680">
        <v>69789478000</v>
      </c>
      <c r="F12" s="681">
        <v>64671622000</v>
      </c>
      <c r="G12" s="681">
        <v>29573000</v>
      </c>
      <c r="H12" s="681">
        <v>4606406000</v>
      </c>
      <c r="I12" s="681">
        <v>176053000</v>
      </c>
      <c r="J12" s="681">
        <v>0</v>
      </c>
      <c r="K12" s="681">
        <v>0</v>
      </c>
      <c r="L12" s="1081">
        <v>305824000</v>
      </c>
      <c r="O12" s="1149"/>
    </row>
    <row r="13" spans="1:15" ht="18.95" customHeight="1">
      <c r="A13" s="981"/>
      <c r="B13" s="982"/>
      <c r="C13" s="983"/>
      <c r="D13" s="964" t="s">
        <v>42</v>
      </c>
      <c r="E13" s="1082">
        <v>75041520972.859985</v>
      </c>
      <c r="F13" s="1080">
        <v>68549294869.269997</v>
      </c>
      <c r="G13" s="1080">
        <v>40113751.289999999</v>
      </c>
      <c r="H13" s="1080">
        <v>5277871706.2099991</v>
      </c>
      <c r="I13" s="1080">
        <v>720720029.70000005</v>
      </c>
      <c r="J13" s="1080">
        <v>5000</v>
      </c>
      <c r="K13" s="1080">
        <v>0</v>
      </c>
      <c r="L13" s="1083">
        <v>453515616.39000005</v>
      </c>
    </row>
    <row r="14" spans="1:15" ht="18.95" customHeight="1">
      <c r="A14" s="981"/>
      <c r="B14" s="982"/>
      <c r="C14" s="948" t="s">
        <v>4</v>
      </c>
      <c r="D14" s="964" t="s">
        <v>43</v>
      </c>
      <c r="E14" s="1082">
        <v>44759811903.449997</v>
      </c>
      <c r="F14" s="1080">
        <v>41428514525.260002</v>
      </c>
      <c r="G14" s="1080">
        <v>20967312.490000002</v>
      </c>
      <c r="H14" s="1080">
        <v>2898261610.4099989</v>
      </c>
      <c r="I14" s="1080">
        <v>257843782.23000002</v>
      </c>
      <c r="J14" s="1080">
        <v>0</v>
      </c>
      <c r="K14" s="1080">
        <v>0</v>
      </c>
      <c r="L14" s="1083">
        <v>154224673.06</v>
      </c>
    </row>
    <row r="15" spans="1:15" ht="18.95" customHeight="1">
      <c r="A15" s="981"/>
      <c r="B15" s="982"/>
      <c r="C15" s="983"/>
      <c r="D15" s="964" t="s">
        <v>44</v>
      </c>
      <c r="E15" s="1009">
        <v>0.64135473120246</v>
      </c>
      <c r="F15" s="1010">
        <v>0.6405980435322931</v>
      </c>
      <c r="G15" s="1010">
        <v>0.70900187637371936</v>
      </c>
      <c r="H15" s="1010">
        <v>0.62918066935697781</v>
      </c>
      <c r="I15" s="1010">
        <v>1.4645804515117609</v>
      </c>
      <c r="J15" s="1010">
        <v>0</v>
      </c>
      <c r="K15" s="1010">
        <v>0</v>
      </c>
      <c r="L15" s="1011">
        <v>0.50429224998692057</v>
      </c>
    </row>
    <row r="16" spans="1:15" ht="18.95" customHeight="1">
      <c r="A16" s="984"/>
      <c r="B16" s="985"/>
      <c r="C16" s="986"/>
      <c r="D16" s="964" t="s">
        <v>45</v>
      </c>
      <c r="E16" s="1012">
        <v>0.59646728002272409</v>
      </c>
      <c r="F16" s="1013">
        <v>0.60436091435029504</v>
      </c>
      <c r="G16" s="1013">
        <v>0.52269637756932907</v>
      </c>
      <c r="H16" s="1013">
        <v>0.54913453220165886</v>
      </c>
      <c r="I16" s="1013">
        <v>0.35775859085993156</v>
      </c>
      <c r="J16" s="1013">
        <v>0</v>
      </c>
      <c r="K16" s="1013">
        <v>0</v>
      </c>
      <c r="L16" s="1014">
        <v>0.34006474636448847</v>
      </c>
    </row>
    <row r="17" spans="1:15" ht="18.95" customHeight="1">
      <c r="A17" s="987" t="s">
        <v>350</v>
      </c>
      <c r="B17" s="988" t="s">
        <v>47</v>
      </c>
      <c r="C17" s="989" t="s">
        <v>351</v>
      </c>
      <c r="D17" s="990" t="s">
        <v>41</v>
      </c>
      <c r="E17" s="1084">
        <v>1297451000</v>
      </c>
      <c r="F17" s="1079">
        <v>17761000</v>
      </c>
      <c r="G17" s="1079">
        <v>1544000</v>
      </c>
      <c r="H17" s="1079">
        <v>1013834000</v>
      </c>
      <c r="I17" s="1079">
        <v>6480000</v>
      </c>
      <c r="J17" s="1079">
        <v>0</v>
      </c>
      <c r="K17" s="1079">
        <v>0</v>
      </c>
      <c r="L17" s="1087">
        <v>257832000</v>
      </c>
    </row>
    <row r="18" spans="1:15" ht="18.95" customHeight="1">
      <c r="A18" s="991"/>
      <c r="B18" s="988"/>
      <c r="C18" s="989"/>
      <c r="D18" s="992" t="s">
        <v>42</v>
      </c>
      <c r="E18" s="1086">
        <v>2363567557.7199998</v>
      </c>
      <c r="F18" s="1079">
        <v>754006005.03999996</v>
      </c>
      <c r="G18" s="1079">
        <v>1899393.18</v>
      </c>
      <c r="H18" s="1079">
        <v>1264284074.4999998</v>
      </c>
      <c r="I18" s="1079">
        <v>29376712</v>
      </c>
      <c r="J18" s="1079">
        <v>0</v>
      </c>
      <c r="K18" s="1079">
        <v>0</v>
      </c>
      <c r="L18" s="1087">
        <v>314001373</v>
      </c>
    </row>
    <row r="19" spans="1:15" ht="18.95" customHeight="1">
      <c r="A19" s="991"/>
      <c r="B19" s="988"/>
      <c r="C19" s="989"/>
      <c r="D19" s="992" t="s">
        <v>43</v>
      </c>
      <c r="E19" s="1086">
        <v>1534453247.3199999</v>
      </c>
      <c r="F19" s="1079">
        <v>705361898.80999994</v>
      </c>
      <c r="G19" s="1079">
        <v>826067.4800000001</v>
      </c>
      <c r="H19" s="1079">
        <v>731058072.72999978</v>
      </c>
      <c r="I19" s="1079">
        <v>9458754.6399999987</v>
      </c>
      <c r="J19" s="1079">
        <v>0</v>
      </c>
      <c r="K19" s="1079">
        <v>0</v>
      </c>
      <c r="L19" s="1087">
        <v>87748453.659999982</v>
      </c>
    </row>
    <row r="20" spans="1:15" ht="18.95" customHeight="1">
      <c r="A20" s="991"/>
      <c r="B20" s="989"/>
      <c r="C20" s="989"/>
      <c r="D20" s="992" t="s">
        <v>44</v>
      </c>
      <c r="E20" s="1015">
        <v>1.1826675900053258</v>
      </c>
      <c r="F20" s="949" t="s">
        <v>750</v>
      </c>
      <c r="G20" s="949">
        <v>0.53501779792746118</v>
      </c>
      <c r="H20" s="949">
        <v>0.72108261582270838</v>
      </c>
      <c r="I20" s="949">
        <v>1.4596843580246912</v>
      </c>
      <c r="J20" s="949">
        <v>0</v>
      </c>
      <c r="K20" s="949">
        <v>0</v>
      </c>
      <c r="L20" s="1016">
        <v>0.34033189697167138</v>
      </c>
    </row>
    <row r="21" spans="1:15" s="996" customFormat="1" ht="18.95" customHeight="1">
      <c r="A21" s="993"/>
      <c r="B21" s="994"/>
      <c r="C21" s="994"/>
      <c r="D21" s="995" t="s">
        <v>45</v>
      </c>
      <c r="E21" s="1017">
        <v>0.64921065713061332</v>
      </c>
      <c r="F21" s="1018">
        <v>0.93548578405894867</v>
      </c>
      <c r="G21" s="1018">
        <v>0.43491125939496117</v>
      </c>
      <c r="H21" s="1018">
        <v>0.57823877360720477</v>
      </c>
      <c r="I21" s="1018">
        <v>0.32198139260785885</v>
      </c>
      <c r="J21" s="1018">
        <v>0</v>
      </c>
      <c r="K21" s="1018">
        <v>0</v>
      </c>
      <c r="L21" s="1019">
        <v>0.27945245213943692</v>
      </c>
      <c r="O21" s="938"/>
    </row>
    <row r="22" spans="1:15" ht="18.95" customHeight="1">
      <c r="A22" s="987" t="s">
        <v>352</v>
      </c>
      <c r="B22" s="988" t="s">
        <v>47</v>
      </c>
      <c r="C22" s="989" t="s">
        <v>353</v>
      </c>
      <c r="D22" s="992" t="s">
        <v>41</v>
      </c>
      <c r="E22" s="1084">
        <v>484000</v>
      </c>
      <c r="F22" s="1079">
        <v>484000</v>
      </c>
      <c r="G22" s="1079">
        <v>0</v>
      </c>
      <c r="H22" s="1079">
        <v>0</v>
      </c>
      <c r="I22" s="1079">
        <v>0</v>
      </c>
      <c r="J22" s="1079">
        <v>0</v>
      </c>
      <c r="K22" s="1079">
        <v>0</v>
      </c>
      <c r="L22" s="1087">
        <v>0</v>
      </c>
    </row>
    <row r="23" spans="1:15" ht="18.95" customHeight="1">
      <c r="A23" s="987"/>
      <c r="B23" s="988"/>
      <c r="C23" s="989"/>
      <c r="D23" s="992" t="s">
        <v>42</v>
      </c>
      <c r="E23" s="1086">
        <v>487157.8</v>
      </c>
      <c r="F23" s="1079">
        <v>487157.8</v>
      </c>
      <c r="G23" s="1079">
        <v>0</v>
      </c>
      <c r="H23" s="1079">
        <v>0</v>
      </c>
      <c r="I23" s="1079">
        <v>0</v>
      </c>
      <c r="J23" s="1079">
        <v>0</v>
      </c>
      <c r="K23" s="1079">
        <v>0</v>
      </c>
      <c r="L23" s="1087">
        <v>0</v>
      </c>
    </row>
    <row r="24" spans="1:15" ht="18.95" customHeight="1">
      <c r="A24" s="987"/>
      <c r="B24" s="988"/>
      <c r="C24" s="989"/>
      <c r="D24" s="992" t="s">
        <v>43</v>
      </c>
      <c r="E24" s="1086">
        <v>161209.29999999999</v>
      </c>
      <c r="F24" s="1079">
        <v>161209.29999999999</v>
      </c>
      <c r="G24" s="1079">
        <v>0</v>
      </c>
      <c r="H24" s="1079">
        <v>0</v>
      </c>
      <c r="I24" s="1079">
        <v>0</v>
      </c>
      <c r="J24" s="1079">
        <v>0</v>
      </c>
      <c r="K24" s="1079">
        <v>0</v>
      </c>
      <c r="L24" s="1087">
        <v>0</v>
      </c>
    </row>
    <row r="25" spans="1:15" ht="18.95" customHeight="1">
      <c r="A25" s="987"/>
      <c r="B25" s="989"/>
      <c r="C25" s="989"/>
      <c r="D25" s="992" t="s">
        <v>44</v>
      </c>
      <c r="E25" s="1015">
        <v>0.33307706611570248</v>
      </c>
      <c r="F25" s="949">
        <v>0.33307706611570248</v>
      </c>
      <c r="G25" s="949">
        <v>0</v>
      </c>
      <c r="H25" s="949">
        <v>0</v>
      </c>
      <c r="I25" s="949">
        <v>0</v>
      </c>
      <c r="J25" s="949">
        <v>0</v>
      </c>
      <c r="K25" s="949">
        <v>0</v>
      </c>
      <c r="L25" s="1016">
        <v>0</v>
      </c>
    </row>
    <row r="26" spans="1:15" ht="18.95" customHeight="1">
      <c r="A26" s="993"/>
      <c r="B26" s="994"/>
      <c r="C26" s="994"/>
      <c r="D26" s="992" t="s">
        <v>45</v>
      </c>
      <c r="E26" s="1017">
        <v>0.33091803107740447</v>
      </c>
      <c r="F26" s="1018">
        <v>0.33091803107740447</v>
      </c>
      <c r="G26" s="1018">
        <v>0</v>
      </c>
      <c r="H26" s="1018">
        <v>0</v>
      </c>
      <c r="I26" s="1018">
        <v>0</v>
      </c>
      <c r="J26" s="1018">
        <v>0</v>
      </c>
      <c r="K26" s="1018">
        <v>0</v>
      </c>
      <c r="L26" s="1019">
        <v>0</v>
      </c>
    </row>
    <row r="27" spans="1:15" ht="18.95" customHeight="1">
      <c r="A27" s="987" t="s">
        <v>354</v>
      </c>
      <c r="B27" s="988" t="s">
        <v>47</v>
      </c>
      <c r="C27" s="989" t="s">
        <v>355</v>
      </c>
      <c r="D27" s="990" t="s">
        <v>41</v>
      </c>
      <c r="E27" s="1084">
        <v>36722000</v>
      </c>
      <c r="F27" s="1079">
        <v>233000</v>
      </c>
      <c r="G27" s="1079">
        <v>967000</v>
      </c>
      <c r="H27" s="1079">
        <v>27274000</v>
      </c>
      <c r="I27" s="1079">
        <v>452000</v>
      </c>
      <c r="J27" s="1079">
        <v>0</v>
      </c>
      <c r="K27" s="1079">
        <v>0</v>
      </c>
      <c r="L27" s="1087">
        <v>7796000</v>
      </c>
    </row>
    <row r="28" spans="1:15" ht="18.95" customHeight="1">
      <c r="A28" s="987"/>
      <c r="B28" s="988"/>
      <c r="C28" s="989"/>
      <c r="D28" s="992" t="s">
        <v>42</v>
      </c>
      <c r="E28" s="1086">
        <v>37188089</v>
      </c>
      <c r="F28" s="1079">
        <v>233000</v>
      </c>
      <c r="G28" s="1079">
        <v>966688</v>
      </c>
      <c r="H28" s="1079">
        <v>27299312</v>
      </c>
      <c r="I28" s="1079">
        <v>462000</v>
      </c>
      <c r="J28" s="1079">
        <v>0</v>
      </c>
      <c r="K28" s="1079">
        <v>0</v>
      </c>
      <c r="L28" s="1087">
        <v>8227089</v>
      </c>
    </row>
    <row r="29" spans="1:15" ht="18.95" customHeight="1">
      <c r="A29" s="987"/>
      <c r="B29" s="988"/>
      <c r="C29" s="989"/>
      <c r="D29" s="992" t="s">
        <v>43</v>
      </c>
      <c r="E29" s="1086">
        <v>20716085.870000001</v>
      </c>
      <c r="F29" s="1079">
        <v>159061</v>
      </c>
      <c r="G29" s="1079">
        <v>482061.99999999994</v>
      </c>
      <c r="H29" s="1079">
        <v>15080969.710000001</v>
      </c>
      <c r="I29" s="1079">
        <v>227597.27</v>
      </c>
      <c r="J29" s="1079">
        <v>0</v>
      </c>
      <c r="K29" s="1079">
        <v>0</v>
      </c>
      <c r="L29" s="1087">
        <v>4766395.8900000006</v>
      </c>
    </row>
    <row r="30" spans="1:15" ht="18.95" customHeight="1">
      <c r="A30" s="991"/>
      <c r="B30" s="989"/>
      <c r="C30" s="989"/>
      <c r="D30" s="992" t="s">
        <v>44</v>
      </c>
      <c r="E30" s="1015">
        <v>0.56413283236207179</v>
      </c>
      <c r="F30" s="949">
        <v>0.6826652360515022</v>
      </c>
      <c r="G30" s="949">
        <v>0.49851292657704233</v>
      </c>
      <c r="H30" s="949">
        <v>0.55294308535601677</v>
      </c>
      <c r="I30" s="949">
        <v>0.50353378318584063</v>
      </c>
      <c r="J30" s="949">
        <v>0</v>
      </c>
      <c r="K30" s="949">
        <v>0</v>
      </c>
      <c r="L30" s="1016">
        <v>0.61138992945100057</v>
      </c>
    </row>
    <row r="31" spans="1:15" ht="18.95" customHeight="1">
      <c r="A31" s="993"/>
      <c r="B31" s="994"/>
      <c r="C31" s="994"/>
      <c r="D31" s="995" t="s">
        <v>45</v>
      </c>
      <c r="E31" s="1017">
        <v>0.55706239355294651</v>
      </c>
      <c r="F31" s="1018">
        <v>0.6826652360515022</v>
      </c>
      <c r="G31" s="1018">
        <v>0.49867382237081659</v>
      </c>
      <c r="H31" s="1018">
        <v>0.55243039494914747</v>
      </c>
      <c r="I31" s="1018">
        <v>0.49263478354978352</v>
      </c>
      <c r="J31" s="1018">
        <v>0</v>
      </c>
      <c r="K31" s="1018">
        <v>0</v>
      </c>
      <c r="L31" s="1019">
        <v>0.57935387474232991</v>
      </c>
    </row>
    <row r="32" spans="1:15" ht="18.95" customHeight="1">
      <c r="A32" s="987" t="s">
        <v>356</v>
      </c>
      <c r="B32" s="988" t="s">
        <v>47</v>
      </c>
      <c r="C32" s="989" t="s">
        <v>357</v>
      </c>
      <c r="D32" s="992" t="s">
        <v>41</v>
      </c>
      <c r="E32" s="1086">
        <v>763000</v>
      </c>
      <c r="F32" s="1079">
        <v>763000</v>
      </c>
      <c r="G32" s="1079">
        <v>0</v>
      </c>
      <c r="H32" s="1079">
        <v>0</v>
      </c>
      <c r="I32" s="1079">
        <v>0</v>
      </c>
      <c r="J32" s="1079">
        <v>0</v>
      </c>
      <c r="K32" s="1079">
        <v>0</v>
      </c>
      <c r="L32" s="1087">
        <v>0</v>
      </c>
    </row>
    <row r="33" spans="1:12" ht="18.95" customHeight="1">
      <c r="A33" s="987"/>
      <c r="B33" s="988"/>
      <c r="C33" s="989"/>
      <c r="D33" s="992" t="s">
        <v>42</v>
      </c>
      <c r="E33" s="1086">
        <v>763000</v>
      </c>
      <c r="F33" s="1079">
        <v>763000</v>
      </c>
      <c r="G33" s="1079">
        <v>0</v>
      </c>
      <c r="H33" s="1079">
        <v>0</v>
      </c>
      <c r="I33" s="1079">
        <v>0</v>
      </c>
      <c r="J33" s="1079">
        <v>0</v>
      </c>
      <c r="K33" s="1079">
        <v>0</v>
      </c>
      <c r="L33" s="1087">
        <v>0</v>
      </c>
    </row>
    <row r="34" spans="1:12" ht="18.95" customHeight="1">
      <c r="A34" s="987"/>
      <c r="B34" s="988"/>
      <c r="C34" s="989"/>
      <c r="D34" s="992" t="s">
        <v>43</v>
      </c>
      <c r="E34" s="1086">
        <v>474517</v>
      </c>
      <c r="F34" s="1079">
        <v>474517</v>
      </c>
      <c r="G34" s="1079">
        <v>0</v>
      </c>
      <c r="H34" s="1079">
        <v>0</v>
      </c>
      <c r="I34" s="1079">
        <v>0</v>
      </c>
      <c r="J34" s="1079">
        <v>0</v>
      </c>
      <c r="K34" s="1079">
        <v>0</v>
      </c>
      <c r="L34" s="1087">
        <v>0</v>
      </c>
    </row>
    <row r="35" spans="1:12" ht="18.95" customHeight="1">
      <c r="A35" s="991"/>
      <c r="B35" s="989"/>
      <c r="C35" s="989"/>
      <c r="D35" s="992" t="s">
        <v>44</v>
      </c>
      <c r="E35" s="1015">
        <v>0.62190956749672344</v>
      </c>
      <c r="F35" s="949">
        <v>0.62190956749672344</v>
      </c>
      <c r="G35" s="949">
        <v>0</v>
      </c>
      <c r="H35" s="949">
        <v>0</v>
      </c>
      <c r="I35" s="949">
        <v>0</v>
      </c>
      <c r="J35" s="949">
        <v>0</v>
      </c>
      <c r="K35" s="949">
        <v>0</v>
      </c>
      <c r="L35" s="1016">
        <v>0</v>
      </c>
    </row>
    <row r="36" spans="1:12" ht="18.75" customHeight="1">
      <c r="A36" s="993"/>
      <c r="B36" s="994"/>
      <c r="C36" s="994"/>
      <c r="D36" s="992" t="s">
        <v>45</v>
      </c>
      <c r="E36" s="1017">
        <v>0.62190956749672344</v>
      </c>
      <c r="F36" s="1018">
        <v>0.62190956749672344</v>
      </c>
      <c r="G36" s="1018">
        <v>0</v>
      </c>
      <c r="H36" s="1018">
        <v>0</v>
      </c>
      <c r="I36" s="1018">
        <v>0</v>
      </c>
      <c r="J36" s="1018">
        <v>0</v>
      </c>
      <c r="K36" s="1018">
        <v>0</v>
      </c>
      <c r="L36" s="1019">
        <v>0</v>
      </c>
    </row>
    <row r="37" spans="1:12" ht="18.95" hidden="1" customHeight="1">
      <c r="A37" s="987" t="s">
        <v>358</v>
      </c>
      <c r="B37" s="988" t="s">
        <v>47</v>
      </c>
      <c r="C37" s="989" t="s">
        <v>359</v>
      </c>
      <c r="D37" s="990" t="s">
        <v>41</v>
      </c>
      <c r="E37" s="1084">
        <v>0</v>
      </c>
      <c r="F37" s="1085">
        <v>0</v>
      </c>
      <c r="G37" s="1085">
        <v>0</v>
      </c>
      <c r="H37" s="1085">
        <v>0</v>
      </c>
      <c r="I37" s="1085">
        <v>0</v>
      </c>
      <c r="J37" s="1085">
        <v>0</v>
      </c>
      <c r="K37" s="1085">
        <v>0</v>
      </c>
      <c r="L37" s="1088">
        <v>0</v>
      </c>
    </row>
    <row r="38" spans="1:12" ht="18.95" hidden="1" customHeight="1">
      <c r="A38" s="987"/>
      <c r="B38" s="988"/>
      <c r="C38" s="989"/>
      <c r="D38" s="992" t="s">
        <v>42</v>
      </c>
      <c r="E38" s="1086">
        <v>0</v>
      </c>
      <c r="F38" s="1079">
        <v>0</v>
      </c>
      <c r="G38" s="1079">
        <v>0</v>
      </c>
      <c r="H38" s="1079">
        <v>0</v>
      </c>
      <c r="I38" s="1079">
        <v>0</v>
      </c>
      <c r="J38" s="1079">
        <v>0</v>
      </c>
      <c r="K38" s="1079">
        <v>0</v>
      </c>
      <c r="L38" s="1087">
        <v>0</v>
      </c>
    </row>
    <row r="39" spans="1:12" ht="18.95" hidden="1" customHeight="1">
      <c r="A39" s="987"/>
      <c r="B39" s="988"/>
      <c r="C39" s="989"/>
      <c r="D39" s="992" t="s">
        <v>43</v>
      </c>
      <c r="E39" s="1086">
        <v>0</v>
      </c>
      <c r="F39" s="1079">
        <v>0</v>
      </c>
      <c r="G39" s="1079">
        <v>0</v>
      </c>
      <c r="H39" s="1079">
        <v>0</v>
      </c>
      <c r="I39" s="1079">
        <v>0</v>
      </c>
      <c r="J39" s="1079">
        <v>0</v>
      </c>
      <c r="K39" s="1079">
        <v>0</v>
      </c>
      <c r="L39" s="1087">
        <v>0</v>
      </c>
    </row>
    <row r="40" spans="1:12" ht="18.95" hidden="1" customHeight="1">
      <c r="A40" s="991"/>
      <c r="B40" s="989"/>
      <c r="C40" s="989"/>
      <c r="D40" s="992" t="s">
        <v>44</v>
      </c>
      <c r="E40" s="1015">
        <v>0</v>
      </c>
      <c r="F40" s="949">
        <v>0</v>
      </c>
      <c r="G40" s="949">
        <v>0</v>
      </c>
      <c r="H40" s="949">
        <v>0</v>
      </c>
      <c r="I40" s="949">
        <v>0</v>
      </c>
      <c r="J40" s="949">
        <v>0</v>
      </c>
      <c r="K40" s="949">
        <v>0</v>
      </c>
      <c r="L40" s="1016">
        <v>0</v>
      </c>
    </row>
    <row r="41" spans="1:12" ht="18.95" hidden="1" customHeight="1">
      <c r="A41" s="993"/>
      <c r="B41" s="994"/>
      <c r="C41" s="994"/>
      <c r="D41" s="998" t="s">
        <v>45</v>
      </c>
      <c r="E41" s="1017">
        <v>0</v>
      </c>
      <c r="F41" s="1018">
        <v>0</v>
      </c>
      <c r="G41" s="1018">
        <v>0</v>
      </c>
      <c r="H41" s="1018">
        <v>0</v>
      </c>
      <c r="I41" s="1018">
        <v>0</v>
      </c>
      <c r="J41" s="1018">
        <v>0</v>
      </c>
      <c r="K41" s="1018">
        <v>0</v>
      </c>
      <c r="L41" s="1019">
        <v>0</v>
      </c>
    </row>
    <row r="42" spans="1:12" ht="18.95" customHeight="1">
      <c r="A42" s="999" t="s">
        <v>360</v>
      </c>
      <c r="B42" s="1000" t="s">
        <v>47</v>
      </c>
      <c r="C42" s="1001" t="s">
        <v>361</v>
      </c>
      <c r="D42" s="1002" t="s">
        <v>41</v>
      </c>
      <c r="E42" s="1162">
        <v>0</v>
      </c>
      <c r="F42" s="1160">
        <v>0</v>
      </c>
      <c r="G42" s="1160">
        <v>0</v>
      </c>
      <c r="H42" s="1160">
        <v>0</v>
      </c>
      <c r="I42" s="1160">
        <v>0</v>
      </c>
      <c r="J42" s="1160">
        <v>0</v>
      </c>
      <c r="K42" s="1160">
        <v>0</v>
      </c>
      <c r="L42" s="1163">
        <v>0</v>
      </c>
    </row>
    <row r="43" spans="1:12" ht="18.95" customHeight="1">
      <c r="A43" s="991"/>
      <c r="B43" s="989"/>
      <c r="C43" s="989" t="s">
        <v>362</v>
      </c>
      <c r="D43" s="992" t="s">
        <v>42</v>
      </c>
      <c r="E43" s="1086">
        <v>1498962</v>
      </c>
      <c r="F43" s="1079">
        <v>0</v>
      </c>
      <c r="G43" s="1079">
        <v>0</v>
      </c>
      <c r="H43" s="1079">
        <v>0</v>
      </c>
      <c r="I43" s="1079">
        <v>1498962</v>
      </c>
      <c r="J43" s="1079">
        <v>0</v>
      </c>
      <c r="K43" s="1079">
        <v>0</v>
      </c>
      <c r="L43" s="1087">
        <v>0</v>
      </c>
    </row>
    <row r="44" spans="1:12" ht="18.95" customHeight="1">
      <c r="A44" s="991"/>
      <c r="B44" s="989"/>
      <c r="C44" s="989"/>
      <c r="D44" s="992" t="s">
        <v>43</v>
      </c>
      <c r="E44" s="1086">
        <v>494203</v>
      </c>
      <c r="F44" s="1079">
        <v>0</v>
      </c>
      <c r="G44" s="1079">
        <v>0</v>
      </c>
      <c r="H44" s="1079">
        <v>0</v>
      </c>
      <c r="I44" s="1079">
        <v>494203</v>
      </c>
      <c r="J44" s="1079">
        <v>0</v>
      </c>
      <c r="K44" s="1079">
        <v>0</v>
      </c>
      <c r="L44" s="1087">
        <v>0</v>
      </c>
    </row>
    <row r="45" spans="1:12" ht="18.95" customHeight="1">
      <c r="A45" s="991"/>
      <c r="B45" s="989"/>
      <c r="C45" s="989"/>
      <c r="D45" s="992" t="s">
        <v>44</v>
      </c>
      <c r="E45" s="1015">
        <v>0</v>
      </c>
      <c r="F45" s="949">
        <v>0</v>
      </c>
      <c r="G45" s="949">
        <v>0</v>
      </c>
      <c r="H45" s="949">
        <v>0</v>
      </c>
      <c r="I45" s="949">
        <v>0</v>
      </c>
      <c r="J45" s="949">
        <v>0</v>
      </c>
      <c r="K45" s="949">
        <v>0</v>
      </c>
      <c r="L45" s="1016">
        <v>0</v>
      </c>
    </row>
    <row r="46" spans="1:12" ht="18.95" customHeight="1">
      <c r="A46" s="993"/>
      <c r="B46" s="994"/>
      <c r="C46" s="994"/>
      <c r="D46" s="995" t="s">
        <v>45</v>
      </c>
      <c r="E46" s="1017">
        <v>0.32969681686393654</v>
      </c>
      <c r="F46" s="1018">
        <v>0</v>
      </c>
      <c r="G46" s="1018">
        <v>0</v>
      </c>
      <c r="H46" s="1018">
        <v>0</v>
      </c>
      <c r="I46" s="1018">
        <v>0.32969681686393654</v>
      </c>
      <c r="J46" s="1018">
        <v>0</v>
      </c>
      <c r="K46" s="1018">
        <v>0</v>
      </c>
      <c r="L46" s="1019">
        <v>0</v>
      </c>
    </row>
    <row r="47" spans="1:12" ht="18.95" customHeight="1">
      <c r="A47" s="987" t="s">
        <v>363</v>
      </c>
      <c r="B47" s="988" t="s">
        <v>47</v>
      </c>
      <c r="C47" s="989" t="s">
        <v>364</v>
      </c>
      <c r="D47" s="1003" t="s">
        <v>41</v>
      </c>
      <c r="E47" s="1084">
        <v>99696000</v>
      </c>
      <c r="F47" s="1079">
        <v>0</v>
      </c>
      <c r="G47" s="1079">
        <v>257000</v>
      </c>
      <c r="H47" s="1079">
        <v>98989000</v>
      </c>
      <c r="I47" s="1079">
        <v>450000</v>
      </c>
      <c r="J47" s="1079">
        <v>0</v>
      </c>
      <c r="K47" s="1079">
        <v>0</v>
      </c>
      <c r="L47" s="1087">
        <v>0</v>
      </c>
    </row>
    <row r="48" spans="1:12" ht="18.95" customHeight="1">
      <c r="A48" s="987"/>
      <c r="B48" s="988"/>
      <c r="C48" s="989"/>
      <c r="D48" s="992" t="s">
        <v>42</v>
      </c>
      <c r="E48" s="1086">
        <v>99937408.650000006</v>
      </c>
      <c r="F48" s="1079">
        <v>0</v>
      </c>
      <c r="G48" s="1079">
        <v>303000</v>
      </c>
      <c r="H48" s="1079">
        <v>99157508.650000006</v>
      </c>
      <c r="I48" s="1079">
        <v>476900</v>
      </c>
      <c r="J48" s="1079">
        <v>0</v>
      </c>
      <c r="K48" s="1079">
        <v>0</v>
      </c>
      <c r="L48" s="1087">
        <v>0</v>
      </c>
    </row>
    <row r="49" spans="1:12" ht="18.95" customHeight="1">
      <c r="A49" s="987"/>
      <c r="B49" s="988"/>
      <c r="C49" s="989"/>
      <c r="D49" s="992" t="s">
        <v>43</v>
      </c>
      <c r="E49" s="1086">
        <v>53567145.979999989</v>
      </c>
      <c r="F49" s="1079">
        <v>0</v>
      </c>
      <c r="G49" s="1079">
        <v>124962.07000000002</v>
      </c>
      <c r="H49" s="1079">
        <v>53203247.909999989</v>
      </c>
      <c r="I49" s="1079">
        <v>238936</v>
      </c>
      <c r="J49" s="1079">
        <v>0</v>
      </c>
      <c r="K49" s="1079">
        <v>0</v>
      </c>
      <c r="L49" s="1087">
        <v>0</v>
      </c>
    </row>
    <row r="50" spans="1:12" ht="18.95" customHeight="1">
      <c r="A50" s="987"/>
      <c r="B50" s="989"/>
      <c r="C50" s="989"/>
      <c r="D50" s="992" t="s">
        <v>44</v>
      </c>
      <c r="E50" s="1015">
        <v>0.53730486659444698</v>
      </c>
      <c r="F50" s="949">
        <v>0</v>
      </c>
      <c r="G50" s="949">
        <v>0.48623373540856041</v>
      </c>
      <c r="H50" s="949">
        <v>0.53746626301912326</v>
      </c>
      <c r="I50" s="949">
        <v>0.53096888888888893</v>
      </c>
      <c r="J50" s="949">
        <v>0</v>
      </c>
      <c r="K50" s="949">
        <v>0</v>
      </c>
      <c r="L50" s="1016">
        <v>0</v>
      </c>
    </row>
    <row r="51" spans="1:12" ht="18.95" customHeight="1">
      <c r="A51" s="993"/>
      <c r="B51" s="994"/>
      <c r="C51" s="994"/>
      <c r="D51" s="997" t="s">
        <v>45</v>
      </c>
      <c r="E51" s="1017">
        <v>0.53600695378846996</v>
      </c>
      <c r="F51" s="1018">
        <v>0</v>
      </c>
      <c r="G51" s="1018">
        <v>0.41241607260726082</v>
      </c>
      <c r="H51" s="1018">
        <v>0.53655289079310675</v>
      </c>
      <c r="I51" s="1018">
        <v>0.50101908156846298</v>
      </c>
      <c r="J51" s="1018">
        <v>0</v>
      </c>
      <c r="K51" s="1018">
        <v>0</v>
      </c>
      <c r="L51" s="1019">
        <v>0</v>
      </c>
    </row>
    <row r="52" spans="1:12" ht="18.95" hidden="1" customHeight="1">
      <c r="A52" s="987" t="s">
        <v>365</v>
      </c>
      <c r="B52" s="988" t="s">
        <v>47</v>
      </c>
      <c r="C52" s="989" t="s">
        <v>366</v>
      </c>
      <c r="D52" s="990" t="s">
        <v>41</v>
      </c>
      <c r="E52" s="1084">
        <v>0</v>
      </c>
      <c r="F52" s="1085">
        <v>0</v>
      </c>
      <c r="G52" s="1085">
        <v>0</v>
      </c>
      <c r="H52" s="1085">
        <v>0</v>
      </c>
      <c r="I52" s="1085">
        <v>0</v>
      </c>
      <c r="J52" s="1085">
        <v>0</v>
      </c>
      <c r="K52" s="1085">
        <v>0</v>
      </c>
      <c r="L52" s="1088">
        <v>0</v>
      </c>
    </row>
    <row r="53" spans="1:12" ht="18.95" hidden="1" customHeight="1">
      <c r="A53" s="987"/>
      <c r="B53" s="988"/>
      <c r="C53" s="989"/>
      <c r="D53" s="992" t="s">
        <v>42</v>
      </c>
      <c r="E53" s="1086">
        <v>0</v>
      </c>
      <c r="F53" s="1079">
        <v>0</v>
      </c>
      <c r="G53" s="1079">
        <v>0</v>
      </c>
      <c r="H53" s="1079">
        <v>0</v>
      </c>
      <c r="I53" s="1079">
        <v>0</v>
      </c>
      <c r="J53" s="1079">
        <v>0</v>
      </c>
      <c r="K53" s="1079">
        <v>0</v>
      </c>
      <c r="L53" s="1087">
        <v>0</v>
      </c>
    </row>
    <row r="54" spans="1:12" ht="18.95" hidden="1" customHeight="1">
      <c r="A54" s="987"/>
      <c r="B54" s="988"/>
      <c r="C54" s="989"/>
      <c r="D54" s="992" t="s">
        <v>43</v>
      </c>
      <c r="E54" s="1086">
        <v>0</v>
      </c>
      <c r="F54" s="1079">
        <v>0</v>
      </c>
      <c r="G54" s="1079">
        <v>0</v>
      </c>
      <c r="H54" s="1079">
        <v>0</v>
      </c>
      <c r="I54" s="1079">
        <v>0</v>
      </c>
      <c r="J54" s="1079">
        <v>0</v>
      </c>
      <c r="K54" s="1079">
        <v>0</v>
      </c>
      <c r="L54" s="1087">
        <v>0</v>
      </c>
    </row>
    <row r="55" spans="1:12" ht="18.95" hidden="1" customHeight="1">
      <c r="A55" s="991"/>
      <c r="B55" s="989"/>
      <c r="C55" s="989"/>
      <c r="D55" s="992" t="s">
        <v>44</v>
      </c>
      <c r="E55" s="1015">
        <v>0</v>
      </c>
      <c r="F55" s="949">
        <v>0</v>
      </c>
      <c r="G55" s="949">
        <v>0</v>
      </c>
      <c r="H55" s="949">
        <v>0</v>
      </c>
      <c r="I55" s="949">
        <v>0</v>
      </c>
      <c r="J55" s="949">
        <v>0</v>
      </c>
      <c r="K55" s="949">
        <v>0</v>
      </c>
      <c r="L55" s="1016">
        <v>0</v>
      </c>
    </row>
    <row r="56" spans="1:12" ht="18.95" hidden="1" customHeight="1">
      <c r="A56" s="993"/>
      <c r="B56" s="994"/>
      <c r="C56" s="994"/>
      <c r="D56" s="997" t="s">
        <v>45</v>
      </c>
      <c r="E56" s="1017">
        <v>0</v>
      </c>
      <c r="F56" s="1018">
        <v>0</v>
      </c>
      <c r="G56" s="1018">
        <v>0</v>
      </c>
      <c r="H56" s="1018">
        <v>0</v>
      </c>
      <c r="I56" s="1018">
        <v>0</v>
      </c>
      <c r="J56" s="1018">
        <v>0</v>
      </c>
      <c r="K56" s="1018">
        <v>0</v>
      </c>
      <c r="L56" s="1019">
        <v>0</v>
      </c>
    </row>
    <row r="57" spans="1:12" ht="18.95" customHeight="1">
      <c r="A57" s="987" t="s">
        <v>367</v>
      </c>
      <c r="B57" s="988" t="s">
        <v>47</v>
      </c>
      <c r="C57" s="989" t="s">
        <v>368</v>
      </c>
      <c r="D57" s="992" t="s">
        <v>41</v>
      </c>
      <c r="E57" s="1084">
        <v>894199000</v>
      </c>
      <c r="F57" s="1079">
        <v>649264000</v>
      </c>
      <c r="G57" s="1079">
        <v>2301000</v>
      </c>
      <c r="H57" s="1079">
        <v>203415000</v>
      </c>
      <c r="I57" s="1079">
        <v>38307000</v>
      </c>
      <c r="J57" s="1079">
        <v>0</v>
      </c>
      <c r="K57" s="1079">
        <v>0</v>
      </c>
      <c r="L57" s="1087">
        <v>912000</v>
      </c>
    </row>
    <row r="58" spans="1:12" ht="18.95" customHeight="1">
      <c r="A58" s="987"/>
      <c r="B58" s="988"/>
      <c r="C58" s="989"/>
      <c r="D58" s="992" t="s">
        <v>42</v>
      </c>
      <c r="E58" s="1086">
        <v>1016909270.8500001</v>
      </c>
      <c r="F58" s="1079">
        <v>647710003.41000009</v>
      </c>
      <c r="G58" s="1079">
        <v>2343000</v>
      </c>
      <c r="H58" s="1079">
        <v>211618059.58000001</v>
      </c>
      <c r="I58" s="1079">
        <v>131584285.25</v>
      </c>
      <c r="J58" s="1079">
        <v>0</v>
      </c>
      <c r="K58" s="1079">
        <v>0</v>
      </c>
      <c r="L58" s="1087">
        <v>23653922.609999999</v>
      </c>
    </row>
    <row r="59" spans="1:12" ht="18.95" customHeight="1">
      <c r="A59" s="987"/>
      <c r="B59" s="988"/>
      <c r="C59" s="989"/>
      <c r="D59" s="992" t="s">
        <v>43</v>
      </c>
      <c r="E59" s="1086">
        <v>433004809.92000002</v>
      </c>
      <c r="F59" s="1079">
        <v>266752093.69999999</v>
      </c>
      <c r="G59" s="1079">
        <v>968268.1</v>
      </c>
      <c r="H59" s="1079">
        <v>108232725.30000004</v>
      </c>
      <c r="I59" s="1079">
        <v>39873744.159999996</v>
      </c>
      <c r="J59" s="1079">
        <v>0</v>
      </c>
      <c r="K59" s="1079">
        <v>0</v>
      </c>
      <c r="L59" s="1087">
        <v>17177978.66</v>
      </c>
    </row>
    <row r="60" spans="1:12" ht="18.95" customHeight="1">
      <c r="A60" s="991"/>
      <c r="B60" s="989"/>
      <c r="C60" s="989"/>
      <c r="D60" s="992" t="s">
        <v>44</v>
      </c>
      <c r="E60" s="1015">
        <v>0.48423763605193032</v>
      </c>
      <c r="F60" s="949">
        <v>0.41085304852879567</v>
      </c>
      <c r="G60" s="949">
        <v>0.42080317253368099</v>
      </c>
      <c r="H60" s="949">
        <v>0.53207838802448215</v>
      </c>
      <c r="I60" s="949">
        <v>1.0408996830866419</v>
      </c>
      <c r="J60" s="949">
        <v>0</v>
      </c>
      <c r="K60" s="949">
        <v>0</v>
      </c>
      <c r="L60" s="1016" t="s">
        <v>750</v>
      </c>
    </row>
    <row r="61" spans="1:12" ht="18.95" customHeight="1">
      <c r="A61" s="993"/>
      <c r="B61" s="994"/>
      <c r="C61" s="994"/>
      <c r="D61" s="992" t="s">
        <v>45</v>
      </c>
      <c r="E61" s="1017">
        <v>0.42580476187228178</v>
      </c>
      <c r="F61" s="1018">
        <v>0.41183877398161173</v>
      </c>
      <c r="G61" s="1018">
        <v>0.41325996585574049</v>
      </c>
      <c r="H61" s="1018">
        <v>0.51145316006965735</v>
      </c>
      <c r="I61" s="1018">
        <v>0.30302816239981056</v>
      </c>
      <c r="J61" s="1018">
        <v>0</v>
      </c>
      <c r="K61" s="1018">
        <v>0</v>
      </c>
      <c r="L61" s="1019">
        <v>0.72622114070576138</v>
      </c>
    </row>
    <row r="62" spans="1:12" ht="18.95" customHeight="1">
      <c r="A62" s="987" t="s">
        <v>369</v>
      </c>
      <c r="B62" s="988" t="s">
        <v>47</v>
      </c>
      <c r="C62" s="989" t="s">
        <v>132</v>
      </c>
      <c r="D62" s="990" t="s">
        <v>41</v>
      </c>
      <c r="E62" s="1084">
        <v>3038000</v>
      </c>
      <c r="F62" s="1079">
        <v>3038000</v>
      </c>
      <c r="G62" s="1079">
        <v>0</v>
      </c>
      <c r="H62" s="1079">
        <v>0</v>
      </c>
      <c r="I62" s="1079">
        <v>0</v>
      </c>
      <c r="J62" s="1079">
        <v>0</v>
      </c>
      <c r="K62" s="1079">
        <v>0</v>
      </c>
      <c r="L62" s="1087">
        <v>0</v>
      </c>
    </row>
    <row r="63" spans="1:12" ht="18.95" customHeight="1">
      <c r="A63" s="987"/>
      <c r="B63" s="988"/>
      <c r="C63" s="989"/>
      <c r="D63" s="992" t="s">
        <v>42</v>
      </c>
      <c r="E63" s="1086">
        <v>3038000</v>
      </c>
      <c r="F63" s="1079">
        <v>3038000</v>
      </c>
      <c r="G63" s="1079">
        <v>0</v>
      </c>
      <c r="H63" s="1079">
        <v>0</v>
      </c>
      <c r="I63" s="1079">
        <v>0</v>
      </c>
      <c r="J63" s="1079">
        <v>0</v>
      </c>
      <c r="K63" s="1079">
        <v>0</v>
      </c>
      <c r="L63" s="1087">
        <v>0</v>
      </c>
    </row>
    <row r="64" spans="1:12" ht="18.95" customHeight="1">
      <c r="A64" s="987"/>
      <c r="B64" s="988"/>
      <c r="C64" s="989"/>
      <c r="D64" s="992" t="s">
        <v>43</v>
      </c>
      <c r="E64" s="1086">
        <v>2089462</v>
      </c>
      <c r="F64" s="1079">
        <v>2089462</v>
      </c>
      <c r="G64" s="1079">
        <v>0</v>
      </c>
      <c r="H64" s="1079">
        <v>0</v>
      </c>
      <c r="I64" s="1079">
        <v>0</v>
      </c>
      <c r="J64" s="1079">
        <v>0</v>
      </c>
      <c r="K64" s="1079">
        <v>0</v>
      </c>
      <c r="L64" s="1087">
        <v>0</v>
      </c>
    </row>
    <row r="65" spans="1:12" ht="18.95" customHeight="1">
      <c r="A65" s="991"/>
      <c r="B65" s="989"/>
      <c r="C65" s="989"/>
      <c r="D65" s="992" t="s">
        <v>44</v>
      </c>
      <c r="E65" s="1015">
        <v>0.68777551020408167</v>
      </c>
      <c r="F65" s="949">
        <v>0.68777551020408167</v>
      </c>
      <c r="G65" s="949">
        <v>0</v>
      </c>
      <c r="H65" s="949">
        <v>0</v>
      </c>
      <c r="I65" s="949">
        <v>0</v>
      </c>
      <c r="J65" s="949">
        <v>0</v>
      </c>
      <c r="K65" s="949">
        <v>0</v>
      </c>
      <c r="L65" s="1016">
        <v>0</v>
      </c>
    </row>
    <row r="66" spans="1:12" ht="18.95" customHeight="1">
      <c r="A66" s="993"/>
      <c r="B66" s="994"/>
      <c r="C66" s="994"/>
      <c r="D66" s="997" t="s">
        <v>45</v>
      </c>
      <c r="E66" s="1017">
        <v>0.68777551020408167</v>
      </c>
      <c r="F66" s="1018">
        <v>0.68777551020408167</v>
      </c>
      <c r="G66" s="1018">
        <v>0</v>
      </c>
      <c r="H66" s="1018">
        <v>0</v>
      </c>
      <c r="I66" s="1018">
        <v>0</v>
      </c>
      <c r="J66" s="1018">
        <v>0</v>
      </c>
      <c r="K66" s="1018">
        <v>0</v>
      </c>
      <c r="L66" s="1019">
        <v>0</v>
      </c>
    </row>
    <row r="67" spans="1:12" ht="18.95" customHeight="1">
      <c r="A67" s="987" t="s">
        <v>370</v>
      </c>
      <c r="B67" s="988" t="s">
        <v>47</v>
      </c>
      <c r="C67" s="989" t="s">
        <v>371</v>
      </c>
      <c r="D67" s="990" t="s">
        <v>41</v>
      </c>
      <c r="E67" s="1084">
        <v>105995000</v>
      </c>
      <c r="F67" s="1079">
        <v>96626000</v>
      </c>
      <c r="G67" s="1079">
        <v>0</v>
      </c>
      <c r="H67" s="1079">
        <v>8897000</v>
      </c>
      <c r="I67" s="1079">
        <v>472000</v>
      </c>
      <c r="J67" s="1079">
        <v>0</v>
      </c>
      <c r="K67" s="1079">
        <v>0</v>
      </c>
      <c r="L67" s="1087">
        <v>0</v>
      </c>
    </row>
    <row r="68" spans="1:12" ht="18.95" customHeight="1">
      <c r="A68" s="987"/>
      <c r="B68" s="988"/>
      <c r="C68" s="989"/>
      <c r="D68" s="992" t="s">
        <v>42</v>
      </c>
      <c r="E68" s="1086">
        <v>170214579.02000004</v>
      </c>
      <c r="F68" s="1079">
        <v>140537562.45000002</v>
      </c>
      <c r="G68" s="1079">
        <v>0</v>
      </c>
      <c r="H68" s="1079">
        <v>24948899.77</v>
      </c>
      <c r="I68" s="1079">
        <v>4728116.8</v>
      </c>
      <c r="J68" s="1079">
        <v>0</v>
      </c>
      <c r="K68" s="1079">
        <v>0</v>
      </c>
      <c r="L68" s="1087">
        <v>0</v>
      </c>
    </row>
    <row r="69" spans="1:12" ht="18.95" customHeight="1">
      <c r="A69" s="987"/>
      <c r="B69" s="988"/>
      <c r="C69" s="989"/>
      <c r="D69" s="992" t="s">
        <v>43</v>
      </c>
      <c r="E69" s="1086">
        <v>105365300.49999999</v>
      </c>
      <c r="F69" s="1079">
        <v>89483743.979999989</v>
      </c>
      <c r="G69" s="1079">
        <v>0</v>
      </c>
      <c r="H69" s="1079">
        <v>15271620.819999998</v>
      </c>
      <c r="I69" s="1079">
        <v>609935.69999999995</v>
      </c>
      <c r="J69" s="1079">
        <v>0</v>
      </c>
      <c r="K69" s="1079">
        <v>0</v>
      </c>
      <c r="L69" s="1087">
        <v>0</v>
      </c>
    </row>
    <row r="70" spans="1:12" ht="18.95" customHeight="1">
      <c r="A70" s="991"/>
      <c r="B70" s="989"/>
      <c r="C70" s="989"/>
      <c r="D70" s="992" t="s">
        <v>44</v>
      </c>
      <c r="E70" s="1015">
        <v>0.99405915845087023</v>
      </c>
      <c r="F70" s="949">
        <v>0.9260834969883881</v>
      </c>
      <c r="G70" s="949">
        <v>0</v>
      </c>
      <c r="H70" s="949">
        <v>1.7164910441721928</v>
      </c>
      <c r="I70" s="949">
        <v>1.2922366525423727</v>
      </c>
      <c r="J70" s="949">
        <v>0</v>
      </c>
      <c r="K70" s="949">
        <v>0</v>
      </c>
      <c r="L70" s="1016">
        <v>0</v>
      </c>
    </row>
    <row r="71" spans="1:12" ht="18.95" customHeight="1">
      <c r="A71" s="993"/>
      <c r="B71" s="994"/>
      <c r="C71" s="994"/>
      <c r="D71" s="995" t="s">
        <v>45</v>
      </c>
      <c r="E71" s="1017">
        <v>0.61901454685394297</v>
      </c>
      <c r="F71" s="1018">
        <v>0.63672474760501285</v>
      </c>
      <c r="G71" s="1018">
        <v>0</v>
      </c>
      <c r="H71" s="1018">
        <v>0.61211600354270845</v>
      </c>
      <c r="I71" s="1018">
        <v>0.12900182584321943</v>
      </c>
      <c r="J71" s="1018">
        <v>0</v>
      </c>
      <c r="K71" s="1018">
        <v>0</v>
      </c>
      <c r="L71" s="1019">
        <v>0</v>
      </c>
    </row>
    <row r="72" spans="1:12" ht="18.95" customHeight="1">
      <c r="A72" s="1004" t="s">
        <v>372</v>
      </c>
      <c r="B72" s="1000" t="s">
        <v>47</v>
      </c>
      <c r="C72" s="1005" t="s">
        <v>373</v>
      </c>
      <c r="D72" s="1002" t="s">
        <v>41</v>
      </c>
      <c r="E72" s="1084">
        <v>420597000</v>
      </c>
      <c r="F72" s="1079">
        <v>343703000</v>
      </c>
      <c r="G72" s="1079">
        <v>157000</v>
      </c>
      <c r="H72" s="1079">
        <v>60380000</v>
      </c>
      <c r="I72" s="1079">
        <v>1239000</v>
      </c>
      <c r="J72" s="1079">
        <v>0</v>
      </c>
      <c r="K72" s="1079">
        <v>0</v>
      </c>
      <c r="L72" s="1087">
        <v>15118000</v>
      </c>
    </row>
    <row r="73" spans="1:12" ht="18.95" customHeight="1">
      <c r="A73" s="987"/>
      <c r="B73" s="988"/>
      <c r="C73" s="989"/>
      <c r="D73" s="992" t="s">
        <v>42</v>
      </c>
      <c r="E73" s="1086">
        <v>425293024.12</v>
      </c>
      <c r="F73" s="1079">
        <v>348284947.81999999</v>
      </c>
      <c r="G73" s="1079">
        <v>168900</v>
      </c>
      <c r="H73" s="1079">
        <v>58107776.82</v>
      </c>
      <c r="I73" s="1079">
        <v>2061356.48</v>
      </c>
      <c r="J73" s="1079">
        <v>0</v>
      </c>
      <c r="K73" s="1079">
        <v>0</v>
      </c>
      <c r="L73" s="1087">
        <v>16670043</v>
      </c>
    </row>
    <row r="74" spans="1:12" ht="18.95" customHeight="1">
      <c r="A74" s="987"/>
      <c r="B74" s="988"/>
      <c r="C74" s="989"/>
      <c r="D74" s="992" t="s">
        <v>43</v>
      </c>
      <c r="E74" s="1086">
        <v>217784044.24999997</v>
      </c>
      <c r="F74" s="1079">
        <v>182645220.21999997</v>
      </c>
      <c r="G74" s="1079">
        <v>75299.56</v>
      </c>
      <c r="H74" s="1079">
        <v>27198040.129999988</v>
      </c>
      <c r="I74" s="1079">
        <v>927618.85</v>
      </c>
      <c r="J74" s="1079">
        <v>0</v>
      </c>
      <c r="K74" s="1079">
        <v>0</v>
      </c>
      <c r="L74" s="1087">
        <v>6937865.4900000002</v>
      </c>
    </row>
    <row r="75" spans="1:12" ht="18.95" customHeight="1">
      <c r="A75" s="991"/>
      <c r="B75" s="989"/>
      <c r="C75" s="989" t="s">
        <v>4</v>
      </c>
      <c r="D75" s="992" t="s">
        <v>44</v>
      </c>
      <c r="E75" s="1015">
        <v>0.51779742663404627</v>
      </c>
      <c r="F75" s="949">
        <v>0.53140420717887238</v>
      </c>
      <c r="G75" s="949">
        <v>0.47961503184713372</v>
      </c>
      <c r="H75" s="949">
        <v>0.45044783256045029</v>
      </c>
      <c r="I75" s="949">
        <v>0.74868349475383367</v>
      </c>
      <c r="J75" s="949">
        <v>0</v>
      </c>
      <c r="K75" s="949">
        <v>0</v>
      </c>
      <c r="L75" s="1016">
        <v>0.45891424064029634</v>
      </c>
    </row>
    <row r="76" spans="1:12" ht="18.75" customHeight="1">
      <c r="A76" s="993"/>
      <c r="B76" s="994"/>
      <c r="C76" s="994"/>
      <c r="D76" s="998" t="s">
        <v>45</v>
      </c>
      <c r="E76" s="1017">
        <v>0.51207998226782669</v>
      </c>
      <c r="F76" s="1018">
        <v>0.5244131891522178</v>
      </c>
      <c r="G76" s="1018">
        <v>0.44582332741267022</v>
      </c>
      <c r="H76" s="1018">
        <v>0.46806196379274911</v>
      </c>
      <c r="I76" s="1018">
        <v>0.45000409148057691</v>
      </c>
      <c r="J76" s="1018">
        <v>0</v>
      </c>
      <c r="K76" s="1018">
        <v>0</v>
      </c>
      <c r="L76" s="1019">
        <v>0.4161876181123228</v>
      </c>
    </row>
    <row r="77" spans="1:12" ht="18.95" hidden="1" customHeight="1">
      <c r="A77" s="987" t="s">
        <v>374</v>
      </c>
      <c r="B77" s="988" t="s">
        <v>47</v>
      </c>
      <c r="C77" s="989" t="s">
        <v>375</v>
      </c>
      <c r="D77" s="1003" t="s">
        <v>41</v>
      </c>
      <c r="E77" s="1084">
        <v>0</v>
      </c>
      <c r="F77" s="1085">
        <v>0</v>
      </c>
      <c r="G77" s="1085">
        <v>0</v>
      </c>
      <c r="H77" s="1085">
        <v>0</v>
      </c>
      <c r="I77" s="1085">
        <v>0</v>
      </c>
      <c r="J77" s="1085">
        <v>0</v>
      </c>
      <c r="K77" s="1085">
        <v>0</v>
      </c>
      <c r="L77" s="1088">
        <v>0</v>
      </c>
    </row>
    <row r="78" spans="1:12" ht="18.95" hidden="1" customHeight="1">
      <c r="A78" s="987"/>
      <c r="B78" s="988"/>
      <c r="C78" s="989"/>
      <c r="D78" s="992" t="s">
        <v>42</v>
      </c>
      <c r="E78" s="1086">
        <v>0</v>
      </c>
      <c r="F78" s="1079">
        <v>0</v>
      </c>
      <c r="G78" s="1079">
        <v>0</v>
      </c>
      <c r="H78" s="1079">
        <v>0</v>
      </c>
      <c r="I78" s="1079">
        <v>0</v>
      </c>
      <c r="J78" s="1079">
        <v>0</v>
      </c>
      <c r="K78" s="1079">
        <v>0</v>
      </c>
      <c r="L78" s="1087">
        <v>0</v>
      </c>
    </row>
    <row r="79" spans="1:12" ht="18.95" hidden="1" customHeight="1">
      <c r="A79" s="987"/>
      <c r="B79" s="988"/>
      <c r="C79" s="989"/>
      <c r="D79" s="992" t="s">
        <v>43</v>
      </c>
      <c r="E79" s="1086">
        <v>0</v>
      </c>
      <c r="F79" s="1079">
        <v>0</v>
      </c>
      <c r="G79" s="1079">
        <v>0</v>
      </c>
      <c r="H79" s="1079">
        <v>0</v>
      </c>
      <c r="I79" s="1079">
        <v>0</v>
      </c>
      <c r="J79" s="1079">
        <v>0</v>
      </c>
      <c r="K79" s="1079">
        <v>0</v>
      </c>
      <c r="L79" s="1087">
        <v>0</v>
      </c>
    </row>
    <row r="80" spans="1:12" ht="18.95" hidden="1" customHeight="1">
      <c r="A80" s="991"/>
      <c r="B80" s="989"/>
      <c r="C80" s="989"/>
      <c r="D80" s="992" t="s">
        <v>44</v>
      </c>
      <c r="E80" s="1015">
        <v>0</v>
      </c>
      <c r="F80" s="949">
        <v>0</v>
      </c>
      <c r="G80" s="949">
        <v>0</v>
      </c>
      <c r="H80" s="949">
        <v>0</v>
      </c>
      <c r="I80" s="949">
        <v>0</v>
      </c>
      <c r="J80" s="949">
        <v>0</v>
      </c>
      <c r="K80" s="949">
        <v>0</v>
      </c>
      <c r="L80" s="1016">
        <v>0</v>
      </c>
    </row>
    <row r="81" spans="1:12" ht="18.95" hidden="1" customHeight="1">
      <c r="A81" s="993"/>
      <c r="B81" s="994"/>
      <c r="C81" s="994"/>
      <c r="D81" s="992" t="s">
        <v>45</v>
      </c>
      <c r="E81" s="1017">
        <v>0</v>
      </c>
      <c r="F81" s="1018">
        <v>0</v>
      </c>
      <c r="G81" s="1018">
        <v>0</v>
      </c>
      <c r="H81" s="1018">
        <v>0</v>
      </c>
      <c r="I81" s="1018">
        <v>0</v>
      </c>
      <c r="J81" s="1018">
        <v>0</v>
      </c>
      <c r="K81" s="1018">
        <v>0</v>
      </c>
      <c r="L81" s="1019">
        <v>0</v>
      </c>
    </row>
    <row r="82" spans="1:12" ht="18.95" hidden="1" customHeight="1">
      <c r="A82" s="987" t="s">
        <v>376</v>
      </c>
      <c r="B82" s="988" t="s">
        <v>47</v>
      </c>
      <c r="C82" s="989" t="s">
        <v>111</v>
      </c>
      <c r="D82" s="990" t="s">
        <v>41</v>
      </c>
      <c r="E82" s="1084">
        <v>0</v>
      </c>
      <c r="F82" s="1085">
        <v>0</v>
      </c>
      <c r="G82" s="1085">
        <v>0</v>
      </c>
      <c r="H82" s="1085">
        <v>0</v>
      </c>
      <c r="I82" s="1085">
        <v>0</v>
      </c>
      <c r="J82" s="1085">
        <v>0</v>
      </c>
      <c r="K82" s="1085">
        <v>0</v>
      </c>
      <c r="L82" s="1088">
        <v>0</v>
      </c>
    </row>
    <row r="83" spans="1:12" ht="18.95" hidden="1" customHeight="1">
      <c r="A83" s="987"/>
      <c r="B83" s="988"/>
      <c r="C83" s="989"/>
      <c r="D83" s="992" t="s">
        <v>42</v>
      </c>
      <c r="E83" s="1086">
        <v>0</v>
      </c>
      <c r="F83" s="1079">
        <v>0</v>
      </c>
      <c r="G83" s="1079">
        <v>0</v>
      </c>
      <c r="H83" s="1079">
        <v>0</v>
      </c>
      <c r="I83" s="1079">
        <v>0</v>
      </c>
      <c r="J83" s="1079">
        <v>0</v>
      </c>
      <c r="K83" s="1079">
        <v>0</v>
      </c>
      <c r="L83" s="1087">
        <v>0</v>
      </c>
    </row>
    <row r="84" spans="1:12" ht="18.95" hidden="1" customHeight="1">
      <c r="A84" s="987"/>
      <c r="B84" s="988"/>
      <c r="C84" s="989"/>
      <c r="D84" s="992" t="s">
        <v>43</v>
      </c>
      <c r="E84" s="1086">
        <v>0</v>
      </c>
      <c r="F84" s="1079">
        <v>0</v>
      </c>
      <c r="G84" s="1079">
        <v>0</v>
      </c>
      <c r="H84" s="1079">
        <v>0</v>
      </c>
      <c r="I84" s="1079">
        <v>0</v>
      </c>
      <c r="J84" s="1079">
        <v>0</v>
      </c>
      <c r="K84" s="1079">
        <v>0</v>
      </c>
      <c r="L84" s="1087">
        <v>0</v>
      </c>
    </row>
    <row r="85" spans="1:12" ht="18.95" hidden="1" customHeight="1">
      <c r="A85" s="991"/>
      <c r="B85" s="989"/>
      <c r="C85" s="989"/>
      <c r="D85" s="992" t="s">
        <v>44</v>
      </c>
      <c r="E85" s="1015">
        <v>0</v>
      </c>
      <c r="F85" s="949">
        <v>0</v>
      </c>
      <c r="G85" s="949">
        <v>0</v>
      </c>
      <c r="H85" s="949">
        <v>0</v>
      </c>
      <c r="I85" s="949">
        <v>0</v>
      </c>
      <c r="J85" s="949">
        <v>0</v>
      </c>
      <c r="K85" s="949">
        <v>0</v>
      </c>
      <c r="L85" s="1016">
        <v>0</v>
      </c>
    </row>
    <row r="86" spans="1:12" ht="18.95" hidden="1" customHeight="1">
      <c r="A86" s="993"/>
      <c r="B86" s="994"/>
      <c r="C86" s="994"/>
      <c r="D86" s="997" t="s">
        <v>45</v>
      </c>
      <c r="E86" s="1017">
        <v>0</v>
      </c>
      <c r="F86" s="1018">
        <v>0</v>
      </c>
      <c r="G86" s="1018">
        <v>0</v>
      </c>
      <c r="H86" s="1018">
        <v>0</v>
      </c>
      <c r="I86" s="1018">
        <v>0</v>
      </c>
      <c r="J86" s="1018">
        <v>0</v>
      </c>
      <c r="K86" s="1018">
        <v>0</v>
      </c>
      <c r="L86" s="1019">
        <v>0</v>
      </c>
    </row>
    <row r="87" spans="1:12" ht="18.95" customHeight="1">
      <c r="A87" s="987" t="s">
        <v>377</v>
      </c>
      <c r="B87" s="988" t="s">
        <v>47</v>
      </c>
      <c r="C87" s="989" t="s">
        <v>83</v>
      </c>
      <c r="D87" s="992" t="s">
        <v>41</v>
      </c>
      <c r="E87" s="1084">
        <v>1684879000</v>
      </c>
      <c r="F87" s="1079">
        <v>504576000</v>
      </c>
      <c r="G87" s="1079">
        <v>2411000</v>
      </c>
      <c r="H87" s="1079">
        <v>1116860000</v>
      </c>
      <c r="I87" s="1079">
        <v>46077000</v>
      </c>
      <c r="J87" s="1079">
        <v>0</v>
      </c>
      <c r="K87" s="1079">
        <v>0</v>
      </c>
      <c r="L87" s="1087">
        <v>14955000</v>
      </c>
    </row>
    <row r="88" spans="1:12" ht="18.95" customHeight="1">
      <c r="A88" s="987"/>
      <c r="B88" s="988"/>
      <c r="C88" s="989"/>
      <c r="D88" s="992" t="s">
        <v>42</v>
      </c>
      <c r="E88" s="1086">
        <v>1751176204.3399999</v>
      </c>
      <c r="F88" s="1079">
        <v>514182685.06</v>
      </c>
      <c r="G88" s="1079">
        <v>2638061.4700000002</v>
      </c>
      <c r="H88" s="1079">
        <v>1135948404.9499998</v>
      </c>
      <c r="I88" s="1079">
        <v>47771138.68</v>
      </c>
      <c r="J88" s="1079">
        <v>5000</v>
      </c>
      <c r="K88" s="1079">
        <v>0</v>
      </c>
      <c r="L88" s="1087">
        <v>50630914.180000022</v>
      </c>
    </row>
    <row r="89" spans="1:12" ht="18.95" customHeight="1">
      <c r="A89" s="987"/>
      <c r="B89" s="988"/>
      <c r="C89" s="989"/>
      <c r="D89" s="992" t="s">
        <v>43</v>
      </c>
      <c r="E89" s="1086">
        <v>952745914.19000006</v>
      </c>
      <c r="F89" s="1079">
        <v>284626564.69999999</v>
      </c>
      <c r="G89" s="1079">
        <v>1147712.19</v>
      </c>
      <c r="H89" s="1079">
        <v>631502982.79000008</v>
      </c>
      <c r="I89" s="1079">
        <v>7945170.4100000001</v>
      </c>
      <c r="J89" s="1079">
        <v>0</v>
      </c>
      <c r="K89" s="1079">
        <v>0</v>
      </c>
      <c r="L89" s="1087">
        <v>27523484.100000001</v>
      </c>
    </row>
    <row r="90" spans="1:12" ht="18.95" customHeight="1">
      <c r="A90" s="987"/>
      <c r="B90" s="989"/>
      <c r="C90" s="989"/>
      <c r="D90" s="992" t="s">
        <v>44</v>
      </c>
      <c r="E90" s="1015">
        <v>0.56546844858888978</v>
      </c>
      <c r="F90" s="949">
        <v>0.56409057248065697</v>
      </c>
      <c r="G90" s="949">
        <v>0.47603160099543756</v>
      </c>
      <c r="H90" s="949">
        <v>0.565427164362588</v>
      </c>
      <c r="I90" s="949">
        <v>0.17243245892744755</v>
      </c>
      <c r="J90" s="949">
        <v>0</v>
      </c>
      <c r="K90" s="949">
        <v>0</v>
      </c>
      <c r="L90" s="1016">
        <v>1.8404202006018056</v>
      </c>
    </row>
    <row r="91" spans="1:12" ht="18.95" customHeight="1">
      <c r="A91" s="993"/>
      <c r="B91" s="994"/>
      <c r="C91" s="994"/>
      <c r="D91" s="995" t="s">
        <v>45</v>
      </c>
      <c r="E91" s="1017">
        <v>0.54406056445306716</v>
      </c>
      <c r="F91" s="1018">
        <v>0.55355143798120487</v>
      </c>
      <c r="G91" s="1018">
        <v>0.43505892605300051</v>
      </c>
      <c r="H91" s="1018">
        <v>0.55592576215448486</v>
      </c>
      <c r="I91" s="1018">
        <v>0.16631737550200679</v>
      </c>
      <c r="J91" s="1018">
        <v>0</v>
      </c>
      <c r="K91" s="1018">
        <v>0</v>
      </c>
      <c r="L91" s="1019">
        <v>0.54361025365155646</v>
      </c>
    </row>
    <row r="92" spans="1:12" ht="18.95" hidden="1" customHeight="1">
      <c r="A92" s="987" t="s">
        <v>378</v>
      </c>
      <c r="B92" s="988" t="s">
        <v>47</v>
      </c>
      <c r="C92" s="989" t="s">
        <v>379</v>
      </c>
      <c r="D92" s="990" t="s">
        <v>41</v>
      </c>
      <c r="E92" s="1084">
        <v>0</v>
      </c>
      <c r="F92" s="1085">
        <v>0</v>
      </c>
      <c r="G92" s="1085">
        <v>0</v>
      </c>
      <c r="H92" s="1085">
        <v>0</v>
      </c>
      <c r="I92" s="1085">
        <v>0</v>
      </c>
      <c r="J92" s="1085">
        <v>0</v>
      </c>
      <c r="K92" s="1085">
        <v>0</v>
      </c>
      <c r="L92" s="1088">
        <v>0</v>
      </c>
    </row>
    <row r="93" spans="1:12" ht="18.95" hidden="1" customHeight="1">
      <c r="A93" s="987"/>
      <c r="B93" s="988"/>
      <c r="C93" s="989" t="s">
        <v>380</v>
      </c>
      <c r="D93" s="992" t="s">
        <v>42</v>
      </c>
      <c r="E93" s="1086">
        <v>0</v>
      </c>
      <c r="F93" s="1079">
        <v>0</v>
      </c>
      <c r="G93" s="1079">
        <v>0</v>
      </c>
      <c r="H93" s="1079">
        <v>0</v>
      </c>
      <c r="I93" s="1079">
        <v>0</v>
      </c>
      <c r="J93" s="1079">
        <v>0</v>
      </c>
      <c r="K93" s="1079">
        <v>0</v>
      </c>
      <c r="L93" s="1087">
        <v>0</v>
      </c>
    </row>
    <row r="94" spans="1:12" ht="18.95" hidden="1" customHeight="1">
      <c r="A94" s="987"/>
      <c r="B94" s="988"/>
      <c r="C94" s="989" t="s">
        <v>381</v>
      </c>
      <c r="D94" s="992" t="s">
        <v>43</v>
      </c>
      <c r="E94" s="1086">
        <v>0</v>
      </c>
      <c r="F94" s="1079">
        <v>0</v>
      </c>
      <c r="G94" s="1079">
        <v>0</v>
      </c>
      <c r="H94" s="1079">
        <v>0</v>
      </c>
      <c r="I94" s="1079">
        <v>0</v>
      </c>
      <c r="J94" s="1079">
        <v>0</v>
      </c>
      <c r="K94" s="1079">
        <v>0</v>
      </c>
      <c r="L94" s="1087">
        <v>0</v>
      </c>
    </row>
    <row r="95" spans="1:12" ht="18.95" hidden="1" customHeight="1">
      <c r="A95" s="991"/>
      <c r="B95" s="989"/>
      <c r="C95" s="989" t="s">
        <v>382</v>
      </c>
      <c r="D95" s="992" t="s">
        <v>44</v>
      </c>
      <c r="E95" s="1015">
        <v>0</v>
      </c>
      <c r="F95" s="949">
        <v>0</v>
      </c>
      <c r="G95" s="949">
        <v>0</v>
      </c>
      <c r="H95" s="949">
        <v>0</v>
      </c>
      <c r="I95" s="949">
        <v>0</v>
      </c>
      <c r="J95" s="949">
        <v>0</v>
      </c>
      <c r="K95" s="949">
        <v>0</v>
      </c>
      <c r="L95" s="1016">
        <v>0</v>
      </c>
    </row>
    <row r="96" spans="1:12" ht="18.95" hidden="1" customHeight="1">
      <c r="A96" s="993"/>
      <c r="B96" s="994"/>
      <c r="C96" s="994"/>
      <c r="D96" s="997" t="s">
        <v>45</v>
      </c>
      <c r="E96" s="1017">
        <v>0</v>
      </c>
      <c r="F96" s="1018">
        <v>0</v>
      </c>
      <c r="G96" s="1018">
        <v>0</v>
      </c>
      <c r="H96" s="1018">
        <v>0</v>
      </c>
      <c r="I96" s="1018">
        <v>0</v>
      </c>
      <c r="J96" s="1018">
        <v>0</v>
      </c>
      <c r="K96" s="1018">
        <v>0</v>
      </c>
      <c r="L96" s="1019">
        <v>0</v>
      </c>
    </row>
    <row r="97" spans="1:12" ht="18.95" customHeight="1">
      <c r="A97" s="987" t="s">
        <v>383</v>
      </c>
      <c r="B97" s="988" t="s">
        <v>47</v>
      </c>
      <c r="C97" s="989" t="s">
        <v>113</v>
      </c>
      <c r="D97" s="992" t="s">
        <v>41</v>
      </c>
      <c r="E97" s="1084">
        <v>6340000</v>
      </c>
      <c r="F97" s="1079">
        <v>1633000</v>
      </c>
      <c r="G97" s="1079">
        <v>5000</v>
      </c>
      <c r="H97" s="1079">
        <v>3560000</v>
      </c>
      <c r="I97" s="1079">
        <v>1142000</v>
      </c>
      <c r="J97" s="1079">
        <v>0</v>
      </c>
      <c r="K97" s="1079">
        <v>0</v>
      </c>
      <c r="L97" s="1087">
        <v>0</v>
      </c>
    </row>
    <row r="98" spans="1:12" ht="18.95" customHeight="1">
      <c r="A98" s="987"/>
      <c r="B98" s="988"/>
      <c r="C98" s="989"/>
      <c r="D98" s="992" t="s">
        <v>42</v>
      </c>
      <c r="E98" s="1086">
        <v>45740000</v>
      </c>
      <c r="F98" s="1079">
        <v>23970700</v>
      </c>
      <c r="G98" s="1079">
        <v>5000</v>
      </c>
      <c r="H98" s="1079">
        <v>9376400</v>
      </c>
      <c r="I98" s="1079">
        <v>12387900</v>
      </c>
      <c r="J98" s="1079">
        <v>0</v>
      </c>
      <c r="K98" s="1079">
        <v>0</v>
      </c>
      <c r="L98" s="1087">
        <v>0</v>
      </c>
    </row>
    <row r="99" spans="1:12" ht="18.95" customHeight="1">
      <c r="A99" s="987"/>
      <c r="B99" s="988"/>
      <c r="C99" s="989"/>
      <c r="D99" s="992" t="s">
        <v>43</v>
      </c>
      <c r="E99" s="1086">
        <v>19498152.449999999</v>
      </c>
      <c r="F99" s="1079">
        <v>16841291.91</v>
      </c>
      <c r="G99" s="1079">
        <v>0</v>
      </c>
      <c r="H99" s="1079">
        <v>1002354.4</v>
      </c>
      <c r="I99" s="1079">
        <v>1654506.1400000001</v>
      </c>
      <c r="J99" s="1079">
        <v>0</v>
      </c>
      <c r="K99" s="1079">
        <v>0</v>
      </c>
      <c r="L99" s="1087">
        <v>0</v>
      </c>
    </row>
    <row r="100" spans="1:12" ht="18.95" customHeight="1">
      <c r="A100" s="991"/>
      <c r="B100" s="989"/>
      <c r="C100" s="989"/>
      <c r="D100" s="992" t="s">
        <v>44</v>
      </c>
      <c r="E100" s="1015">
        <v>3.0754183675078863</v>
      </c>
      <c r="F100" s="949" t="s">
        <v>750</v>
      </c>
      <c r="G100" s="949">
        <v>0</v>
      </c>
      <c r="H100" s="949">
        <v>0.28156022471910114</v>
      </c>
      <c r="I100" s="949">
        <v>1.4487794570928196</v>
      </c>
      <c r="J100" s="949">
        <v>0</v>
      </c>
      <c r="K100" s="949">
        <v>0</v>
      </c>
      <c r="L100" s="1016">
        <v>0</v>
      </c>
    </row>
    <row r="101" spans="1:12" ht="18.95" customHeight="1">
      <c r="A101" s="993"/>
      <c r="B101" s="994"/>
      <c r="C101" s="994"/>
      <c r="D101" s="995" t="s">
        <v>45</v>
      </c>
      <c r="E101" s="1017">
        <v>0.42628230104940967</v>
      </c>
      <c r="F101" s="1018">
        <v>0.7025782271690022</v>
      </c>
      <c r="G101" s="1018">
        <v>0</v>
      </c>
      <c r="H101" s="1018">
        <v>0.1069018386587603</v>
      </c>
      <c r="I101" s="1018">
        <v>0.13355824150986043</v>
      </c>
      <c r="J101" s="1018">
        <v>0</v>
      </c>
      <c r="K101" s="1018">
        <v>0</v>
      </c>
      <c r="L101" s="1019">
        <v>0</v>
      </c>
    </row>
    <row r="102" spans="1:12" ht="18.95" hidden="1" customHeight="1">
      <c r="A102" s="1004" t="s">
        <v>384</v>
      </c>
      <c r="B102" s="1000" t="s">
        <v>47</v>
      </c>
      <c r="C102" s="1005" t="s">
        <v>385</v>
      </c>
      <c r="D102" s="1002" t="s">
        <v>41</v>
      </c>
      <c r="E102" s="1084">
        <v>0</v>
      </c>
      <c r="F102" s="1079">
        <v>0</v>
      </c>
      <c r="G102" s="1079">
        <v>0</v>
      </c>
      <c r="H102" s="1079">
        <v>0</v>
      </c>
      <c r="I102" s="1079">
        <v>0</v>
      </c>
      <c r="J102" s="1079">
        <v>0</v>
      </c>
      <c r="K102" s="1079">
        <v>0</v>
      </c>
      <c r="L102" s="1087">
        <v>0</v>
      </c>
    </row>
    <row r="103" spans="1:12" ht="18.95" hidden="1" customHeight="1">
      <c r="A103" s="987"/>
      <c r="B103" s="988"/>
      <c r="C103" s="989" t="s">
        <v>386</v>
      </c>
      <c r="D103" s="992" t="s">
        <v>42</v>
      </c>
      <c r="E103" s="1086">
        <v>0</v>
      </c>
      <c r="F103" s="1079">
        <v>0</v>
      </c>
      <c r="G103" s="1079">
        <v>0</v>
      </c>
      <c r="H103" s="1079">
        <v>0</v>
      </c>
      <c r="I103" s="1079">
        <v>0</v>
      </c>
      <c r="J103" s="1079">
        <v>0</v>
      </c>
      <c r="K103" s="1079">
        <v>0</v>
      </c>
      <c r="L103" s="1087">
        <v>0</v>
      </c>
    </row>
    <row r="104" spans="1:12" ht="18.95" hidden="1" customHeight="1">
      <c r="A104" s="987"/>
      <c r="B104" s="988"/>
      <c r="C104" s="989"/>
      <c r="D104" s="992" t="s">
        <v>43</v>
      </c>
      <c r="E104" s="1086">
        <v>0</v>
      </c>
      <c r="F104" s="1079">
        <v>0</v>
      </c>
      <c r="G104" s="1079">
        <v>0</v>
      </c>
      <c r="H104" s="1079">
        <v>0</v>
      </c>
      <c r="I104" s="1079">
        <v>0</v>
      </c>
      <c r="J104" s="1079">
        <v>0</v>
      </c>
      <c r="K104" s="1079">
        <v>0</v>
      </c>
      <c r="L104" s="1087">
        <v>0</v>
      </c>
    </row>
    <row r="105" spans="1:12" ht="18.95" hidden="1" customHeight="1">
      <c r="A105" s="991"/>
      <c r="B105" s="989"/>
      <c r="C105" s="989"/>
      <c r="D105" s="992" t="s">
        <v>44</v>
      </c>
      <c r="E105" s="1015">
        <v>0</v>
      </c>
      <c r="F105" s="949">
        <v>0</v>
      </c>
      <c r="G105" s="949">
        <v>0</v>
      </c>
      <c r="H105" s="949">
        <v>0</v>
      </c>
      <c r="I105" s="949">
        <v>0</v>
      </c>
      <c r="J105" s="949">
        <v>0</v>
      </c>
      <c r="K105" s="949">
        <v>0</v>
      </c>
      <c r="L105" s="1016">
        <v>0</v>
      </c>
    </row>
    <row r="106" spans="1:12" ht="18.95" hidden="1" customHeight="1">
      <c r="A106" s="993"/>
      <c r="B106" s="994"/>
      <c r="C106" s="994"/>
      <c r="D106" s="998" t="s">
        <v>45</v>
      </c>
      <c r="E106" s="1017">
        <v>0</v>
      </c>
      <c r="F106" s="1018">
        <v>0</v>
      </c>
      <c r="G106" s="1018">
        <v>0</v>
      </c>
      <c r="H106" s="1018">
        <v>0</v>
      </c>
      <c r="I106" s="1018">
        <v>0</v>
      </c>
      <c r="J106" s="1018">
        <v>0</v>
      </c>
      <c r="K106" s="1018">
        <v>0</v>
      </c>
      <c r="L106" s="1019">
        <v>0</v>
      </c>
    </row>
    <row r="107" spans="1:12" ht="18.95" customHeight="1">
      <c r="A107" s="987" t="s">
        <v>387</v>
      </c>
      <c r="B107" s="988" t="s">
        <v>47</v>
      </c>
      <c r="C107" s="989" t="s">
        <v>388</v>
      </c>
      <c r="D107" s="1003" t="s">
        <v>41</v>
      </c>
      <c r="E107" s="1084">
        <v>2902905000</v>
      </c>
      <c r="F107" s="1079">
        <v>2636154000</v>
      </c>
      <c r="G107" s="1079">
        <v>4694000</v>
      </c>
      <c r="H107" s="1079">
        <v>198723000</v>
      </c>
      <c r="I107" s="1079">
        <v>55726000</v>
      </c>
      <c r="J107" s="1079">
        <v>0</v>
      </c>
      <c r="K107" s="1079">
        <v>0</v>
      </c>
      <c r="L107" s="1087">
        <v>7608000</v>
      </c>
    </row>
    <row r="108" spans="1:12" ht="18.95" customHeight="1">
      <c r="A108" s="987"/>
      <c r="B108" s="988"/>
      <c r="C108" s="989" t="s">
        <v>389</v>
      </c>
      <c r="D108" s="992" t="s">
        <v>42</v>
      </c>
      <c r="E108" s="1086">
        <v>3266084643.3500004</v>
      </c>
      <c r="F108" s="1079">
        <v>2864168243.8600001</v>
      </c>
      <c r="G108" s="1079">
        <v>4486436.3599999994</v>
      </c>
      <c r="H108" s="1079">
        <v>264907356.03</v>
      </c>
      <c r="I108" s="1079">
        <v>119081923.09999999</v>
      </c>
      <c r="J108" s="1079">
        <v>0</v>
      </c>
      <c r="K108" s="1079">
        <v>0</v>
      </c>
      <c r="L108" s="1087">
        <v>13440684</v>
      </c>
    </row>
    <row r="109" spans="1:12" ht="18.95" customHeight="1">
      <c r="A109" s="987"/>
      <c r="B109" s="988"/>
      <c r="C109" s="989"/>
      <c r="D109" s="992" t="s">
        <v>43</v>
      </c>
      <c r="E109" s="1086">
        <v>2124498313.7899997</v>
      </c>
      <c r="F109" s="1079">
        <v>1915975331.9799998</v>
      </c>
      <c r="G109" s="1079">
        <v>1856288.77</v>
      </c>
      <c r="H109" s="1079">
        <v>145364270.08999997</v>
      </c>
      <c r="I109" s="1079">
        <v>56049502.140000015</v>
      </c>
      <c r="J109" s="1079">
        <v>0</v>
      </c>
      <c r="K109" s="1079">
        <v>0</v>
      </c>
      <c r="L109" s="1087">
        <v>5252920.8099999996</v>
      </c>
    </row>
    <row r="110" spans="1:12" ht="18.95" customHeight="1">
      <c r="A110" s="987"/>
      <c r="B110" s="989"/>
      <c r="C110" s="989"/>
      <c r="D110" s="992" t="s">
        <v>44</v>
      </c>
      <c r="E110" s="1015">
        <v>0.73185251111903415</v>
      </c>
      <c r="F110" s="949">
        <v>0.72680705754671382</v>
      </c>
      <c r="G110" s="949">
        <v>0.39545989987217728</v>
      </c>
      <c r="H110" s="949">
        <v>0.73149192640006433</v>
      </c>
      <c r="I110" s="949">
        <v>1.0058052280802501</v>
      </c>
      <c r="J110" s="949">
        <v>0</v>
      </c>
      <c r="K110" s="949">
        <v>0</v>
      </c>
      <c r="L110" s="1016">
        <v>0.69044700446898</v>
      </c>
    </row>
    <row r="111" spans="1:12" ht="18.95" customHeight="1">
      <c r="A111" s="993"/>
      <c r="B111" s="994"/>
      <c r="C111" s="994"/>
      <c r="D111" s="992" t="s">
        <v>45</v>
      </c>
      <c r="E111" s="1017">
        <v>0.65047252162176561</v>
      </c>
      <c r="F111" s="1018">
        <v>0.66894650343510065</v>
      </c>
      <c r="G111" s="1018">
        <v>0.41375573418364509</v>
      </c>
      <c r="H111" s="1018">
        <v>0.54873625356608779</v>
      </c>
      <c r="I111" s="1018">
        <v>0.47068018957782531</v>
      </c>
      <c r="J111" s="1018">
        <v>0</v>
      </c>
      <c r="K111" s="1018">
        <v>0</v>
      </c>
      <c r="L111" s="1019">
        <v>0.3908224321024138</v>
      </c>
    </row>
    <row r="112" spans="1:12" ht="18.95" customHeight="1">
      <c r="A112" s="987" t="s">
        <v>390</v>
      </c>
      <c r="B112" s="988" t="s">
        <v>47</v>
      </c>
      <c r="C112" s="989" t="s">
        <v>391</v>
      </c>
      <c r="D112" s="990" t="s">
        <v>41</v>
      </c>
      <c r="E112" s="1084">
        <v>100518000</v>
      </c>
      <c r="F112" s="1079">
        <v>100518000</v>
      </c>
      <c r="G112" s="1079">
        <v>0</v>
      </c>
      <c r="H112" s="1079">
        <v>0</v>
      </c>
      <c r="I112" s="1079">
        <v>0</v>
      </c>
      <c r="J112" s="1079">
        <v>0</v>
      </c>
      <c r="K112" s="1079">
        <v>0</v>
      </c>
      <c r="L112" s="1087">
        <v>0</v>
      </c>
    </row>
    <row r="113" spans="1:12" ht="18.95" customHeight="1">
      <c r="A113" s="987"/>
      <c r="B113" s="988"/>
      <c r="C113" s="989"/>
      <c r="D113" s="992" t="s">
        <v>42</v>
      </c>
      <c r="E113" s="1086">
        <v>100518000</v>
      </c>
      <c r="F113" s="1079">
        <v>100518000</v>
      </c>
      <c r="G113" s="1079">
        <v>0</v>
      </c>
      <c r="H113" s="1079">
        <v>0</v>
      </c>
      <c r="I113" s="1079">
        <v>0</v>
      </c>
      <c r="J113" s="1079">
        <v>0</v>
      </c>
      <c r="K113" s="1079">
        <v>0</v>
      </c>
      <c r="L113" s="1087">
        <v>0</v>
      </c>
    </row>
    <row r="114" spans="1:12" ht="18.95" customHeight="1">
      <c r="A114" s="987"/>
      <c r="B114" s="988"/>
      <c r="C114" s="989"/>
      <c r="D114" s="992" t="s">
        <v>43</v>
      </c>
      <c r="E114" s="1086">
        <v>58917164.769999996</v>
      </c>
      <c r="F114" s="1079">
        <v>58917164.769999996</v>
      </c>
      <c r="G114" s="1079">
        <v>0</v>
      </c>
      <c r="H114" s="1079">
        <v>0</v>
      </c>
      <c r="I114" s="1079">
        <v>0</v>
      </c>
      <c r="J114" s="1079">
        <v>0</v>
      </c>
      <c r="K114" s="1079">
        <v>0</v>
      </c>
      <c r="L114" s="1087">
        <v>0</v>
      </c>
    </row>
    <row r="115" spans="1:12" ht="18.95" customHeight="1">
      <c r="A115" s="991"/>
      <c r="B115" s="989"/>
      <c r="C115" s="989"/>
      <c r="D115" s="992" t="s">
        <v>44</v>
      </c>
      <c r="E115" s="1015">
        <v>0.58613546598619148</v>
      </c>
      <c r="F115" s="949">
        <v>0.58613546598619148</v>
      </c>
      <c r="G115" s="949">
        <v>0</v>
      </c>
      <c r="H115" s="949">
        <v>0</v>
      </c>
      <c r="I115" s="949">
        <v>0</v>
      </c>
      <c r="J115" s="949">
        <v>0</v>
      </c>
      <c r="K115" s="949">
        <v>0</v>
      </c>
      <c r="L115" s="1016">
        <v>0</v>
      </c>
    </row>
    <row r="116" spans="1:12" ht="18.95" customHeight="1">
      <c r="A116" s="993"/>
      <c r="B116" s="994"/>
      <c r="C116" s="994"/>
      <c r="D116" s="997" t="s">
        <v>45</v>
      </c>
      <c r="E116" s="1017">
        <v>0.58613546598619148</v>
      </c>
      <c r="F116" s="1018">
        <v>0.58613546598619148</v>
      </c>
      <c r="G116" s="1018">
        <v>0</v>
      </c>
      <c r="H116" s="1018">
        <v>0</v>
      </c>
      <c r="I116" s="1018">
        <v>0</v>
      </c>
      <c r="J116" s="1018">
        <v>0</v>
      </c>
      <c r="K116" s="1018">
        <v>0</v>
      </c>
      <c r="L116" s="1019">
        <v>0</v>
      </c>
    </row>
    <row r="117" spans="1:12" ht="18.95" customHeight="1">
      <c r="A117" s="987" t="s">
        <v>392</v>
      </c>
      <c r="B117" s="988" t="s">
        <v>47</v>
      </c>
      <c r="C117" s="989" t="s">
        <v>393</v>
      </c>
      <c r="D117" s="990" t="s">
        <v>41</v>
      </c>
      <c r="E117" s="1161">
        <v>0</v>
      </c>
      <c r="F117" s="1160">
        <v>0</v>
      </c>
      <c r="G117" s="1160">
        <v>0</v>
      </c>
      <c r="H117" s="1160">
        <v>0</v>
      </c>
      <c r="I117" s="1160">
        <v>0</v>
      </c>
      <c r="J117" s="1160">
        <v>0</v>
      </c>
      <c r="K117" s="1160">
        <v>0</v>
      </c>
      <c r="L117" s="1163">
        <v>0</v>
      </c>
    </row>
    <row r="118" spans="1:12" ht="18.95" customHeight="1">
      <c r="A118" s="987"/>
      <c r="B118" s="988"/>
      <c r="C118" s="989" t="s">
        <v>394</v>
      </c>
      <c r="D118" s="992" t="s">
        <v>42</v>
      </c>
      <c r="E118" s="1086">
        <v>5057148</v>
      </c>
      <c r="F118" s="1079">
        <v>5057148</v>
      </c>
      <c r="G118" s="1079">
        <v>0</v>
      </c>
      <c r="H118" s="1079">
        <v>0</v>
      </c>
      <c r="I118" s="1079">
        <v>0</v>
      </c>
      <c r="J118" s="1079">
        <v>0</v>
      </c>
      <c r="K118" s="1079">
        <v>0</v>
      </c>
      <c r="L118" s="1087">
        <v>0</v>
      </c>
    </row>
    <row r="119" spans="1:12" ht="18.95" customHeight="1">
      <c r="A119" s="987"/>
      <c r="B119" s="988"/>
      <c r="C119" s="989" t="s">
        <v>395</v>
      </c>
      <c r="D119" s="992" t="s">
        <v>43</v>
      </c>
      <c r="E119" s="1086">
        <v>4120881</v>
      </c>
      <c r="F119" s="1079">
        <v>4120881</v>
      </c>
      <c r="G119" s="1079">
        <v>0</v>
      </c>
      <c r="H119" s="1079">
        <v>0</v>
      </c>
      <c r="I119" s="1079">
        <v>0</v>
      </c>
      <c r="J119" s="1079">
        <v>0</v>
      </c>
      <c r="K119" s="1079">
        <v>0</v>
      </c>
      <c r="L119" s="1087">
        <v>0</v>
      </c>
    </row>
    <row r="120" spans="1:12" ht="18.95" customHeight="1">
      <c r="A120" s="991"/>
      <c r="B120" s="989"/>
      <c r="C120" s="989" t="s">
        <v>396</v>
      </c>
      <c r="D120" s="992" t="s">
        <v>44</v>
      </c>
      <c r="E120" s="1015">
        <v>0</v>
      </c>
      <c r="F120" s="949">
        <v>0</v>
      </c>
      <c r="G120" s="949">
        <v>0</v>
      </c>
      <c r="H120" s="949">
        <v>0</v>
      </c>
      <c r="I120" s="949">
        <v>0</v>
      </c>
      <c r="J120" s="949">
        <v>0</v>
      </c>
      <c r="K120" s="949">
        <v>0</v>
      </c>
      <c r="L120" s="1016">
        <v>0</v>
      </c>
    </row>
    <row r="121" spans="1:12" ht="18.95" customHeight="1">
      <c r="A121" s="993"/>
      <c r="B121" s="994"/>
      <c r="C121" s="994" t="s">
        <v>397</v>
      </c>
      <c r="D121" s="997" t="s">
        <v>45</v>
      </c>
      <c r="E121" s="1017">
        <v>0.81486264590239399</v>
      </c>
      <c r="F121" s="1018">
        <v>0.81486264590239399</v>
      </c>
      <c r="G121" s="1018">
        <v>0</v>
      </c>
      <c r="H121" s="1018">
        <v>0</v>
      </c>
      <c r="I121" s="1018">
        <v>0</v>
      </c>
      <c r="J121" s="1018">
        <v>0</v>
      </c>
      <c r="K121" s="1018">
        <v>0</v>
      </c>
      <c r="L121" s="1019">
        <v>0</v>
      </c>
    </row>
    <row r="122" spans="1:12" ht="18.95" hidden="1" customHeight="1">
      <c r="A122" s="987" t="s">
        <v>398</v>
      </c>
      <c r="B122" s="988" t="s">
        <v>47</v>
      </c>
      <c r="C122" s="989" t="s">
        <v>399</v>
      </c>
      <c r="D122" s="990" t="s">
        <v>41</v>
      </c>
      <c r="E122" s="1084">
        <v>0</v>
      </c>
      <c r="F122" s="1079">
        <v>0</v>
      </c>
      <c r="G122" s="1079">
        <v>0</v>
      </c>
      <c r="H122" s="1079">
        <v>0</v>
      </c>
      <c r="I122" s="1079">
        <v>0</v>
      </c>
      <c r="J122" s="1079">
        <v>0</v>
      </c>
      <c r="K122" s="1079">
        <v>0</v>
      </c>
      <c r="L122" s="1087">
        <v>0</v>
      </c>
    </row>
    <row r="123" spans="1:12" ht="18.95" hidden="1" customHeight="1">
      <c r="A123" s="987"/>
      <c r="B123" s="988"/>
      <c r="C123" s="989"/>
      <c r="D123" s="992" t="s">
        <v>42</v>
      </c>
      <c r="E123" s="1086">
        <v>0</v>
      </c>
      <c r="F123" s="1079">
        <v>0</v>
      </c>
      <c r="G123" s="1079">
        <v>0</v>
      </c>
      <c r="H123" s="1079">
        <v>0</v>
      </c>
      <c r="I123" s="1079">
        <v>0</v>
      </c>
      <c r="J123" s="1079">
        <v>0</v>
      </c>
      <c r="K123" s="1079">
        <v>0</v>
      </c>
      <c r="L123" s="1087">
        <v>0</v>
      </c>
    </row>
    <row r="124" spans="1:12" ht="18.95" hidden="1" customHeight="1">
      <c r="A124" s="987"/>
      <c r="B124" s="988"/>
      <c r="C124" s="989"/>
      <c r="D124" s="992" t="s">
        <v>43</v>
      </c>
      <c r="E124" s="1086">
        <v>0</v>
      </c>
      <c r="F124" s="1079">
        <v>0</v>
      </c>
      <c r="G124" s="1079">
        <v>0</v>
      </c>
      <c r="H124" s="1079">
        <v>0</v>
      </c>
      <c r="I124" s="1079">
        <v>0</v>
      </c>
      <c r="J124" s="1079">
        <v>0</v>
      </c>
      <c r="K124" s="1079">
        <v>0</v>
      </c>
      <c r="L124" s="1087">
        <v>0</v>
      </c>
    </row>
    <row r="125" spans="1:12" ht="18.95" hidden="1" customHeight="1">
      <c r="A125" s="991"/>
      <c r="B125" s="989"/>
      <c r="C125" s="989"/>
      <c r="D125" s="992" t="s">
        <v>44</v>
      </c>
      <c r="E125" s="1015">
        <v>0</v>
      </c>
      <c r="F125" s="949">
        <v>0</v>
      </c>
      <c r="G125" s="949">
        <v>0</v>
      </c>
      <c r="H125" s="949">
        <v>0</v>
      </c>
      <c r="I125" s="949">
        <v>0</v>
      </c>
      <c r="J125" s="949">
        <v>0</v>
      </c>
      <c r="K125" s="949">
        <v>0</v>
      </c>
      <c r="L125" s="1016">
        <v>0</v>
      </c>
    </row>
    <row r="126" spans="1:12" ht="18.95" hidden="1" customHeight="1">
      <c r="A126" s="993"/>
      <c r="B126" s="994"/>
      <c r="C126" s="994"/>
      <c r="D126" s="997" t="s">
        <v>45</v>
      </c>
      <c r="E126" s="1017">
        <v>0</v>
      </c>
      <c r="F126" s="1018">
        <v>0</v>
      </c>
      <c r="G126" s="1018">
        <v>0</v>
      </c>
      <c r="H126" s="1018">
        <v>0</v>
      </c>
      <c r="I126" s="1018">
        <v>0</v>
      </c>
      <c r="J126" s="1018">
        <v>0</v>
      </c>
      <c r="K126" s="1018">
        <v>0</v>
      </c>
      <c r="L126" s="1019">
        <v>0</v>
      </c>
    </row>
    <row r="127" spans="1:12" ht="18.95" customHeight="1">
      <c r="A127" s="987" t="s">
        <v>400</v>
      </c>
      <c r="B127" s="988" t="s">
        <v>47</v>
      </c>
      <c r="C127" s="989" t="s">
        <v>401</v>
      </c>
      <c r="D127" s="990" t="s">
        <v>41</v>
      </c>
      <c r="E127" s="1084">
        <v>91058000</v>
      </c>
      <c r="F127" s="1079">
        <v>70677000</v>
      </c>
      <c r="G127" s="1079">
        <v>0</v>
      </c>
      <c r="H127" s="1079">
        <v>14600000</v>
      </c>
      <c r="I127" s="1079">
        <v>4431000</v>
      </c>
      <c r="J127" s="1079">
        <v>0</v>
      </c>
      <c r="K127" s="1079">
        <v>0</v>
      </c>
      <c r="L127" s="1087">
        <v>1350000</v>
      </c>
    </row>
    <row r="128" spans="1:12" ht="18.95" customHeight="1">
      <c r="A128" s="991"/>
      <c r="B128" s="989"/>
      <c r="C128" s="989"/>
      <c r="D128" s="992" t="s">
        <v>42</v>
      </c>
      <c r="E128" s="1086">
        <v>85092083.669999972</v>
      </c>
      <c r="F128" s="1079">
        <v>72423519.709999979</v>
      </c>
      <c r="G128" s="1079">
        <v>0</v>
      </c>
      <c r="H128" s="1079">
        <v>7847007.96</v>
      </c>
      <c r="I128" s="1079">
        <v>3320066</v>
      </c>
      <c r="J128" s="1079">
        <v>0</v>
      </c>
      <c r="K128" s="1079">
        <v>0</v>
      </c>
      <c r="L128" s="1087">
        <v>1501490</v>
      </c>
    </row>
    <row r="129" spans="1:12" ht="18.95" customHeight="1">
      <c r="A129" s="991"/>
      <c r="B129" s="989"/>
      <c r="C129" s="989"/>
      <c r="D129" s="992" t="s">
        <v>43</v>
      </c>
      <c r="E129" s="1086">
        <v>13931380.020000003</v>
      </c>
      <c r="F129" s="1079">
        <v>13053327.560000002</v>
      </c>
      <c r="G129" s="1079">
        <v>0</v>
      </c>
      <c r="H129" s="1079">
        <v>0</v>
      </c>
      <c r="I129" s="1079">
        <v>0</v>
      </c>
      <c r="J129" s="1079">
        <v>0</v>
      </c>
      <c r="K129" s="1079">
        <v>0</v>
      </c>
      <c r="L129" s="1087">
        <v>878052.46000000008</v>
      </c>
    </row>
    <row r="130" spans="1:12" ht="18.95" customHeight="1">
      <c r="A130" s="991"/>
      <c r="B130" s="989"/>
      <c r="C130" s="989"/>
      <c r="D130" s="992" t="s">
        <v>44</v>
      </c>
      <c r="E130" s="1015">
        <v>0.15299457510597644</v>
      </c>
      <c r="F130" s="949">
        <v>0.1846898928930204</v>
      </c>
      <c r="G130" s="949">
        <v>0</v>
      </c>
      <c r="H130" s="949">
        <v>0</v>
      </c>
      <c r="I130" s="949">
        <v>0</v>
      </c>
      <c r="J130" s="949">
        <v>0</v>
      </c>
      <c r="K130" s="949">
        <v>0</v>
      </c>
      <c r="L130" s="1016">
        <v>0.65040922962962966</v>
      </c>
    </row>
    <row r="131" spans="1:12" ht="18.95" customHeight="1">
      <c r="A131" s="993"/>
      <c r="B131" s="994"/>
      <c r="C131" s="994"/>
      <c r="D131" s="995" t="s">
        <v>45</v>
      </c>
      <c r="E131" s="1017">
        <v>0.16372122316369653</v>
      </c>
      <c r="F131" s="1018">
        <v>0.18023602846517892</v>
      </c>
      <c r="G131" s="1018">
        <v>0</v>
      </c>
      <c r="H131" s="1018">
        <v>0</v>
      </c>
      <c r="I131" s="1018">
        <v>0</v>
      </c>
      <c r="J131" s="1018">
        <v>0</v>
      </c>
      <c r="K131" s="1018">
        <v>0</v>
      </c>
      <c r="L131" s="1019">
        <v>0.58478741783162069</v>
      </c>
    </row>
    <row r="132" spans="1:12" ht="18.95" customHeight="1">
      <c r="A132" s="1004" t="s">
        <v>402</v>
      </c>
      <c r="B132" s="1000" t="s">
        <v>47</v>
      </c>
      <c r="C132" s="1005" t="s">
        <v>115</v>
      </c>
      <c r="D132" s="1002" t="s">
        <v>41</v>
      </c>
      <c r="E132" s="1084">
        <v>300090000</v>
      </c>
      <c r="F132" s="1079">
        <v>76150000</v>
      </c>
      <c r="G132" s="1079">
        <v>6025000</v>
      </c>
      <c r="H132" s="1079">
        <v>217698000</v>
      </c>
      <c r="I132" s="1079">
        <v>217000</v>
      </c>
      <c r="J132" s="1079">
        <v>0</v>
      </c>
      <c r="K132" s="1079">
        <v>0</v>
      </c>
      <c r="L132" s="1087">
        <v>0</v>
      </c>
    </row>
    <row r="133" spans="1:12" ht="18.95" customHeight="1">
      <c r="A133" s="987"/>
      <c r="B133" s="989"/>
      <c r="C133" s="989"/>
      <c r="D133" s="992" t="s">
        <v>42</v>
      </c>
      <c r="E133" s="1086">
        <v>2161630678.6700001</v>
      </c>
      <c r="F133" s="1079">
        <v>1922839700.99</v>
      </c>
      <c r="G133" s="1079">
        <v>6054730</v>
      </c>
      <c r="H133" s="1079">
        <v>218506092.07000002</v>
      </c>
      <c r="I133" s="1079">
        <v>14230155.609999999</v>
      </c>
      <c r="J133" s="1079">
        <v>0</v>
      </c>
      <c r="K133" s="1079">
        <v>0</v>
      </c>
      <c r="L133" s="1087">
        <v>0</v>
      </c>
    </row>
    <row r="134" spans="1:12" ht="18.95" customHeight="1">
      <c r="A134" s="987"/>
      <c r="B134" s="989"/>
      <c r="C134" s="989"/>
      <c r="D134" s="992" t="s">
        <v>43</v>
      </c>
      <c r="E134" s="1086">
        <v>1346601915.8800006</v>
      </c>
      <c r="F134" s="1079">
        <v>1229939466.5700004</v>
      </c>
      <c r="G134" s="1079">
        <v>671336.18999999983</v>
      </c>
      <c r="H134" s="1079">
        <v>115056132.08000006</v>
      </c>
      <c r="I134" s="1079">
        <v>934981.04</v>
      </c>
      <c r="J134" s="1079">
        <v>0</v>
      </c>
      <c r="K134" s="1079">
        <v>0</v>
      </c>
      <c r="L134" s="1087">
        <v>0</v>
      </c>
    </row>
    <row r="135" spans="1:12" ht="18.95" customHeight="1">
      <c r="A135" s="987"/>
      <c r="B135" s="989"/>
      <c r="C135" s="989"/>
      <c r="D135" s="992" t="s">
        <v>44</v>
      </c>
      <c r="E135" s="682">
        <v>4.4873268548768719</v>
      </c>
      <c r="F135" s="949" t="s">
        <v>750</v>
      </c>
      <c r="G135" s="949">
        <v>0.11142509377593358</v>
      </c>
      <c r="H135" s="949">
        <v>0.52851258201729023</v>
      </c>
      <c r="I135" s="949">
        <v>4.3086683870967741</v>
      </c>
      <c r="J135" s="949">
        <v>0</v>
      </c>
      <c r="K135" s="949">
        <v>0</v>
      </c>
      <c r="L135" s="1016">
        <v>0</v>
      </c>
    </row>
    <row r="136" spans="1:12" ht="18.95" customHeight="1">
      <c r="A136" s="1006"/>
      <c r="B136" s="994"/>
      <c r="C136" s="994"/>
      <c r="D136" s="995" t="s">
        <v>45</v>
      </c>
      <c r="E136" s="1017">
        <v>0.6229565157303063</v>
      </c>
      <c r="F136" s="1018">
        <v>0.63964742663506968</v>
      </c>
      <c r="G136" s="1018">
        <v>0.11087797308880823</v>
      </c>
      <c r="H136" s="1018">
        <v>0.52655800572892486</v>
      </c>
      <c r="I136" s="1018">
        <v>6.5704203497462671E-2</v>
      </c>
      <c r="J136" s="1018">
        <v>0</v>
      </c>
      <c r="K136" s="1018">
        <v>0</v>
      </c>
      <c r="L136" s="1019">
        <v>0</v>
      </c>
    </row>
    <row r="137" spans="1:12" ht="18.95" customHeight="1">
      <c r="A137" s="987" t="s">
        <v>403</v>
      </c>
      <c r="B137" s="988" t="s">
        <v>47</v>
      </c>
      <c r="C137" s="989" t="s">
        <v>404</v>
      </c>
      <c r="D137" s="1003" t="s">
        <v>41</v>
      </c>
      <c r="E137" s="1084">
        <v>4316416000</v>
      </c>
      <c r="F137" s="1079">
        <v>2990871000</v>
      </c>
      <c r="G137" s="1079">
        <v>10200000</v>
      </c>
      <c r="H137" s="1079">
        <v>1298178000</v>
      </c>
      <c r="I137" s="1079">
        <v>17027000</v>
      </c>
      <c r="J137" s="1079">
        <v>0</v>
      </c>
      <c r="K137" s="1079">
        <v>0</v>
      </c>
      <c r="L137" s="1087">
        <v>140000</v>
      </c>
    </row>
    <row r="138" spans="1:12" ht="18.95" customHeight="1">
      <c r="A138" s="987"/>
      <c r="B138" s="988"/>
      <c r="C138" s="989"/>
      <c r="D138" s="992" t="s">
        <v>42</v>
      </c>
      <c r="E138" s="1086">
        <v>4814991297.4200001</v>
      </c>
      <c r="F138" s="1079">
        <v>3047759775.9099998</v>
      </c>
      <c r="G138" s="1079">
        <v>13485907.279999999</v>
      </c>
      <c r="H138" s="1079">
        <v>1609032604.6500001</v>
      </c>
      <c r="I138" s="1079">
        <v>144566859.57999998</v>
      </c>
      <c r="J138" s="1079">
        <v>0</v>
      </c>
      <c r="K138" s="1079">
        <v>0</v>
      </c>
      <c r="L138" s="1087">
        <v>146150</v>
      </c>
    </row>
    <row r="139" spans="1:12" ht="18.95" customHeight="1">
      <c r="A139" s="987"/>
      <c r="B139" s="988"/>
      <c r="C139" s="989"/>
      <c r="D139" s="992" t="s">
        <v>43</v>
      </c>
      <c r="E139" s="1086">
        <v>2667907451.7000003</v>
      </c>
      <c r="F139" s="1079">
        <v>1682603675.0700006</v>
      </c>
      <c r="G139" s="1079">
        <v>7344716.4100000001</v>
      </c>
      <c r="H139" s="1079">
        <v>881039323.91999924</v>
      </c>
      <c r="I139" s="1079">
        <v>96915011.299999997</v>
      </c>
      <c r="J139" s="1079">
        <v>0</v>
      </c>
      <c r="K139" s="1079">
        <v>0</v>
      </c>
      <c r="L139" s="1087">
        <v>4725</v>
      </c>
    </row>
    <row r="140" spans="1:12" ht="18.95" customHeight="1">
      <c r="A140" s="987"/>
      <c r="B140" s="989"/>
      <c r="C140" s="989"/>
      <c r="D140" s="992" t="s">
        <v>44</v>
      </c>
      <c r="E140" s="1015">
        <v>0.61808395013362949</v>
      </c>
      <c r="F140" s="949">
        <v>0.5625798220886159</v>
      </c>
      <c r="G140" s="949">
        <v>0.72007023627450983</v>
      </c>
      <c r="H140" s="949">
        <v>0.67867374421689419</v>
      </c>
      <c r="I140" s="1077">
        <v>5.6918430316556057</v>
      </c>
      <c r="J140" s="949">
        <v>0</v>
      </c>
      <c r="K140" s="949">
        <v>0</v>
      </c>
      <c r="L140" s="1016">
        <v>3.3750000000000002E-2</v>
      </c>
    </row>
    <row r="141" spans="1:12" ht="18.95" customHeight="1">
      <c r="A141" s="993"/>
      <c r="B141" s="994"/>
      <c r="C141" s="994"/>
      <c r="D141" s="995" t="s">
        <v>45</v>
      </c>
      <c r="E141" s="1017">
        <v>0.55408354593071352</v>
      </c>
      <c r="F141" s="1018">
        <v>0.55207883783019251</v>
      </c>
      <c r="G141" s="1018">
        <v>0.54462160072036325</v>
      </c>
      <c r="H141" s="1018">
        <v>0.5475584033374169</v>
      </c>
      <c r="I141" s="1018">
        <v>0.67038193664551071</v>
      </c>
      <c r="J141" s="1018">
        <v>0</v>
      </c>
      <c r="K141" s="1018">
        <v>0</v>
      </c>
      <c r="L141" s="1019">
        <v>3.232979815258296E-2</v>
      </c>
    </row>
    <row r="142" spans="1:12" ht="18.95" customHeight="1">
      <c r="A142" s="987" t="s">
        <v>405</v>
      </c>
      <c r="B142" s="988" t="s">
        <v>47</v>
      </c>
      <c r="C142" s="989" t="s">
        <v>406</v>
      </c>
      <c r="D142" s="1002" t="s">
        <v>41</v>
      </c>
      <c r="E142" s="1084">
        <v>3987888000</v>
      </c>
      <c r="F142" s="1079">
        <v>3987581000</v>
      </c>
      <c r="G142" s="1079">
        <v>12000</v>
      </c>
      <c r="H142" s="1079">
        <v>48000</v>
      </c>
      <c r="I142" s="1079">
        <v>134000</v>
      </c>
      <c r="J142" s="1079">
        <v>0</v>
      </c>
      <c r="K142" s="1079">
        <v>0</v>
      </c>
      <c r="L142" s="1087">
        <v>113000</v>
      </c>
    </row>
    <row r="143" spans="1:12" ht="18.95" customHeight="1">
      <c r="A143" s="987"/>
      <c r="B143" s="988"/>
      <c r="C143" s="989"/>
      <c r="D143" s="992" t="s">
        <v>42</v>
      </c>
      <c r="E143" s="1086">
        <v>4526914641.960001</v>
      </c>
      <c r="F143" s="1079">
        <v>4462863747.3600006</v>
      </c>
      <c r="G143" s="1079">
        <v>12000</v>
      </c>
      <c r="H143" s="1079">
        <v>554302</v>
      </c>
      <c r="I143" s="1079">
        <v>58727308</v>
      </c>
      <c r="J143" s="1079">
        <v>0</v>
      </c>
      <c r="K143" s="1079">
        <v>0</v>
      </c>
      <c r="L143" s="1087">
        <v>4757284.6000000006</v>
      </c>
    </row>
    <row r="144" spans="1:12" ht="18.95" customHeight="1">
      <c r="A144" s="987"/>
      <c r="B144" s="988"/>
      <c r="C144" s="989"/>
      <c r="D144" s="992" t="s">
        <v>43</v>
      </c>
      <c r="E144" s="1086">
        <v>2569372876.5900006</v>
      </c>
      <c r="F144" s="1079">
        <v>2558642261.6800003</v>
      </c>
      <c r="G144" s="1079">
        <v>7000</v>
      </c>
      <c r="H144" s="1079">
        <v>107506.15</v>
      </c>
      <c r="I144" s="1079">
        <v>7817964.4600000009</v>
      </c>
      <c r="J144" s="1079">
        <v>0</v>
      </c>
      <c r="K144" s="1079">
        <v>0</v>
      </c>
      <c r="L144" s="1087">
        <v>2798144.2999999993</v>
      </c>
    </row>
    <row r="145" spans="1:12" ht="18.95" customHeight="1">
      <c r="A145" s="987"/>
      <c r="B145" s="989"/>
      <c r="C145" s="989"/>
      <c r="D145" s="992" t="s">
        <v>44</v>
      </c>
      <c r="E145" s="1015">
        <v>0.64429414180889755</v>
      </c>
      <c r="F145" s="949">
        <v>0.64165273675443846</v>
      </c>
      <c r="G145" s="949">
        <v>0.58333333333333337</v>
      </c>
      <c r="H145" s="949">
        <v>2.2397114583333333</v>
      </c>
      <c r="I145" s="949" t="s">
        <v>750</v>
      </c>
      <c r="J145" s="949">
        <v>0</v>
      </c>
      <c r="K145" s="949">
        <v>0</v>
      </c>
      <c r="L145" s="1016" t="s">
        <v>750</v>
      </c>
    </row>
    <row r="146" spans="1:12" ht="18.95" customHeight="1">
      <c r="A146" s="993"/>
      <c r="B146" s="994"/>
      <c r="C146" s="994"/>
      <c r="D146" s="995" t="s">
        <v>45</v>
      </c>
      <c r="E146" s="1017">
        <v>0.5675770540876709</v>
      </c>
      <c r="F146" s="1018">
        <v>0.57331848035772115</v>
      </c>
      <c r="G146" s="1018">
        <v>0.58333333333333337</v>
      </c>
      <c r="H146" s="1018">
        <v>0.19394869583728724</v>
      </c>
      <c r="I146" s="1018">
        <v>0.13312315388268778</v>
      </c>
      <c r="J146" s="1018">
        <v>0</v>
      </c>
      <c r="K146" s="1018">
        <v>0</v>
      </c>
      <c r="L146" s="1019">
        <v>0.58818097618124399</v>
      </c>
    </row>
    <row r="147" spans="1:12" ht="18.75" customHeight="1">
      <c r="A147" s="987" t="s">
        <v>407</v>
      </c>
      <c r="B147" s="988" t="s">
        <v>47</v>
      </c>
      <c r="C147" s="989" t="s">
        <v>408</v>
      </c>
      <c r="D147" s="992" t="s">
        <v>41</v>
      </c>
      <c r="E147" s="1086">
        <v>104830000</v>
      </c>
      <c r="F147" s="1079">
        <v>88825000</v>
      </c>
      <c r="G147" s="1079">
        <v>510000</v>
      </c>
      <c r="H147" s="1079">
        <v>15495000</v>
      </c>
      <c r="I147" s="1079">
        <v>0</v>
      </c>
      <c r="J147" s="1079">
        <v>0</v>
      </c>
      <c r="K147" s="1079">
        <v>0</v>
      </c>
      <c r="L147" s="1087">
        <v>0</v>
      </c>
    </row>
    <row r="148" spans="1:12" ht="18.95" customHeight="1">
      <c r="A148" s="987"/>
      <c r="B148" s="988"/>
      <c r="C148" s="989" t="s">
        <v>409</v>
      </c>
      <c r="D148" s="992" t="s">
        <v>42</v>
      </c>
      <c r="E148" s="1086">
        <v>229394146.66</v>
      </c>
      <c r="F148" s="1079">
        <v>208188234.66</v>
      </c>
      <c r="G148" s="1079">
        <v>519700</v>
      </c>
      <c r="H148" s="1079">
        <v>17620746</v>
      </c>
      <c r="I148" s="1079">
        <v>3065466</v>
      </c>
      <c r="J148" s="1079">
        <v>0</v>
      </c>
      <c r="K148" s="1079">
        <v>0</v>
      </c>
      <c r="L148" s="1087">
        <v>0</v>
      </c>
    </row>
    <row r="149" spans="1:12" ht="18.95" customHeight="1">
      <c r="A149" s="987"/>
      <c r="B149" s="988"/>
      <c r="C149" s="989"/>
      <c r="D149" s="992" t="s">
        <v>43</v>
      </c>
      <c r="E149" s="1086">
        <v>114859204.33999997</v>
      </c>
      <c r="F149" s="1079">
        <v>104765266.73999996</v>
      </c>
      <c r="G149" s="1079">
        <v>502209.4</v>
      </c>
      <c r="H149" s="1079">
        <v>8140298.1999999974</v>
      </c>
      <c r="I149" s="1079">
        <v>1451430</v>
      </c>
      <c r="J149" s="1079">
        <v>0</v>
      </c>
      <c r="K149" s="1079">
        <v>0</v>
      </c>
      <c r="L149" s="1087">
        <v>0</v>
      </c>
    </row>
    <row r="150" spans="1:12" ht="18.95" customHeight="1">
      <c r="A150" s="987"/>
      <c r="B150" s="989"/>
      <c r="C150" s="989"/>
      <c r="D150" s="992" t="s">
        <v>44</v>
      </c>
      <c r="E150" s="1015">
        <v>1.0956711279213962</v>
      </c>
      <c r="F150" s="949">
        <v>1.1794569855333517</v>
      </c>
      <c r="G150" s="949">
        <v>0.9847243137254903</v>
      </c>
      <c r="H150" s="949">
        <v>0.52534999677315242</v>
      </c>
      <c r="I150" s="949">
        <v>0</v>
      </c>
      <c r="J150" s="949">
        <v>0</v>
      </c>
      <c r="K150" s="949">
        <v>0</v>
      </c>
      <c r="L150" s="1016">
        <v>0</v>
      </c>
    </row>
    <row r="151" spans="1:12" ht="18.95" customHeight="1">
      <c r="A151" s="993"/>
      <c r="B151" s="994"/>
      <c r="C151" s="994"/>
      <c r="D151" s="997" t="s">
        <v>45</v>
      </c>
      <c r="E151" s="1017">
        <v>0.50070677919363082</v>
      </c>
      <c r="F151" s="1018">
        <v>0.50322376243353062</v>
      </c>
      <c r="G151" s="1018">
        <v>0.96634481431595154</v>
      </c>
      <c r="H151" s="1018">
        <v>0.46197239322330608</v>
      </c>
      <c r="I151" s="1018">
        <v>0.47347776814357101</v>
      </c>
      <c r="J151" s="1018">
        <v>0</v>
      </c>
      <c r="K151" s="1018">
        <v>0</v>
      </c>
      <c r="L151" s="1019">
        <v>0</v>
      </c>
    </row>
    <row r="152" spans="1:12" ht="18.95" customHeight="1">
      <c r="A152" s="987" t="s">
        <v>410</v>
      </c>
      <c r="B152" s="988" t="s">
        <v>47</v>
      </c>
      <c r="C152" s="989" t="s">
        <v>411</v>
      </c>
      <c r="D152" s="990" t="s">
        <v>41</v>
      </c>
      <c r="E152" s="1084">
        <v>27808000</v>
      </c>
      <c r="F152" s="1079">
        <v>18833000</v>
      </c>
      <c r="G152" s="1079">
        <v>0</v>
      </c>
      <c r="H152" s="1079">
        <v>8975000</v>
      </c>
      <c r="I152" s="1079">
        <v>0</v>
      </c>
      <c r="J152" s="1079">
        <v>0</v>
      </c>
      <c r="K152" s="1079">
        <v>0</v>
      </c>
      <c r="L152" s="1087">
        <v>0</v>
      </c>
    </row>
    <row r="153" spans="1:12" ht="18.95" customHeight="1">
      <c r="A153" s="987"/>
      <c r="B153" s="988"/>
      <c r="C153" s="989" t="s">
        <v>412</v>
      </c>
      <c r="D153" s="992" t="s">
        <v>42</v>
      </c>
      <c r="E153" s="1086">
        <v>187320724.22999999</v>
      </c>
      <c r="F153" s="1079">
        <v>171584529.5</v>
      </c>
      <c r="G153" s="1079">
        <v>6684600</v>
      </c>
      <c r="H153" s="1079">
        <v>8699800</v>
      </c>
      <c r="I153" s="1079">
        <v>351794.73</v>
      </c>
      <c r="J153" s="1079">
        <v>0</v>
      </c>
      <c r="K153" s="1079">
        <v>0</v>
      </c>
      <c r="L153" s="1087">
        <v>0</v>
      </c>
    </row>
    <row r="154" spans="1:12" ht="18.95" customHeight="1">
      <c r="A154" s="987"/>
      <c r="B154" s="988"/>
      <c r="C154" s="989"/>
      <c r="D154" s="992" t="s">
        <v>43</v>
      </c>
      <c r="E154" s="1086">
        <v>171893118.46999997</v>
      </c>
      <c r="F154" s="1079">
        <v>164317204.26999998</v>
      </c>
      <c r="G154" s="1079">
        <v>6684600</v>
      </c>
      <c r="H154" s="1079">
        <v>539519.47</v>
      </c>
      <c r="I154" s="1079">
        <v>351794.73</v>
      </c>
      <c r="J154" s="1079">
        <v>0</v>
      </c>
      <c r="K154" s="1079">
        <v>0</v>
      </c>
      <c r="L154" s="1087">
        <v>0</v>
      </c>
    </row>
    <row r="155" spans="1:12" ht="18.95" customHeight="1">
      <c r="A155" s="987"/>
      <c r="B155" s="989"/>
      <c r="C155" s="989"/>
      <c r="D155" s="992" t="s">
        <v>44</v>
      </c>
      <c r="E155" s="1015">
        <v>6.1814268724827377</v>
      </c>
      <c r="F155" s="949">
        <v>8.7249617304731046</v>
      </c>
      <c r="G155" s="949">
        <v>0</v>
      </c>
      <c r="H155" s="949">
        <v>6.0113589972144846E-2</v>
      </c>
      <c r="I155" s="949">
        <v>0</v>
      </c>
      <c r="J155" s="949">
        <v>0</v>
      </c>
      <c r="K155" s="949">
        <v>0</v>
      </c>
      <c r="L155" s="1016">
        <v>0</v>
      </c>
    </row>
    <row r="156" spans="1:12" ht="18.95" customHeight="1">
      <c r="A156" s="993"/>
      <c r="B156" s="994"/>
      <c r="C156" s="994"/>
      <c r="D156" s="997" t="s">
        <v>45</v>
      </c>
      <c r="E156" s="1017">
        <v>0.91764068912600738</v>
      </c>
      <c r="F156" s="1018">
        <v>0.9576458014532131</v>
      </c>
      <c r="G156" s="1018">
        <v>1</v>
      </c>
      <c r="H156" s="1018">
        <v>6.2015157819719988E-2</v>
      </c>
      <c r="I156" s="1018">
        <v>1</v>
      </c>
      <c r="J156" s="1018">
        <v>0</v>
      </c>
      <c r="K156" s="1018">
        <v>0</v>
      </c>
      <c r="L156" s="1019">
        <v>0</v>
      </c>
    </row>
    <row r="157" spans="1:12" ht="18.95" customHeight="1">
      <c r="A157" s="987" t="s">
        <v>426</v>
      </c>
      <c r="B157" s="988" t="s">
        <v>47</v>
      </c>
      <c r="C157" s="989" t="s">
        <v>178</v>
      </c>
      <c r="D157" s="992" t="s">
        <v>41</v>
      </c>
      <c r="E157" s="1084">
        <v>53064080000</v>
      </c>
      <c r="F157" s="1079">
        <v>53011346000</v>
      </c>
      <c r="G157" s="1079">
        <v>16000</v>
      </c>
      <c r="H157" s="1079">
        <v>52718000</v>
      </c>
      <c r="I157" s="1079">
        <v>0</v>
      </c>
      <c r="J157" s="1079">
        <v>0</v>
      </c>
      <c r="K157" s="1079">
        <v>0</v>
      </c>
      <c r="L157" s="1087">
        <v>0</v>
      </c>
    </row>
    <row r="158" spans="1:12" ht="18.95" customHeight="1">
      <c r="A158" s="987"/>
      <c r="B158" s="988"/>
      <c r="C158" s="989"/>
      <c r="D158" s="992" t="s">
        <v>42</v>
      </c>
      <c r="E158" s="1086">
        <v>53394151119.630005</v>
      </c>
      <c r="F158" s="1079">
        <v>53187179643.93</v>
      </c>
      <c r="G158" s="1079">
        <v>20550</v>
      </c>
      <c r="H158" s="1079">
        <v>52894450.229999989</v>
      </c>
      <c r="I158" s="1079">
        <v>133594672.47</v>
      </c>
      <c r="J158" s="1079">
        <v>0</v>
      </c>
      <c r="K158" s="1079">
        <v>0</v>
      </c>
      <c r="L158" s="1087">
        <v>20461803</v>
      </c>
    </row>
    <row r="159" spans="1:12" ht="18.95" customHeight="1">
      <c r="A159" s="987"/>
      <c r="B159" s="988"/>
      <c r="C159" s="989"/>
      <c r="D159" s="992" t="s">
        <v>43</v>
      </c>
      <c r="E159" s="1086">
        <v>32172702758.439999</v>
      </c>
      <c r="F159" s="1079">
        <v>32113541819.5</v>
      </c>
      <c r="G159" s="1079">
        <v>10014.89</v>
      </c>
      <c r="H159" s="1079">
        <v>27535873.870000001</v>
      </c>
      <c r="I159" s="1079">
        <v>30485950.140000001</v>
      </c>
      <c r="J159" s="1079">
        <v>0</v>
      </c>
      <c r="K159" s="1079">
        <v>0</v>
      </c>
      <c r="L159" s="1087">
        <v>1129100.04</v>
      </c>
    </row>
    <row r="160" spans="1:12" ht="18.95" customHeight="1">
      <c r="A160" s="991"/>
      <c r="B160" s="989"/>
      <c r="C160" s="989"/>
      <c r="D160" s="992" t="s">
        <v>44</v>
      </c>
      <c r="E160" s="1015">
        <v>0.60629907761408464</v>
      </c>
      <c r="F160" s="949">
        <v>0.60578619942040335</v>
      </c>
      <c r="G160" s="949">
        <v>0.62593062499999996</v>
      </c>
      <c r="H160" s="949">
        <v>0.52232394760802758</v>
      </c>
      <c r="I160" s="949">
        <v>0</v>
      </c>
      <c r="J160" s="949">
        <v>0</v>
      </c>
      <c r="K160" s="949">
        <v>0</v>
      </c>
      <c r="L160" s="1016">
        <v>0</v>
      </c>
    </row>
    <row r="161" spans="1:12" ht="18.75" customHeight="1">
      <c r="A161" s="993"/>
      <c r="B161" s="994"/>
      <c r="C161" s="994"/>
      <c r="D161" s="998" t="s">
        <v>45</v>
      </c>
      <c r="E161" s="1017">
        <v>0.60255106755713395</v>
      </c>
      <c r="F161" s="1018">
        <v>0.60378350637294909</v>
      </c>
      <c r="G161" s="1018">
        <v>0.48734257907542577</v>
      </c>
      <c r="H161" s="1018">
        <v>0.52058153077054881</v>
      </c>
      <c r="I161" s="1018">
        <v>0.2281973493130568</v>
      </c>
      <c r="J161" s="1018">
        <v>0</v>
      </c>
      <c r="K161" s="1018">
        <v>0</v>
      </c>
      <c r="L161" s="1019">
        <v>5.5180867492468776E-2</v>
      </c>
    </row>
    <row r="162" spans="1:12" ht="18.95" customHeight="1">
      <c r="A162" s="1004" t="s">
        <v>413</v>
      </c>
      <c r="B162" s="1000" t="s">
        <v>47</v>
      </c>
      <c r="C162" s="1005" t="s">
        <v>414</v>
      </c>
      <c r="D162" s="1002" t="s">
        <v>41</v>
      </c>
      <c r="E162" s="1084">
        <v>177816000</v>
      </c>
      <c r="F162" s="1079">
        <v>4396000</v>
      </c>
      <c r="G162" s="1079">
        <v>268000</v>
      </c>
      <c r="H162" s="1079">
        <v>171347000</v>
      </c>
      <c r="I162" s="1079">
        <v>1805000</v>
      </c>
      <c r="J162" s="1079">
        <v>0</v>
      </c>
      <c r="K162" s="1079">
        <v>0</v>
      </c>
      <c r="L162" s="1087">
        <v>0</v>
      </c>
    </row>
    <row r="163" spans="1:12" ht="18.95" customHeight="1">
      <c r="A163" s="987"/>
      <c r="B163" s="988"/>
      <c r="C163" s="989" t="s">
        <v>415</v>
      </c>
      <c r="D163" s="992" t="s">
        <v>42</v>
      </c>
      <c r="E163" s="1086">
        <v>187986526</v>
      </c>
      <c r="F163" s="1079">
        <v>4359617</v>
      </c>
      <c r="G163" s="1079">
        <v>301000</v>
      </c>
      <c r="H163" s="1079">
        <v>172338896</v>
      </c>
      <c r="I163" s="1079">
        <v>10987013</v>
      </c>
      <c r="J163" s="1079">
        <v>0</v>
      </c>
      <c r="K163" s="1079">
        <v>0</v>
      </c>
      <c r="L163" s="1087">
        <v>0</v>
      </c>
    </row>
    <row r="164" spans="1:12" ht="18.95" customHeight="1">
      <c r="A164" s="987"/>
      <c r="B164" s="988"/>
      <c r="C164" s="989"/>
      <c r="D164" s="992" t="s">
        <v>43</v>
      </c>
      <c r="E164" s="1086">
        <v>96146029.160000026</v>
      </c>
      <c r="F164" s="1079">
        <v>2842667</v>
      </c>
      <c r="G164" s="1079">
        <v>170931.20000000001</v>
      </c>
      <c r="H164" s="1079">
        <v>91450960.460000023</v>
      </c>
      <c r="I164" s="1079">
        <v>1681470.5</v>
      </c>
      <c r="J164" s="1079">
        <v>0</v>
      </c>
      <c r="K164" s="1079">
        <v>0</v>
      </c>
      <c r="L164" s="1087">
        <v>0</v>
      </c>
    </row>
    <row r="165" spans="1:12" ht="18.95" customHeight="1">
      <c r="A165" s="987"/>
      <c r="B165" s="989"/>
      <c r="C165" s="989"/>
      <c r="D165" s="992" t="s">
        <v>44</v>
      </c>
      <c r="E165" s="1015">
        <v>0.54070516241508093</v>
      </c>
      <c r="F165" s="949">
        <v>0.64664854413102824</v>
      </c>
      <c r="G165" s="949">
        <v>0.63780298507462696</v>
      </c>
      <c r="H165" s="949">
        <v>0.53371789678255255</v>
      </c>
      <c r="I165" s="949">
        <v>0.93156260387811629</v>
      </c>
      <c r="J165" s="949">
        <v>0</v>
      </c>
      <c r="K165" s="949">
        <v>0</v>
      </c>
      <c r="L165" s="1016">
        <v>0</v>
      </c>
    </row>
    <row r="166" spans="1:12" ht="18.95" customHeight="1">
      <c r="A166" s="993"/>
      <c r="B166" s="994"/>
      <c r="C166" s="994"/>
      <c r="D166" s="997" t="s">
        <v>45</v>
      </c>
      <c r="E166" s="1017">
        <v>0.51145170457589084</v>
      </c>
      <c r="F166" s="1018">
        <v>0.6520451223123499</v>
      </c>
      <c r="G166" s="1018">
        <v>0.56787774086378739</v>
      </c>
      <c r="H166" s="1018">
        <v>0.53064608502540267</v>
      </c>
      <c r="I166" s="1018">
        <v>0.15304164107205478</v>
      </c>
      <c r="J166" s="1018">
        <v>0</v>
      </c>
      <c r="K166" s="1018">
        <v>0</v>
      </c>
      <c r="L166" s="1019">
        <v>0</v>
      </c>
    </row>
    <row r="167" spans="1:12" ht="18.95" customHeight="1">
      <c r="A167" s="987" t="s">
        <v>416</v>
      </c>
      <c r="B167" s="988" t="s">
        <v>47</v>
      </c>
      <c r="C167" s="989" t="s">
        <v>417</v>
      </c>
      <c r="D167" s="992" t="s">
        <v>41</v>
      </c>
      <c r="E167" s="1084">
        <v>146109000</v>
      </c>
      <c r="F167" s="1079">
        <v>48554000</v>
      </c>
      <c r="G167" s="1079">
        <v>196000</v>
      </c>
      <c r="H167" s="1079">
        <v>95415000</v>
      </c>
      <c r="I167" s="1079">
        <v>1944000</v>
      </c>
      <c r="J167" s="1079">
        <v>0</v>
      </c>
      <c r="K167" s="1079">
        <v>0</v>
      </c>
      <c r="L167" s="1087">
        <v>0</v>
      </c>
    </row>
    <row r="168" spans="1:12" ht="18.95" customHeight="1">
      <c r="A168" s="987"/>
      <c r="B168" s="988"/>
      <c r="C168" s="989" t="s">
        <v>418</v>
      </c>
      <c r="D168" s="992" t="s">
        <v>42</v>
      </c>
      <c r="E168" s="1086">
        <v>146570709.77000001</v>
      </c>
      <c r="F168" s="1079">
        <v>49503646.770000003</v>
      </c>
      <c r="G168" s="1079">
        <v>214785</v>
      </c>
      <c r="H168" s="1079">
        <v>94530015</v>
      </c>
      <c r="I168" s="1079">
        <v>2297400</v>
      </c>
      <c r="J168" s="1079">
        <v>0</v>
      </c>
      <c r="K168" s="1079">
        <v>0</v>
      </c>
      <c r="L168" s="1087">
        <v>24863</v>
      </c>
    </row>
    <row r="169" spans="1:12" ht="18.95" customHeight="1">
      <c r="A169" s="987"/>
      <c r="B169" s="988"/>
      <c r="C169" s="989"/>
      <c r="D169" s="992" t="s">
        <v>43</v>
      </c>
      <c r="E169" s="1086">
        <v>66446751.510000013</v>
      </c>
      <c r="F169" s="1079">
        <v>19302030.5</v>
      </c>
      <c r="G169" s="1079">
        <v>90244.23</v>
      </c>
      <c r="H169" s="1079">
        <v>46471712.380000018</v>
      </c>
      <c r="I169" s="1079">
        <v>575211.75</v>
      </c>
      <c r="J169" s="1079">
        <v>0</v>
      </c>
      <c r="K169" s="1079">
        <v>0</v>
      </c>
      <c r="L169" s="1087">
        <v>7552.6500000000005</v>
      </c>
    </row>
    <row r="170" spans="1:12" ht="18.95" customHeight="1">
      <c r="A170" s="991"/>
      <c r="B170" s="989"/>
      <c r="C170" s="989"/>
      <c r="D170" s="992" t="s">
        <v>44</v>
      </c>
      <c r="E170" s="1015">
        <v>0.45477521240991325</v>
      </c>
      <c r="F170" s="949">
        <v>0.39753739135807553</v>
      </c>
      <c r="G170" s="949">
        <v>0.46042974489795918</v>
      </c>
      <c r="H170" s="949">
        <v>0.4870482877954202</v>
      </c>
      <c r="I170" s="949">
        <v>0.29589081790123456</v>
      </c>
      <c r="J170" s="949">
        <v>0</v>
      </c>
      <c r="K170" s="949">
        <v>0</v>
      </c>
      <c r="L170" s="1016">
        <v>0</v>
      </c>
    </row>
    <row r="171" spans="1:12" ht="18.95" customHeight="1">
      <c r="A171" s="993"/>
      <c r="B171" s="994"/>
      <c r="C171" s="994"/>
      <c r="D171" s="998" t="s">
        <v>45</v>
      </c>
      <c r="E171" s="1017">
        <v>0.45334263315139028</v>
      </c>
      <c r="F171" s="1018">
        <v>0.38991128450959572</v>
      </c>
      <c r="G171" s="1018">
        <v>0.42016076541657937</v>
      </c>
      <c r="H171" s="1018">
        <v>0.49160800810197713</v>
      </c>
      <c r="I171" s="1018">
        <v>0.25037509793679813</v>
      </c>
      <c r="J171" s="1018">
        <v>0</v>
      </c>
      <c r="K171" s="1018">
        <v>0</v>
      </c>
      <c r="L171" s="1019">
        <v>0.30377066323452523</v>
      </c>
    </row>
    <row r="172" spans="1:12" ht="18.95" customHeight="1">
      <c r="A172" s="987" t="s">
        <v>419</v>
      </c>
      <c r="B172" s="988" t="s">
        <v>47</v>
      </c>
      <c r="C172" s="989" t="s">
        <v>420</v>
      </c>
      <c r="D172" s="1003" t="s">
        <v>41</v>
      </c>
      <c r="E172" s="1084">
        <v>19796000</v>
      </c>
      <c r="F172" s="1079">
        <v>19636000</v>
      </c>
      <c r="G172" s="1079">
        <v>10000</v>
      </c>
      <c r="H172" s="1079">
        <v>0</v>
      </c>
      <c r="I172" s="1079">
        <v>150000</v>
      </c>
      <c r="J172" s="1079">
        <v>0</v>
      </c>
      <c r="K172" s="1079">
        <v>0</v>
      </c>
      <c r="L172" s="1087">
        <v>0</v>
      </c>
    </row>
    <row r="173" spans="1:12" ht="18.95" customHeight="1">
      <c r="A173" s="991"/>
      <c r="B173" s="989"/>
      <c r="C173" s="989" t="s">
        <v>421</v>
      </c>
      <c r="D173" s="992" t="s">
        <v>42</v>
      </c>
      <c r="E173" s="1086">
        <v>19996000</v>
      </c>
      <c r="F173" s="1079">
        <v>19636000</v>
      </c>
      <c r="G173" s="1079">
        <v>10000</v>
      </c>
      <c r="H173" s="1079">
        <v>200000</v>
      </c>
      <c r="I173" s="1079">
        <v>150000</v>
      </c>
      <c r="J173" s="1079">
        <v>0</v>
      </c>
      <c r="K173" s="1079">
        <v>0</v>
      </c>
      <c r="L173" s="1087">
        <v>0</v>
      </c>
    </row>
    <row r="174" spans="1:12" ht="18.95" customHeight="1">
      <c r="A174" s="991"/>
      <c r="B174" s="989"/>
      <c r="C174" s="989" t="s">
        <v>422</v>
      </c>
      <c r="D174" s="992" t="s">
        <v>43</v>
      </c>
      <c r="E174" s="1086">
        <v>12059966</v>
      </c>
      <c r="F174" s="1079">
        <v>11898366</v>
      </c>
      <c r="G174" s="1079">
        <v>5600</v>
      </c>
      <c r="H174" s="1079">
        <v>6000</v>
      </c>
      <c r="I174" s="1079">
        <v>150000</v>
      </c>
      <c r="J174" s="1079">
        <v>0</v>
      </c>
      <c r="K174" s="1079">
        <v>0</v>
      </c>
      <c r="L174" s="1087">
        <v>0</v>
      </c>
    </row>
    <row r="175" spans="1:12" ht="18.95" customHeight="1">
      <c r="A175" s="991"/>
      <c r="B175" s="989"/>
      <c r="C175" s="989" t="s">
        <v>423</v>
      </c>
      <c r="D175" s="992" t="s">
        <v>44</v>
      </c>
      <c r="E175" s="1015">
        <v>0.60921226510406146</v>
      </c>
      <c r="F175" s="949">
        <v>0.60594652678753314</v>
      </c>
      <c r="G175" s="949">
        <v>0.56000000000000005</v>
      </c>
      <c r="H175" s="949">
        <v>0</v>
      </c>
      <c r="I175" s="949">
        <v>1</v>
      </c>
      <c r="J175" s="949">
        <v>0</v>
      </c>
      <c r="K175" s="949">
        <v>0</v>
      </c>
      <c r="L175" s="1016">
        <v>0</v>
      </c>
    </row>
    <row r="176" spans="1:12" ht="18.95" customHeight="1">
      <c r="A176" s="993"/>
      <c r="B176" s="994"/>
      <c r="C176" s="994"/>
      <c r="D176" s="997" t="s">
        <v>45</v>
      </c>
      <c r="E176" s="1017">
        <v>0.60311892378475696</v>
      </c>
      <c r="F176" s="1018">
        <v>0.60594652678753314</v>
      </c>
      <c r="G176" s="1018">
        <v>0.56000000000000005</v>
      </c>
      <c r="H176" s="1018">
        <v>0.03</v>
      </c>
      <c r="I176" s="1018">
        <v>1</v>
      </c>
      <c r="J176" s="1018">
        <v>0</v>
      </c>
      <c r="K176" s="1018">
        <v>0</v>
      </c>
      <c r="L176" s="1019">
        <v>0</v>
      </c>
    </row>
    <row r="177" spans="1:12" ht="18.95" hidden="1" customHeight="1">
      <c r="A177" s="987" t="s">
        <v>424</v>
      </c>
      <c r="B177" s="988" t="s">
        <v>47</v>
      </c>
      <c r="C177" s="989" t="s">
        <v>425</v>
      </c>
      <c r="D177" s="990" t="s">
        <v>41</v>
      </c>
      <c r="E177" s="1084" t="e">
        <f>SUM(F177:L177)</f>
        <v>#REF!</v>
      </c>
      <c r="F177" s="1079" t="e">
        <f>(SUMIFS(#REF!,#REF!,"2",#REF!,A177,#REF!,"85"))</f>
        <v>#REF!</v>
      </c>
      <c r="G177" s="1079" t="e">
        <f>(SUMIFS(#REF!,#REF!,"3",#REF!,A177,#REF!,"85"))</f>
        <v>#REF!</v>
      </c>
      <c r="H177" s="1079" t="e">
        <f>(SUMIFS(#REF!,#REF!,"4",#REF!,A177,#REF!,"85"))</f>
        <v>#REF!</v>
      </c>
      <c r="I177" s="1079" t="e">
        <f>(SUMIFS(#REF!,#REF!,"6",#REF!,A177,#REF!,"85"))</f>
        <v>#REF!</v>
      </c>
      <c r="J177" s="1079" t="e">
        <f>(SUMIFS(#REF!,#REF!,"8",#REF!,A177,#REF!,"85"))</f>
        <v>#REF!</v>
      </c>
      <c r="K177" s="1079" t="e">
        <f>(SUMIFS(#REF!,#REF!,"9",#REF!,A177,#REF!,"85"))</f>
        <v>#REF!</v>
      </c>
      <c r="L177" s="1087" t="e">
        <f>(SUMIFS(#REF!,#REF!,"1",#REF!,A177,#REF!,"85"))</f>
        <v>#REF!</v>
      </c>
    </row>
    <row r="178" spans="1:12" ht="18.95" hidden="1" customHeight="1">
      <c r="A178" s="991"/>
      <c r="B178" s="989"/>
      <c r="C178" s="989"/>
      <c r="D178" s="992" t="s">
        <v>42</v>
      </c>
      <c r="E178" s="1086" t="e">
        <f>SUM(F178:L178)</f>
        <v>#REF!</v>
      </c>
      <c r="F178" s="1079" t="e">
        <f>(SUMIFS(#REF!,#REF!,"2",#REF!,A177,#REF!,"85"))</f>
        <v>#REF!</v>
      </c>
      <c r="G178" s="1079" t="e">
        <f>(SUMIFS(#REF!,#REF!,"3",#REF!,A177,#REF!,"85"))</f>
        <v>#REF!</v>
      </c>
      <c r="H178" s="1079" t="e">
        <f>(SUMIFS(#REF!,#REF!,"4",#REF!,A177,#REF!,"85"))</f>
        <v>#REF!</v>
      </c>
      <c r="I178" s="1079" t="e">
        <f>(SUMIFS(#REF!,#REF!,"6",#REF!,A177,#REF!,"85"))</f>
        <v>#REF!</v>
      </c>
      <c r="J178" s="1079" t="e">
        <f>(SUMIFS(#REF!,#REF!,"8",#REF!,A177,#REF!,"85"))</f>
        <v>#REF!</v>
      </c>
      <c r="K178" s="1079" t="e">
        <f>(SUMIFS(#REF!,#REF!,"9",#REF!,A177,#REF!,"85"))</f>
        <v>#REF!</v>
      </c>
      <c r="L178" s="1087" t="e">
        <f>(SUMIFS(#REF!,#REF!,"1",#REF!,A177,#REF!,"85"))</f>
        <v>#REF!</v>
      </c>
    </row>
    <row r="179" spans="1:12" ht="18.95" hidden="1" customHeight="1">
      <c r="A179" s="991"/>
      <c r="B179" s="989"/>
      <c r="C179" s="989"/>
      <c r="D179" s="992" t="s">
        <v>43</v>
      </c>
      <c r="E179" s="1086" t="e">
        <f>SUM(F179:L179)</f>
        <v>#REF!</v>
      </c>
      <c r="F179" s="1079" t="e">
        <f>(SUMIFS(#REF!,#REF!,"2",#REF!,A177,#REF!,"85"))</f>
        <v>#REF!</v>
      </c>
      <c r="G179" s="1079" t="e">
        <f>(SUMIFS(#REF!,#REF!,"3",#REF!,A177,#REF!,"85"))</f>
        <v>#REF!</v>
      </c>
      <c r="H179" s="1079" t="e">
        <f>(SUMIFS(#REF!,#REF!,"4",#REF!,A177,#REF!,"85"))</f>
        <v>#REF!</v>
      </c>
      <c r="I179" s="1079" t="e">
        <f>(SUMIFS(#REF!,#REF!,"6",#REF!,A177,#REF!,"85"))</f>
        <v>#REF!</v>
      </c>
      <c r="J179" s="1079" t="e">
        <f>(SUMIFS(#REF!,#REF!,"8",#REF!,A177,#REF!,"85"))</f>
        <v>#REF!</v>
      </c>
      <c r="K179" s="1079" t="e">
        <f>(SUMIFS(#REF!,#REF!,"9",#REF!,A177,#REF!,"85"))</f>
        <v>#REF!</v>
      </c>
      <c r="L179" s="1087" t="e">
        <f>(SUMIFS(#REF!,#REF!,"1",#REF!,A177,#REF!,"85"))</f>
        <v>#REF!</v>
      </c>
    </row>
    <row r="180" spans="1:12" ht="18.95" hidden="1" customHeight="1">
      <c r="A180" s="991"/>
      <c r="B180" s="989"/>
      <c r="C180" s="989"/>
      <c r="D180" s="992" t="s">
        <v>44</v>
      </c>
      <c r="E180" s="1015" t="e">
        <f t="shared" ref="E180:L180" si="0">IF(E177=0,0,(IF(E179/E177&gt;1000%,"*)",E179/E177)))</f>
        <v>#REF!</v>
      </c>
      <c r="F180" s="949" t="e">
        <f t="shared" si="0"/>
        <v>#REF!</v>
      </c>
      <c r="G180" s="949" t="e">
        <f t="shared" si="0"/>
        <v>#REF!</v>
      </c>
      <c r="H180" s="949" t="e">
        <f t="shared" si="0"/>
        <v>#REF!</v>
      </c>
      <c r="I180" s="949" t="e">
        <f t="shared" si="0"/>
        <v>#REF!</v>
      </c>
      <c r="J180" s="949" t="e">
        <f t="shared" si="0"/>
        <v>#REF!</v>
      </c>
      <c r="K180" s="949" t="e">
        <f t="shared" si="0"/>
        <v>#REF!</v>
      </c>
      <c r="L180" s="1016" t="e">
        <f t="shared" si="0"/>
        <v>#REF!</v>
      </c>
    </row>
    <row r="181" spans="1:12" ht="18.95" hidden="1" customHeight="1">
      <c r="A181" s="993"/>
      <c r="B181" s="994"/>
      <c r="C181" s="994"/>
      <c r="D181" s="997" t="s">
        <v>45</v>
      </c>
      <c r="E181" s="1017" t="e">
        <f t="shared" ref="E181:L181" si="1">IF(E178=0,0,(IF(E179/E178&gt;1000%,"*)",E179/E178)))</f>
        <v>#REF!</v>
      </c>
      <c r="F181" s="1018" t="e">
        <f t="shared" si="1"/>
        <v>#REF!</v>
      </c>
      <c r="G181" s="1018" t="e">
        <f t="shared" si="1"/>
        <v>#REF!</v>
      </c>
      <c r="H181" s="1018" t="e">
        <f t="shared" si="1"/>
        <v>#REF!</v>
      </c>
      <c r="I181" s="1018" t="e">
        <f t="shared" si="1"/>
        <v>#REF!</v>
      </c>
      <c r="J181" s="1018" t="e">
        <f t="shared" si="1"/>
        <v>#REF!</v>
      </c>
      <c r="K181" s="1018" t="e">
        <f t="shared" si="1"/>
        <v>#REF!</v>
      </c>
      <c r="L181" s="1019" t="e">
        <f t="shared" si="1"/>
        <v>#REF!</v>
      </c>
    </row>
    <row r="182" spans="1:12" s="942" customFormat="1" ht="23.25" customHeight="1">
      <c r="A182" s="659" t="s">
        <v>721</v>
      </c>
      <c r="B182" s="663"/>
      <c r="C182" s="663"/>
      <c r="F182" s="75"/>
      <c r="G182" s="75"/>
      <c r="H182" s="75"/>
      <c r="I182" s="75"/>
      <c r="J182" s="75"/>
    </row>
    <row r="183" spans="1:12" ht="18" customHeight="1">
      <c r="A183" s="1632"/>
      <c r="B183" s="1632"/>
      <c r="C183" s="1632"/>
      <c r="D183" s="1632"/>
      <c r="E183" s="1632"/>
      <c r="F183" s="1632"/>
      <c r="G183" s="1632"/>
      <c r="H183" s="1632"/>
      <c r="I183" s="1632"/>
      <c r="J183" s="1632"/>
      <c r="K183" s="1632"/>
      <c r="L183" s="1632"/>
    </row>
    <row r="184" spans="1:12">
      <c r="E184" s="1007"/>
      <c r="F184" s="1007"/>
      <c r="G184" s="1007"/>
      <c r="H184" s="1007"/>
      <c r="I184" s="1007"/>
      <c r="J184" s="1007"/>
      <c r="K184" s="1007"/>
      <c r="L184" s="1007"/>
    </row>
    <row r="185" spans="1:12">
      <c r="E185" s="1007"/>
      <c r="F185" s="1007"/>
      <c r="G185" s="1007"/>
      <c r="H185" s="1007"/>
      <c r="I185" s="1007"/>
      <c r="J185" s="1007"/>
      <c r="K185" s="1007"/>
      <c r="L185" s="1007"/>
    </row>
    <row r="186" spans="1:12">
      <c r="G186" s="996"/>
      <c r="H186" s="1020"/>
      <c r="I186" s="1021"/>
      <c r="J186" s="996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Q16" sqref="Q16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3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31" t="s">
        <v>4</v>
      </c>
      <c r="F5" s="944" t="s">
        <v>4</v>
      </c>
      <c r="G5" s="929" t="s">
        <v>4</v>
      </c>
      <c r="H5" s="930" t="s">
        <v>4</v>
      </c>
      <c r="I5" s="931" t="s">
        <v>4</v>
      </c>
      <c r="J5" s="930" t="s">
        <v>4</v>
      </c>
      <c r="K5" s="931" t="s">
        <v>4</v>
      </c>
      <c r="L5" s="931" t="s">
        <v>4</v>
      </c>
    </row>
    <row r="6" spans="1:15" ht="15.95" customHeight="1">
      <c r="A6" s="129"/>
      <c r="B6" s="130"/>
      <c r="C6" s="131" t="s">
        <v>746</v>
      </c>
      <c r="D6" s="130"/>
      <c r="E6" s="945"/>
      <c r="F6" s="946" t="s">
        <v>5</v>
      </c>
      <c r="G6" s="934" t="s">
        <v>6</v>
      </c>
      <c r="H6" s="935" t="s">
        <v>7</v>
      </c>
      <c r="I6" s="936" t="s">
        <v>7</v>
      </c>
      <c r="J6" s="935" t="s">
        <v>8</v>
      </c>
      <c r="K6" s="937" t="s">
        <v>9</v>
      </c>
      <c r="L6" s="936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37" t="s">
        <v>12</v>
      </c>
      <c r="F7" s="946" t="s">
        <v>13</v>
      </c>
      <c r="G7" s="939" t="s">
        <v>14</v>
      </c>
      <c r="H7" s="935" t="s">
        <v>15</v>
      </c>
      <c r="I7" s="936" t="s">
        <v>16</v>
      </c>
      <c r="J7" s="935" t="s">
        <v>17</v>
      </c>
      <c r="K7" s="936" t="s">
        <v>18</v>
      </c>
      <c r="L7" s="940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37" t="s">
        <v>4</v>
      </c>
      <c r="F8" s="946" t="s">
        <v>20</v>
      </c>
      <c r="G8" s="939" t="s">
        <v>21</v>
      </c>
      <c r="H8" s="935" t="s">
        <v>22</v>
      </c>
      <c r="I8" s="936" t="s">
        <v>4</v>
      </c>
      <c r="J8" s="935" t="s">
        <v>23</v>
      </c>
      <c r="K8" s="936" t="s">
        <v>24</v>
      </c>
      <c r="L8" s="936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47" t="s">
        <v>4</v>
      </c>
      <c r="F9" s="946" t="s">
        <v>4</v>
      </c>
      <c r="G9" s="939" t="s">
        <v>4</v>
      </c>
      <c r="H9" s="935" t="s">
        <v>27</v>
      </c>
      <c r="I9" s="936"/>
      <c r="J9" s="935" t="s">
        <v>28</v>
      </c>
      <c r="K9" s="936" t="s">
        <v>4</v>
      </c>
      <c r="L9" s="936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41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2">
        <v>69789478000</v>
      </c>
      <c r="F12" s="692">
        <v>64671622000</v>
      </c>
      <c r="G12" s="692">
        <v>29573000</v>
      </c>
      <c r="H12" s="692">
        <v>4606406000</v>
      </c>
      <c r="I12" s="692">
        <v>176053000</v>
      </c>
      <c r="J12" s="692">
        <v>0</v>
      </c>
      <c r="K12" s="692">
        <v>0</v>
      </c>
      <c r="L12" s="693">
        <v>305824000</v>
      </c>
      <c r="M12" s="144"/>
      <c r="N12" s="144"/>
      <c r="O12" s="1148"/>
    </row>
    <row r="13" spans="1:15" ht="18.95" customHeight="1">
      <c r="A13" s="145"/>
      <c r="B13" s="146"/>
      <c r="C13" s="142"/>
      <c r="D13" s="143" t="s">
        <v>42</v>
      </c>
      <c r="E13" s="692">
        <v>75041520972.860001</v>
      </c>
      <c r="F13" s="692">
        <v>68549294869.269997</v>
      </c>
      <c r="G13" s="692">
        <v>40113751.289999999</v>
      </c>
      <c r="H13" s="692">
        <v>5277871706.21</v>
      </c>
      <c r="I13" s="692">
        <v>720720029.69999993</v>
      </c>
      <c r="J13" s="692">
        <v>5000</v>
      </c>
      <c r="K13" s="692">
        <v>0</v>
      </c>
      <c r="L13" s="694">
        <v>453515616.38999993</v>
      </c>
      <c r="M13" s="144"/>
      <c r="N13" s="144"/>
    </row>
    <row r="14" spans="1:15" ht="18.95" customHeight="1">
      <c r="A14" s="145"/>
      <c r="B14" s="146"/>
      <c r="C14" s="948" t="s">
        <v>4</v>
      </c>
      <c r="D14" s="143" t="s">
        <v>43</v>
      </c>
      <c r="E14" s="692">
        <v>44759811903.449997</v>
      </c>
      <c r="F14" s="692">
        <v>41428514525.260002</v>
      </c>
      <c r="G14" s="692">
        <v>20967312.489999998</v>
      </c>
      <c r="H14" s="692">
        <v>2898261610.4099989</v>
      </c>
      <c r="I14" s="692">
        <v>257843782.23000002</v>
      </c>
      <c r="J14" s="692">
        <v>0</v>
      </c>
      <c r="K14" s="692">
        <v>0</v>
      </c>
      <c r="L14" s="694">
        <v>154224673.06000003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5">
        <v>0.64135473120246</v>
      </c>
      <c r="F15" s="695">
        <v>0.6405980435322931</v>
      </c>
      <c r="G15" s="683">
        <v>0.70900187637371925</v>
      </c>
      <c r="H15" s="683">
        <v>0.62918066935697781</v>
      </c>
      <c r="I15" s="683">
        <v>1.4645804515117609</v>
      </c>
      <c r="J15" s="683">
        <v>0</v>
      </c>
      <c r="K15" s="683">
        <v>0</v>
      </c>
      <c r="L15" s="684">
        <v>0.50429224998692068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5">
        <v>0.59646728002272398</v>
      </c>
      <c r="F16" s="685">
        <v>0.60436091435029504</v>
      </c>
      <c r="G16" s="685">
        <v>0.52269637756932896</v>
      </c>
      <c r="H16" s="685">
        <v>0.54913453220165875</v>
      </c>
      <c r="I16" s="685">
        <v>0.35775859085993161</v>
      </c>
      <c r="J16" s="685">
        <v>0</v>
      </c>
      <c r="K16" s="685">
        <v>0</v>
      </c>
      <c r="L16" s="686">
        <v>0.34006474636448858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6">
        <v>5263614000</v>
      </c>
      <c r="F17" s="1140">
        <v>4913263000</v>
      </c>
      <c r="G17" s="1140">
        <v>2661000</v>
      </c>
      <c r="H17" s="1140">
        <v>317602000</v>
      </c>
      <c r="I17" s="1140">
        <v>10210000</v>
      </c>
      <c r="J17" s="1140">
        <v>0</v>
      </c>
      <c r="K17" s="1140">
        <v>0</v>
      </c>
      <c r="L17" s="1141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6">
        <v>5600670330.0299988</v>
      </c>
      <c r="F18" s="1140">
        <v>5170600626.6899996</v>
      </c>
      <c r="G18" s="1140">
        <v>3217520.36</v>
      </c>
      <c r="H18" s="1140">
        <v>347706576.61999995</v>
      </c>
      <c r="I18" s="1140">
        <v>52727787.240000002</v>
      </c>
      <c r="J18" s="1140">
        <v>0</v>
      </c>
      <c r="K18" s="1140">
        <v>0</v>
      </c>
      <c r="L18" s="1141">
        <v>26417819.119999997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6">
        <v>3060299840.1099997</v>
      </c>
      <c r="F19" s="1140">
        <v>2855388894.2699995</v>
      </c>
      <c r="G19" s="1140">
        <v>1555582.4299999997</v>
      </c>
      <c r="H19" s="1140">
        <v>187898525.36000007</v>
      </c>
      <c r="I19" s="1140">
        <v>8413649.7100000009</v>
      </c>
      <c r="J19" s="1140">
        <v>0</v>
      </c>
      <c r="K19" s="1140">
        <v>0</v>
      </c>
      <c r="L19" s="1141">
        <v>7043188.3400000008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7">
        <v>0.58140658492625019</v>
      </c>
      <c r="F20" s="697">
        <v>0.58115938313703119</v>
      </c>
      <c r="G20" s="687">
        <v>0.58458565576850796</v>
      </c>
      <c r="H20" s="687">
        <v>0.59161631652193647</v>
      </c>
      <c r="I20" s="688">
        <v>0.82405971694417246</v>
      </c>
      <c r="J20" s="687">
        <v>0</v>
      </c>
      <c r="K20" s="687">
        <v>0</v>
      </c>
      <c r="L20" s="689">
        <v>0.35432077371969017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0">
        <v>0.54641670724682845</v>
      </c>
      <c r="F21" s="690">
        <v>0.55223543654306539</v>
      </c>
      <c r="G21" s="690">
        <v>0.48347244335697065</v>
      </c>
      <c r="H21" s="690">
        <v>0.54039393556064308</v>
      </c>
      <c r="I21" s="690">
        <v>0.15956766157668939</v>
      </c>
      <c r="J21" s="690">
        <v>0</v>
      </c>
      <c r="K21" s="690">
        <v>0</v>
      </c>
      <c r="L21" s="691">
        <v>0.26660748595510869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6">
        <v>3905580000</v>
      </c>
      <c r="F22" s="1140">
        <v>3654175000</v>
      </c>
      <c r="G22" s="1140">
        <v>1415000</v>
      </c>
      <c r="H22" s="1140">
        <v>238339000</v>
      </c>
      <c r="I22" s="1140">
        <v>5662000</v>
      </c>
      <c r="J22" s="1140">
        <v>0</v>
      </c>
      <c r="K22" s="1140">
        <v>0</v>
      </c>
      <c r="L22" s="1141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6">
        <v>4211510253.5300002</v>
      </c>
      <c r="F23" s="1140">
        <v>3891204594.3600001</v>
      </c>
      <c r="G23" s="1140">
        <v>2987777</v>
      </c>
      <c r="H23" s="1140">
        <v>275965626.17000002</v>
      </c>
      <c r="I23" s="1140">
        <v>32594348</v>
      </c>
      <c r="J23" s="1140">
        <v>0</v>
      </c>
      <c r="K23" s="1140">
        <v>0</v>
      </c>
      <c r="L23" s="1141">
        <v>8757908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6">
        <v>2528398260.1599998</v>
      </c>
      <c r="F24" s="1140">
        <v>2360412940.1900001</v>
      </c>
      <c r="G24" s="1140">
        <v>1592817.4100000001</v>
      </c>
      <c r="H24" s="1140">
        <v>150505604.50999996</v>
      </c>
      <c r="I24" s="1140">
        <v>11814444.050000001</v>
      </c>
      <c r="J24" s="1140">
        <v>0</v>
      </c>
      <c r="K24" s="1140">
        <v>0</v>
      </c>
      <c r="L24" s="1141">
        <v>4072454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7">
        <v>0.64738099338894606</v>
      </c>
      <c r="F25" s="697">
        <v>0.64594961658650718</v>
      </c>
      <c r="G25" s="687">
        <v>1.1256660141342758</v>
      </c>
      <c r="H25" s="687">
        <v>0.63147703275586442</v>
      </c>
      <c r="I25" s="688">
        <v>2.0866202843518193</v>
      </c>
      <c r="J25" s="687">
        <v>0</v>
      </c>
      <c r="K25" s="687">
        <v>0</v>
      </c>
      <c r="L25" s="689">
        <v>0.67998897979629325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0">
        <v>0.60035429286697073</v>
      </c>
      <c r="F26" s="690">
        <v>0.60660211586181711</v>
      </c>
      <c r="G26" s="690">
        <v>0.53311120943765222</v>
      </c>
      <c r="H26" s="690">
        <v>0.54537808421576994</v>
      </c>
      <c r="I26" s="690">
        <v>0.36246910200504701</v>
      </c>
      <c r="J26" s="690">
        <v>0</v>
      </c>
      <c r="K26" s="690">
        <v>0</v>
      </c>
      <c r="L26" s="691">
        <v>0.46500305780786916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6">
        <v>3832591000</v>
      </c>
      <c r="F27" s="1140">
        <v>3447366000</v>
      </c>
      <c r="G27" s="1140">
        <v>2314000</v>
      </c>
      <c r="H27" s="1140">
        <v>310737000</v>
      </c>
      <c r="I27" s="1140">
        <v>19006000</v>
      </c>
      <c r="J27" s="1140">
        <v>0</v>
      </c>
      <c r="K27" s="1140">
        <v>0</v>
      </c>
      <c r="L27" s="1141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6">
        <v>4148430702.2799997</v>
      </c>
      <c r="F28" s="1140">
        <v>3673761279.2600002</v>
      </c>
      <c r="G28" s="1140">
        <v>2818390.2199999997</v>
      </c>
      <c r="H28" s="1140">
        <v>348795452.56</v>
      </c>
      <c r="I28" s="1140">
        <v>52506462.950000003</v>
      </c>
      <c r="J28" s="1140">
        <v>0</v>
      </c>
      <c r="K28" s="1140">
        <v>0</v>
      </c>
      <c r="L28" s="1141">
        <v>70549117.290000007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6">
        <v>2511032903.77</v>
      </c>
      <c r="F29" s="1140">
        <v>2286541863.3400002</v>
      </c>
      <c r="G29" s="1140">
        <v>1330161.8800000001</v>
      </c>
      <c r="H29" s="1140">
        <v>195382405.85000002</v>
      </c>
      <c r="I29" s="1140">
        <v>16841626.180000003</v>
      </c>
      <c r="J29" s="1140">
        <v>0</v>
      </c>
      <c r="K29" s="1140">
        <v>0</v>
      </c>
      <c r="L29" s="1141">
        <v>10936846.520000001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7">
        <v>0.65517893867882071</v>
      </c>
      <c r="F30" s="697">
        <v>0.66327215135845752</v>
      </c>
      <c r="G30" s="687">
        <v>0.57483227312013829</v>
      </c>
      <c r="H30" s="687">
        <v>0.62877097304151108</v>
      </c>
      <c r="I30" s="688">
        <v>0.88612155003683069</v>
      </c>
      <c r="J30" s="687">
        <v>0</v>
      </c>
      <c r="K30" s="687">
        <v>0</v>
      </c>
      <c r="L30" s="689">
        <v>0.20570355326512191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0">
        <v>0.60529705905173314</v>
      </c>
      <c r="F31" s="690">
        <v>0.62239805189535191</v>
      </c>
      <c r="G31" s="690">
        <v>0.47195802432212536</v>
      </c>
      <c r="H31" s="690">
        <v>0.56016328313910635</v>
      </c>
      <c r="I31" s="690">
        <v>0.32075339365437111</v>
      </c>
      <c r="J31" s="690">
        <v>0</v>
      </c>
      <c r="K31" s="690">
        <v>0</v>
      </c>
      <c r="L31" s="691">
        <v>0.15502456926630104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6">
        <v>2131876000</v>
      </c>
      <c r="F32" s="1140">
        <v>1955586000</v>
      </c>
      <c r="G32" s="1140">
        <v>1361000</v>
      </c>
      <c r="H32" s="1140">
        <v>160295000</v>
      </c>
      <c r="I32" s="1140">
        <v>5095000</v>
      </c>
      <c r="J32" s="1140">
        <v>0</v>
      </c>
      <c r="K32" s="1140">
        <v>0</v>
      </c>
      <c r="L32" s="1141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6">
        <v>2300828342.4200001</v>
      </c>
      <c r="F33" s="1140">
        <v>2054220026.24</v>
      </c>
      <c r="G33" s="1140">
        <v>1721340</v>
      </c>
      <c r="H33" s="1140">
        <v>204829553.42000002</v>
      </c>
      <c r="I33" s="1140">
        <v>26142927.710000001</v>
      </c>
      <c r="J33" s="1140">
        <v>0</v>
      </c>
      <c r="K33" s="1140">
        <v>0</v>
      </c>
      <c r="L33" s="1141">
        <v>13914495.050000001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6">
        <v>1299202443.97</v>
      </c>
      <c r="F34" s="1140">
        <v>1159492557.5799999</v>
      </c>
      <c r="G34" s="1140">
        <v>945651.54</v>
      </c>
      <c r="H34" s="1140">
        <v>121917545.40999998</v>
      </c>
      <c r="I34" s="1140">
        <v>10737267.23</v>
      </c>
      <c r="J34" s="1140">
        <v>0</v>
      </c>
      <c r="K34" s="1140">
        <v>0</v>
      </c>
      <c r="L34" s="1141">
        <v>6109422.2099999981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7">
        <v>0.60941745390913915</v>
      </c>
      <c r="F35" s="697">
        <v>0.59291310000173858</v>
      </c>
      <c r="G35" s="687">
        <v>0.69482111682586334</v>
      </c>
      <c r="H35" s="687">
        <v>0.76058233513210005</v>
      </c>
      <c r="I35" s="687">
        <v>2.1074126064769381</v>
      </c>
      <c r="J35" s="687">
        <v>0</v>
      </c>
      <c r="K35" s="687">
        <v>0</v>
      </c>
      <c r="L35" s="689">
        <v>0.64046778593143916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0">
        <v>0.56466726353149199</v>
      </c>
      <c r="F36" s="690">
        <v>0.56444418940959795</v>
      </c>
      <c r="G36" s="690">
        <v>0.54936940987835059</v>
      </c>
      <c r="H36" s="690">
        <v>0.59521462296024163</v>
      </c>
      <c r="I36" s="690">
        <v>0.41071403130923473</v>
      </c>
      <c r="J36" s="690">
        <v>0</v>
      </c>
      <c r="K36" s="690">
        <v>0</v>
      </c>
      <c r="L36" s="691">
        <v>0.43906891252945596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6">
        <v>4286040000</v>
      </c>
      <c r="F37" s="1140">
        <v>3944300000</v>
      </c>
      <c r="G37" s="1140">
        <v>2369000</v>
      </c>
      <c r="H37" s="1140">
        <v>320151000</v>
      </c>
      <c r="I37" s="1140">
        <v>8459000</v>
      </c>
      <c r="J37" s="1140">
        <v>0</v>
      </c>
      <c r="K37" s="1140">
        <v>0</v>
      </c>
      <c r="L37" s="1141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6">
        <v>4571254808.1999998</v>
      </c>
      <c r="F38" s="1140">
        <v>4179418712.2399998</v>
      </c>
      <c r="G38" s="1140">
        <v>2884913</v>
      </c>
      <c r="H38" s="1140">
        <v>345093355.06</v>
      </c>
      <c r="I38" s="1140">
        <v>28934487</v>
      </c>
      <c r="J38" s="1140">
        <v>0</v>
      </c>
      <c r="K38" s="1140">
        <v>0</v>
      </c>
      <c r="L38" s="1141">
        <v>14923340.9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6">
        <v>2722182781.46</v>
      </c>
      <c r="F39" s="1140">
        <v>2518383003.77</v>
      </c>
      <c r="G39" s="1140">
        <v>1508874.29</v>
      </c>
      <c r="H39" s="1140">
        <v>188814129.74999988</v>
      </c>
      <c r="I39" s="1140">
        <v>7665471.5399999991</v>
      </c>
      <c r="J39" s="1140">
        <v>0</v>
      </c>
      <c r="K39" s="1140">
        <v>0</v>
      </c>
      <c r="L39" s="1141">
        <v>5811302.1100000013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7">
        <v>0.6351277126345064</v>
      </c>
      <c r="F40" s="697">
        <v>0.63848667793271308</v>
      </c>
      <c r="G40" s="687">
        <v>0.63692456310679613</v>
      </c>
      <c r="H40" s="687">
        <v>0.58976585970370199</v>
      </c>
      <c r="I40" s="687">
        <v>0.9061912211845371</v>
      </c>
      <c r="J40" s="687">
        <v>0</v>
      </c>
      <c r="K40" s="687">
        <v>0</v>
      </c>
      <c r="L40" s="689">
        <v>0.54003365021838134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0">
        <v>0.59550011882446352</v>
      </c>
      <c r="F41" s="690">
        <v>0.60256776771242626</v>
      </c>
      <c r="G41" s="690">
        <v>0.52302245856287521</v>
      </c>
      <c r="H41" s="690">
        <v>0.54713927979624966</v>
      </c>
      <c r="I41" s="690">
        <v>0.26492508887404842</v>
      </c>
      <c r="J41" s="690">
        <v>0</v>
      </c>
      <c r="K41" s="690">
        <v>0</v>
      </c>
      <c r="L41" s="691">
        <v>0.38941026335463536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6">
        <v>5855939000</v>
      </c>
      <c r="F42" s="1140">
        <v>5496142000</v>
      </c>
      <c r="G42" s="1140">
        <v>1790000</v>
      </c>
      <c r="H42" s="1140">
        <v>320426000</v>
      </c>
      <c r="I42" s="1140">
        <v>14828000</v>
      </c>
      <c r="J42" s="1140">
        <v>0</v>
      </c>
      <c r="K42" s="1140">
        <v>0</v>
      </c>
      <c r="L42" s="1141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6">
        <v>6276112403.71</v>
      </c>
      <c r="F43" s="1140">
        <v>5833136969.9899998</v>
      </c>
      <c r="G43" s="1140">
        <v>2421644</v>
      </c>
      <c r="H43" s="1140">
        <v>339875075.84000003</v>
      </c>
      <c r="I43" s="1140">
        <v>65667193.879999995</v>
      </c>
      <c r="J43" s="1140">
        <v>0</v>
      </c>
      <c r="K43" s="1140">
        <v>0</v>
      </c>
      <c r="L43" s="1141">
        <v>35011520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6">
        <v>3836442592.3300009</v>
      </c>
      <c r="F44" s="1140">
        <v>3628581024.2900004</v>
      </c>
      <c r="G44" s="1140">
        <v>1342064.01</v>
      </c>
      <c r="H44" s="1140">
        <v>180998324.08999997</v>
      </c>
      <c r="I44" s="1140">
        <v>12160412.650000002</v>
      </c>
      <c r="J44" s="1140">
        <v>0</v>
      </c>
      <c r="K44" s="1140">
        <v>0</v>
      </c>
      <c r="L44" s="1141">
        <v>13360767.290000007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7">
        <v>0.65513704844432308</v>
      </c>
      <c r="F45" s="697">
        <v>0.66020510829050638</v>
      </c>
      <c r="G45" s="687">
        <v>0.74975643016759774</v>
      </c>
      <c r="H45" s="687">
        <v>0.56486778254573589</v>
      </c>
      <c r="I45" s="687">
        <v>0.82009796668465085</v>
      </c>
      <c r="J45" s="687">
        <v>0</v>
      </c>
      <c r="K45" s="687">
        <v>0</v>
      </c>
      <c r="L45" s="689">
        <v>0.58720904012657704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0">
        <v>0.61127690926347389</v>
      </c>
      <c r="F46" s="690">
        <v>0.62206340138387339</v>
      </c>
      <c r="G46" s="690">
        <v>0.55419541848430243</v>
      </c>
      <c r="H46" s="690">
        <v>0.53254368135899133</v>
      </c>
      <c r="I46" s="690">
        <v>0.18518246222340334</v>
      </c>
      <c r="J46" s="690">
        <v>0</v>
      </c>
      <c r="K46" s="690">
        <v>0</v>
      </c>
      <c r="L46" s="691">
        <v>0.38161060388123696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6">
        <v>9353133000</v>
      </c>
      <c r="F47" s="1140">
        <v>8753671000</v>
      </c>
      <c r="G47" s="1140">
        <v>3176000</v>
      </c>
      <c r="H47" s="1140">
        <v>557486000</v>
      </c>
      <c r="I47" s="1140">
        <v>17869000</v>
      </c>
      <c r="J47" s="1140">
        <v>0</v>
      </c>
      <c r="K47" s="1140">
        <v>0</v>
      </c>
      <c r="L47" s="1141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6">
        <v>10196985490.139999</v>
      </c>
      <c r="F48" s="1140">
        <v>9301005325.6700001</v>
      </c>
      <c r="G48" s="1140">
        <v>4299900</v>
      </c>
      <c r="H48" s="1140">
        <v>761238740.70999992</v>
      </c>
      <c r="I48" s="1140">
        <v>87453326.039999992</v>
      </c>
      <c r="J48" s="1140">
        <v>0</v>
      </c>
      <c r="K48" s="1140">
        <v>0</v>
      </c>
      <c r="L48" s="1141">
        <v>42988197.719999984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6">
        <v>6304591507.54</v>
      </c>
      <c r="F49" s="1140">
        <v>5847340515.6700001</v>
      </c>
      <c r="G49" s="1140">
        <v>2350336.5099999998</v>
      </c>
      <c r="H49" s="1140">
        <v>397185363.03999984</v>
      </c>
      <c r="I49" s="1140">
        <v>39581177.209999993</v>
      </c>
      <c r="J49" s="1140">
        <v>0</v>
      </c>
      <c r="K49" s="1140">
        <v>0</v>
      </c>
      <c r="L49" s="1141">
        <v>18134115.109999999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7">
        <v>0.67406199693086799</v>
      </c>
      <c r="F50" s="697">
        <v>0.66798723823068062</v>
      </c>
      <c r="G50" s="687">
        <v>0.74003038727959691</v>
      </c>
      <c r="H50" s="687">
        <v>0.71245800439831641</v>
      </c>
      <c r="I50" s="687">
        <v>2.2150751138843803</v>
      </c>
      <c r="J50" s="687">
        <v>0</v>
      </c>
      <c r="K50" s="687">
        <v>0</v>
      </c>
      <c r="L50" s="689">
        <v>0.86637595480387941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0">
        <v>0.61827993318576757</v>
      </c>
      <c r="F51" s="690">
        <v>0.62867833217252622</v>
      </c>
      <c r="G51" s="690">
        <v>0.546602597734831</v>
      </c>
      <c r="H51" s="690">
        <v>0.52176188861532313</v>
      </c>
      <c r="I51" s="690">
        <v>0.45259773415474314</v>
      </c>
      <c r="J51" s="690">
        <v>0</v>
      </c>
      <c r="K51" s="690">
        <v>0</v>
      </c>
      <c r="L51" s="691">
        <v>0.42183939015343319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6">
        <v>1801234000</v>
      </c>
      <c r="F52" s="1140">
        <v>1643516000</v>
      </c>
      <c r="G52" s="1140">
        <v>1064000</v>
      </c>
      <c r="H52" s="1140">
        <v>144219000</v>
      </c>
      <c r="I52" s="1140">
        <v>4589000</v>
      </c>
      <c r="J52" s="1140">
        <v>0</v>
      </c>
      <c r="K52" s="1140">
        <v>0</v>
      </c>
      <c r="L52" s="1141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6">
        <v>1936948068.25</v>
      </c>
      <c r="F53" s="1140">
        <v>1749744309.0799999</v>
      </c>
      <c r="G53" s="1140">
        <v>1378915</v>
      </c>
      <c r="H53" s="1140">
        <v>157422887.16999999</v>
      </c>
      <c r="I53" s="1140">
        <v>18690626</v>
      </c>
      <c r="J53" s="1140">
        <v>0</v>
      </c>
      <c r="K53" s="1140">
        <v>0</v>
      </c>
      <c r="L53" s="1141">
        <v>9711331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6">
        <v>1042311027.3699999</v>
      </c>
      <c r="F54" s="1140">
        <v>945297845.01999998</v>
      </c>
      <c r="G54" s="1140">
        <v>727724.39999999991</v>
      </c>
      <c r="H54" s="1140">
        <v>85643554.079999924</v>
      </c>
      <c r="I54" s="1140">
        <v>6548530.2599999988</v>
      </c>
      <c r="J54" s="1140">
        <v>0</v>
      </c>
      <c r="K54" s="1140">
        <v>0</v>
      </c>
      <c r="L54" s="1141">
        <v>4093373.6100000008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7">
        <v>0.57866497488388513</v>
      </c>
      <c r="F55" s="697">
        <v>0.57516802088936159</v>
      </c>
      <c r="G55" s="687">
        <v>0.68395150375939839</v>
      </c>
      <c r="H55" s="687">
        <v>0.59384376593930011</v>
      </c>
      <c r="I55" s="688">
        <v>1.4270059402920023</v>
      </c>
      <c r="J55" s="687">
        <v>0</v>
      </c>
      <c r="K55" s="687">
        <v>0</v>
      </c>
      <c r="L55" s="689">
        <v>0.5217147094060669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0">
        <v>0.53812027511491844</v>
      </c>
      <c r="F56" s="690">
        <v>0.54024913246726269</v>
      </c>
      <c r="G56" s="690">
        <v>0.52775145676129409</v>
      </c>
      <c r="H56" s="690">
        <v>0.544034959716588</v>
      </c>
      <c r="I56" s="690">
        <v>0.35036441583069494</v>
      </c>
      <c r="J56" s="690">
        <v>0</v>
      </c>
      <c r="K56" s="690">
        <v>0</v>
      </c>
      <c r="L56" s="691">
        <v>0.42150490082152497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6">
        <v>3997074000</v>
      </c>
      <c r="F57" s="1140">
        <v>3659266000</v>
      </c>
      <c r="G57" s="1140">
        <v>1494000</v>
      </c>
      <c r="H57" s="1140">
        <v>279766000</v>
      </c>
      <c r="I57" s="1140">
        <v>10928000</v>
      </c>
      <c r="J57" s="1140">
        <v>0</v>
      </c>
      <c r="K57" s="1140">
        <v>0</v>
      </c>
      <c r="L57" s="1141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6">
        <v>4282133444.2499995</v>
      </c>
      <c r="F58" s="1140">
        <v>3857540385.1399999</v>
      </c>
      <c r="G58" s="1140">
        <v>2541557.7000000002</v>
      </c>
      <c r="H58" s="1140">
        <v>304707032.94999993</v>
      </c>
      <c r="I58" s="1140">
        <v>62142487.460000001</v>
      </c>
      <c r="J58" s="1140">
        <v>0</v>
      </c>
      <c r="K58" s="1140">
        <v>0</v>
      </c>
      <c r="L58" s="1141">
        <v>55201980.999999993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6">
        <v>2650537463.54</v>
      </c>
      <c r="F59" s="1140">
        <v>2442867385.6300001</v>
      </c>
      <c r="G59" s="1140">
        <v>1254768.6600000001</v>
      </c>
      <c r="H59" s="1140">
        <v>167863174.42000008</v>
      </c>
      <c r="I59" s="1140">
        <v>19540219</v>
      </c>
      <c r="J59" s="1140">
        <v>0</v>
      </c>
      <c r="K59" s="1140">
        <v>0</v>
      </c>
      <c r="L59" s="1141">
        <v>19011915.830000009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7">
        <v>0.66311943775371684</v>
      </c>
      <c r="F60" s="697">
        <v>0.66758398696077303</v>
      </c>
      <c r="G60" s="687">
        <v>0.83987192771084351</v>
      </c>
      <c r="H60" s="687">
        <v>0.6000127764631874</v>
      </c>
      <c r="I60" s="688">
        <v>1.7880873901903367</v>
      </c>
      <c r="J60" s="687">
        <v>0</v>
      </c>
      <c r="K60" s="687">
        <v>0</v>
      </c>
      <c r="L60" s="689">
        <v>0.41674519574747937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0">
        <v>0.61897591423712206</v>
      </c>
      <c r="F61" s="690">
        <v>0.633270722204336</v>
      </c>
      <c r="G61" s="690">
        <v>0.49370063878541892</v>
      </c>
      <c r="H61" s="690">
        <v>0.55090022962333507</v>
      </c>
      <c r="I61" s="690">
        <v>0.31444217633833355</v>
      </c>
      <c r="J61" s="690">
        <v>0</v>
      </c>
      <c r="K61" s="690">
        <v>0</v>
      </c>
      <c r="L61" s="691">
        <v>0.34440640508897702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6">
        <v>2141196000</v>
      </c>
      <c r="F62" s="1140">
        <v>1870575000</v>
      </c>
      <c r="G62" s="1140">
        <v>1024000</v>
      </c>
      <c r="H62" s="1140">
        <v>217399000</v>
      </c>
      <c r="I62" s="1140">
        <v>19081000</v>
      </c>
      <c r="J62" s="1140">
        <v>0</v>
      </c>
      <c r="K62" s="1140">
        <v>0</v>
      </c>
      <c r="L62" s="1141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6">
        <v>2361653076.3300004</v>
      </c>
      <c r="F63" s="1140">
        <v>2033342026.7</v>
      </c>
      <c r="G63" s="1140">
        <v>1310277</v>
      </c>
      <c r="H63" s="1140">
        <v>243078855.76999998</v>
      </c>
      <c r="I63" s="1140">
        <v>34540173.859999999</v>
      </c>
      <c r="J63" s="1140">
        <v>0</v>
      </c>
      <c r="K63" s="1140">
        <v>0</v>
      </c>
      <c r="L63" s="1141">
        <v>49381743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6">
        <v>1474855868.3900001</v>
      </c>
      <c r="F64" s="1140">
        <v>1305532308.0799999</v>
      </c>
      <c r="G64" s="1140">
        <v>654916.44999999995</v>
      </c>
      <c r="H64" s="1140">
        <v>133362339.33000006</v>
      </c>
      <c r="I64" s="1140">
        <v>18381356.780000001</v>
      </c>
      <c r="J64" s="1140">
        <v>0</v>
      </c>
      <c r="K64" s="1140">
        <v>0</v>
      </c>
      <c r="L64" s="1141">
        <v>16924947.75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7">
        <v>0.68880002969835552</v>
      </c>
      <c r="F65" s="697">
        <v>0.69793101483768361</v>
      </c>
      <c r="G65" s="687">
        <v>0.63956684570312494</v>
      </c>
      <c r="H65" s="687">
        <v>0.61344504496340857</v>
      </c>
      <c r="I65" s="687">
        <v>0.9633329898852262</v>
      </c>
      <c r="J65" s="687">
        <v>0</v>
      </c>
      <c r="K65" s="687">
        <v>0</v>
      </c>
      <c r="L65" s="689">
        <v>0.51106524594619074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0">
        <v>0.62450149142223732</v>
      </c>
      <c r="F66" s="690">
        <v>0.64206232445743794</v>
      </c>
      <c r="G66" s="690">
        <v>0.49983053201727567</v>
      </c>
      <c r="H66" s="690">
        <v>0.54863817302228401</v>
      </c>
      <c r="I66" s="690">
        <v>0.53217325582969721</v>
      </c>
      <c r="J66" s="690">
        <v>0</v>
      </c>
      <c r="K66" s="690">
        <v>0</v>
      </c>
      <c r="L66" s="691">
        <v>0.34273694531195464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6">
        <v>4538122000</v>
      </c>
      <c r="F67" s="1140">
        <v>4250255000</v>
      </c>
      <c r="G67" s="1140">
        <v>1754000</v>
      </c>
      <c r="H67" s="1140">
        <v>262052000</v>
      </c>
      <c r="I67" s="1140">
        <v>12590000</v>
      </c>
      <c r="J67" s="1140">
        <v>0</v>
      </c>
      <c r="K67" s="1140">
        <v>0</v>
      </c>
      <c r="L67" s="1141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6">
        <v>4884299185.5300007</v>
      </c>
      <c r="F68" s="1140">
        <v>4515889335.4400005</v>
      </c>
      <c r="G68" s="1140">
        <v>2173816</v>
      </c>
      <c r="H68" s="1140">
        <v>295602094</v>
      </c>
      <c r="I68" s="1140">
        <v>48486088.5</v>
      </c>
      <c r="J68" s="1140">
        <v>0</v>
      </c>
      <c r="K68" s="1140">
        <v>0</v>
      </c>
      <c r="L68" s="1141">
        <v>22147851.590000004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6">
        <v>2981022888.7600007</v>
      </c>
      <c r="F69" s="1140">
        <v>2799838215.9100003</v>
      </c>
      <c r="G69" s="1140">
        <v>1112544.3599999999</v>
      </c>
      <c r="H69" s="1140">
        <v>161744016.57999992</v>
      </c>
      <c r="I69" s="1140">
        <v>14076614.379999999</v>
      </c>
      <c r="J69" s="1140">
        <v>0</v>
      </c>
      <c r="K69" s="1140">
        <v>0</v>
      </c>
      <c r="L69" s="1141">
        <v>4251497.5299999975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7">
        <v>0.65688469564282337</v>
      </c>
      <c r="F70" s="697">
        <v>0.65874593781079027</v>
      </c>
      <c r="G70" s="687">
        <v>0.63428982896237163</v>
      </c>
      <c r="H70" s="687">
        <v>0.61722107284050465</v>
      </c>
      <c r="I70" s="688">
        <v>1.1180789817315329</v>
      </c>
      <c r="J70" s="687">
        <v>0</v>
      </c>
      <c r="K70" s="687">
        <v>0</v>
      </c>
      <c r="L70" s="689">
        <v>0.37063006974108598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0">
        <v>0.61032765920471077</v>
      </c>
      <c r="F71" s="690">
        <v>0.61999708317413882</v>
      </c>
      <c r="G71" s="690">
        <v>0.51179325205077153</v>
      </c>
      <c r="H71" s="690">
        <v>0.54716803386379231</v>
      </c>
      <c r="I71" s="690">
        <v>0.29032274649253259</v>
      </c>
      <c r="J71" s="690">
        <v>0</v>
      </c>
      <c r="K71" s="690">
        <v>0</v>
      </c>
      <c r="L71" s="691">
        <v>0.19195981663158673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8">
        <v>7756398000</v>
      </c>
      <c r="F72" s="1140">
        <v>7332107000</v>
      </c>
      <c r="G72" s="1140">
        <v>2373000</v>
      </c>
      <c r="H72" s="1140">
        <v>385849000</v>
      </c>
      <c r="I72" s="1140">
        <v>11694000</v>
      </c>
      <c r="J72" s="1140">
        <v>0</v>
      </c>
      <c r="K72" s="1140">
        <v>0</v>
      </c>
      <c r="L72" s="1141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9">
        <v>8213964127.039999</v>
      </c>
      <c r="F73" s="1140">
        <v>7684967658.6999998</v>
      </c>
      <c r="G73" s="1140">
        <v>3254634.36</v>
      </c>
      <c r="H73" s="1140">
        <v>432874005.07999992</v>
      </c>
      <c r="I73" s="1140">
        <v>60668976.370000005</v>
      </c>
      <c r="J73" s="1140">
        <v>5000</v>
      </c>
      <c r="K73" s="1140">
        <v>0</v>
      </c>
      <c r="L73" s="1141">
        <v>32193852.529999994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9">
        <v>4648941126.3899994</v>
      </c>
      <c r="F74" s="1140">
        <v>4372694939.0299997</v>
      </c>
      <c r="G74" s="1140">
        <v>1687662.71</v>
      </c>
      <c r="H74" s="1140">
        <v>238876667.45999998</v>
      </c>
      <c r="I74" s="1140">
        <v>25117816.859999999</v>
      </c>
      <c r="J74" s="1140">
        <v>0</v>
      </c>
      <c r="K74" s="1140">
        <v>0</v>
      </c>
      <c r="L74" s="1141">
        <v>10564040.329999996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7">
        <v>0.5993685633963084</v>
      </c>
      <c r="F75" s="697">
        <v>0.59637631297933869</v>
      </c>
      <c r="G75" s="687">
        <v>0.71119372524230928</v>
      </c>
      <c r="H75" s="687">
        <v>0.619093654408849</v>
      </c>
      <c r="I75" s="687">
        <v>2.1479234530528477</v>
      </c>
      <c r="J75" s="687">
        <v>0</v>
      </c>
      <c r="K75" s="687">
        <v>0</v>
      </c>
      <c r="L75" s="689">
        <v>0.43339652635897419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0">
        <v>0.56598020815380667</v>
      </c>
      <c r="F76" s="690">
        <v>0.56899327794564736</v>
      </c>
      <c r="G76" s="690">
        <v>0.51854141612392979</v>
      </c>
      <c r="H76" s="690">
        <v>0.55183879063343833</v>
      </c>
      <c r="I76" s="690">
        <v>0.41401418588002453</v>
      </c>
      <c r="J76" s="690">
        <v>0</v>
      </c>
      <c r="K76" s="690">
        <v>0</v>
      </c>
      <c r="L76" s="691">
        <v>0.32813843326628417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8">
        <v>2259740000</v>
      </c>
      <c r="F77" s="1140">
        <v>2055140000</v>
      </c>
      <c r="G77" s="1140">
        <v>1095000</v>
      </c>
      <c r="H77" s="1140">
        <v>180949000</v>
      </c>
      <c r="I77" s="1140">
        <v>7378000</v>
      </c>
      <c r="J77" s="1140">
        <v>0</v>
      </c>
      <c r="K77" s="1140">
        <v>0</v>
      </c>
      <c r="L77" s="1141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9">
        <v>2422755616.5799999</v>
      </c>
      <c r="F78" s="1140">
        <v>2189838887.4699998</v>
      </c>
      <c r="G78" s="1140">
        <v>1516530</v>
      </c>
      <c r="H78" s="1140">
        <v>192693527.58000001</v>
      </c>
      <c r="I78" s="1140">
        <v>20350032.530000001</v>
      </c>
      <c r="J78" s="1140">
        <v>0</v>
      </c>
      <c r="K78" s="1140">
        <v>0</v>
      </c>
      <c r="L78" s="1141">
        <v>18356639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9">
        <v>1467374321.9900002</v>
      </c>
      <c r="F79" s="1140">
        <v>1350725720.3600001</v>
      </c>
      <c r="G79" s="1140">
        <v>801448.32000000007</v>
      </c>
      <c r="H79" s="1140">
        <v>102462980.39000005</v>
      </c>
      <c r="I79" s="1140">
        <v>8735514.5</v>
      </c>
      <c r="J79" s="1140">
        <v>0</v>
      </c>
      <c r="K79" s="1140">
        <v>0</v>
      </c>
      <c r="L79" s="1141">
        <v>4648658.42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7">
        <v>0.6493553780479171</v>
      </c>
      <c r="F80" s="697">
        <v>0.65724267950601911</v>
      </c>
      <c r="G80" s="687">
        <v>0.73191627397260284</v>
      </c>
      <c r="H80" s="687">
        <v>0.56625336636289814</v>
      </c>
      <c r="I80" s="688">
        <v>1.1839949173217674</v>
      </c>
      <c r="J80" s="687">
        <v>0</v>
      </c>
      <c r="K80" s="687">
        <v>0</v>
      </c>
      <c r="L80" s="689">
        <v>0.30627608512320464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0">
        <v>0.60566336610597526</v>
      </c>
      <c r="F81" s="690">
        <v>0.61681511278692402</v>
      </c>
      <c r="G81" s="690">
        <v>0.52847508456806003</v>
      </c>
      <c r="H81" s="690">
        <v>0.53174064368851615</v>
      </c>
      <c r="I81" s="690">
        <v>0.42926292560575086</v>
      </c>
      <c r="J81" s="690">
        <v>0</v>
      </c>
      <c r="K81" s="690">
        <v>0</v>
      </c>
      <c r="L81" s="691">
        <v>0.25324126164925942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0">
        <v>2966537000</v>
      </c>
      <c r="F82" s="1140">
        <v>2708575000</v>
      </c>
      <c r="G82" s="1140">
        <v>1374000</v>
      </c>
      <c r="H82" s="1140">
        <v>239809000</v>
      </c>
      <c r="I82" s="1140">
        <v>8949000</v>
      </c>
      <c r="J82" s="1140">
        <v>0</v>
      </c>
      <c r="K82" s="1140">
        <v>0</v>
      </c>
      <c r="L82" s="1141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0">
        <v>3202197613.3199997</v>
      </c>
      <c r="F83" s="1140">
        <v>2867883363.9299998</v>
      </c>
      <c r="G83" s="1140">
        <v>2114299</v>
      </c>
      <c r="H83" s="1140">
        <v>271526611.38999999</v>
      </c>
      <c r="I83" s="1140">
        <v>38750907.310000002</v>
      </c>
      <c r="J83" s="1140">
        <v>0</v>
      </c>
      <c r="K83" s="1140">
        <v>0</v>
      </c>
      <c r="L83" s="1141">
        <v>21922431.690000001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0">
        <v>1911756461.7400005</v>
      </c>
      <c r="F84" s="1140">
        <v>1729897807.4000001</v>
      </c>
      <c r="G84" s="1140">
        <v>1009019.6599999999</v>
      </c>
      <c r="H84" s="1140">
        <v>150893596.37000012</v>
      </c>
      <c r="I84" s="1140">
        <v>16190176.899999999</v>
      </c>
      <c r="J84" s="1140">
        <v>0</v>
      </c>
      <c r="K84" s="1140">
        <v>0</v>
      </c>
      <c r="L84" s="1141">
        <v>13765861.410000002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7">
        <v>0.64444045759078705</v>
      </c>
      <c r="F85" s="697">
        <v>0.63867450869922382</v>
      </c>
      <c r="G85" s="687">
        <v>0.73436656477438134</v>
      </c>
      <c r="H85" s="687">
        <v>0.6292240757019133</v>
      </c>
      <c r="I85" s="687">
        <v>1.8091604536819754</v>
      </c>
      <c r="J85" s="687">
        <v>0</v>
      </c>
      <c r="K85" s="687">
        <v>0</v>
      </c>
      <c r="L85" s="689">
        <v>1.7580921340996172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0">
        <v>0.59701389251799319</v>
      </c>
      <c r="F86" s="690">
        <v>0.60319670916792001</v>
      </c>
      <c r="G86" s="690">
        <v>0.47723602953035493</v>
      </c>
      <c r="H86" s="690">
        <v>0.55572304901366787</v>
      </c>
      <c r="I86" s="690">
        <v>0.41780123418741177</v>
      </c>
      <c r="J86" s="690">
        <v>0</v>
      </c>
      <c r="K86" s="690">
        <v>0</v>
      </c>
      <c r="L86" s="691">
        <v>0.62793496655206138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8">
        <v>6326919000</v>
      </c>
      <c r="F87" s="1140">
        <v>5861605000</v>
      </c>
      <c r="G87" s="1140">
        <v>3138000</v>
      </c>
      <c r="H87" s="1140">
        <v>440985000</v>
      </c>
      <c r="I87" s="1140">
        <v>12521000</v>
      </c>
      <c r="J87" s="1140">
        <v>0</v>
      </c>
      <c r="K87" s="1140">
        <v>0</v>
      </c>
      <c r="L87" s="1141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9">
        <v>6834524646.6400003</v>
      </c>
      <c r="F88" s="1140">
        <v>6257018496.3999996</v>
      </c>
      <c r="G88" s="1140">
        <v>3871137.2199999997</v>
      </c>
      <c r="H88" s="1140">
        <v>496808781.63999999</v>
      </c>
      <c r="I88" s="1140">
        <v>61902747.75</v>
      </c>
      <c r="J88" s="1140">
        <v>0</v>
      </c>
      <c r="K88" s="1140">
        <v>0</v>
      </c>
      <c r="L88" s="1141">
        <v>14923483.630000001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9">
        <v>4339709810.6799994</v>
      </c>
      <c r="F89" s="1140">
        <v>4010276010.4400001</v>
      </c>
      <c r="G89" s="1140">
        <v>2099365.96</v>
      </c>
      <c r="H89" s="1140">
        <v>286827696.99999958</v>
      </c>
      <c r="I89" s="1140">
        <v>34181710.879999995</v>
      </c>
      <c r="J89" s="1140">
        <v>0</v>
      </c>
      <c r="K89" s="1140">
        <v>0</v>
      </c>
      <c r="L89" s="1141">
        <v>6325026.3999999985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7">
        <v>0.68591202300519405</v>
      </c>
      <c r="F90" s="697">
        <v>0.68416005691956383</v>
      </c>
      <c r="G90" s="687">
        <v>0.66901400892288077</v>
      </c>
      <c r="H90" s="687">
        <v>0.65042506434459124</v>
      </c>
      <c r="I90" s="687">
        <v>2.7299505534701698</v>
      </c>
      <c r="J90" s="687">
        <v>0</v>
      </c>
      <c r="K90" s="687">
        <v>0</v>
      </c>
      <c r="L90" s="689">
        <v>0.72953014994232968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0">
        <v>0.63496878496348597</v>
      </c>
      <c r="F91" s="690">
        <v>0.64092442954217388</v>
      </c>
      <c r="G91" s="690">
        <v>0.54231246289946811</v>
      </c>
      <c r="H91" s="690">
        <v>0.57734023149341607</v>
      </c>
      <c r="I91" s="690">
        <v>0.55218406488264482</v>
      </c>
      <c r="J91" s="690">
        <v>0</v>
      </c>
      <c r="K91" s="690">
        <v>0</v>
      </c>
      <c r="L91" s="691">
        <v>0.42383042437122959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0">
        <v>3373485000</v>
      </c>
      <c r="F92" s="1140">
        <v>3126080000</v>
      </c>
      <c r="G92" s="1140">
        <v>1171000</v>
      </c>
      <c r="H92" s="1140">
        <v>230342000</v>
      </c>
      <c r="I92" s="1140">
        <v>7194000</v>
      </c>
      <c r="J92" s="1140">
        <v>0</v>
      </c>
      <c r="K92" s="1140">
        <v>0</v>
      </c>
      <c r="L92" s="1141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0">
        <v>3597252864.6099997</v>
      </c>
      <c r="F93" s="1140">
        <v>3289722871.96</v>
      </c>
      <c r="G93" s="1140">
        <v>1601100.43</v>
      </c>
      <c r="H93" s="1140">
        <v>259653530.25000003</v>
      </c>
      <c r="I93" s="1140">
        <v>29161457.100000001</v>
      </c>
      <c r="J93" s="1140">
        <v>0</v>
      </c>
      <c r="K93" s="1140">
        <v>0</v>
      </c>
      <c r="L93" s="1141">
        <v>17113904.869999997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0">
        <v>1981152605.2499998</v>
      </c>
      <c r="F94" s="1140">
        <v>1815243494.28</v>
      </c>
      <c r="G94" s="1140">
        <v>994373.89999999991</v>
      </c>
      <c r="H94" s="1140">
        <v>147885686.76999986</v>
      </c>
      <c r="I94" s="1140">
        <v>7857794.0999999996</v>
      </c>
      <c r="J94" s="1140">
        <v>0</v>
      </c>
      <c r="K94" s="1140">
        <v>0</v>
      </c>
      <c r="L94" s="1141">
        <v>9171256.1999999993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7">
        <v>0.58727179911871541</v>
      </c>
      <c r="F95" s="697">
        <v>0.580677236116798</v>
      </c>
      <c r="G95" s="687">
        <v>0.84916643894107591</v>
      </c>
      <c r="H95" s="687">
        <v>0.64202658121402034</v>
      </c>
      <c r="I95" s="687">
        <v>1.0922705170975813</v>
      </c>
      <c r="J95" s="687">
        <v>0</v>
      </c>
      <c r="K95" s="687">
        <v>0</v>
      </c>
      <c r="L95" s="689">
        <v>1.0544097723614623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0">
        <v>0.55074043438555675</v>
      </c>
      <c r="F96" s="690">
        <v>0.55179222230305591</v>
      </c>
      <c r="G96" s="690">
        <v>0.62105654421690459</v>
      </c>
      <c r="H96" s="690">
        <v>0.56955007169597238</v>
      </c>
      <c r="I96" s="690">
        <v>0.26945821236072592</v>
      </c>
      <c r="J96" s="690">
        <v>0</v>
      </c>
      <c r="K96" s="690">
        <v>0</v>
      </c>
      <c r="L96" s="691">
        <v>0.53589500874676776</v>
      </c>
      <c r="M96" s="144"/>
      <c r="N96" s="144"/>
    </row>
    <row r="97" spans="1:12" ht="27" customHeight="1">
      <c r="A97" s="664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32"/>
      <c r="B98" s="1632"/>
      <c r="C98" s="1632"/>
      <c r="D98" s="1632"/>
      <c r="E98" s="1632"/>
      <c r="F98" s="1632"/>
      <c r="G98" s="1632"/>
      <c r="H98" s="1632"/>
      <c r="I98" s="1632"/>
      <c r="J98" s="1632"/>
      <c r="K98" s="1632"/>
      <c r="L98" s="1632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20"/>
      <c r="I100" s="1021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Q75"/>
  <sheetViews>
    <sheetView showGridLines="0" zoomScale="70" zoomScaleNormal="70" workbookViewId="0">
      <selection activeCell="O46" sqref="O46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7" width="17.28515625" style="332" bestFit="1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7" ht="16.5" customHeight="1">
      <c r="A1" s="1636" t="s">
        <v>560</v>
      </c>
      <c r="B1" s="1636"/>
      <c r="C1" s="1636"/>
      <c r="D1" s="330"/>
      <c r="E1" s="330"/>
      <c r="F1" s="330"/>
      <c r="G1" s="330"/>
      <c r="H1" s="331"/>
      <c r="I1" s="331"/>
    </row>
    <row r="2" spans="1:17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7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7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7" ht="16.5" customHeight="1">
      <c r="A5" s="338"/>
      <c r="B5" s="331"/>
      <c r="C5" s="339"/>
      <c r="D5" s="1637" t="s">
        <v>562</v>
      </c>
      <c r="E5" s="1638"/>
      <c r="F5" s="1638"/>
      <c r="G5" s="1639"/>
      <c r="H5" s="1640" t="s">
        <v>563</v>
      </c>
      <c r="I5" s="1641"/>
    </row>
    <row r="6" spans="1:17" ht="15" customHeight="1">
      <c r="A6" s="340"/>
      <c r="B6" s="331"/>
      <c r="C6" s="341"/>
      <c r="D6" s="1642" t="s">
        <v>771</v>
      </c>
      <c r="E6" s="1643"/>
      <c r="F6" s="1643"/>
      <c r="G6" s="1644"/>
      <c r="H6" s="1642" t="s">
        <v>771</v>
      </c>
      <c r="I6" s="1644"/>
      <c r="J6" s="342" t="s">
        <v>4</v>
      </c>
    </row>
    <row r="7" spans="1:17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7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7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7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7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7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7" ht="21.75" customHeight="1">
      <c r="A13" s="1633" t="s">
        <v>574</v>
      </c>
      <c r="B13" s="1634"/>
      <c r="C13" s="1635"/>
      <c r="D13" s="808">
        <v>3518791725.6599989</v>
      </c>
      <c r="E13" s="808"/>
      <c r="F13" s="808">
        <v>812215644.88</v>
      </c>
      <c r="G13" s="809">
        <v>795787840.21000016</v>
      </c>
      <c r="H13" s="808">
        <v>685129675.65999997</v>
      </c>
      <c r="I13" s="810">
        <v>127085969.22</v>
      </c>
      <c r="J13" s="342"/>
      <c r="K13" s="342"/>
      <c r="L13" s="342"/>
      <c r="N13" s="1147"/>
    </row>
    <row r="14" spans="1:17" s="382" customFormat="1" ht="21.75" customHeight="1">
      <c r="A14" s="733" t="s">
        <v>350</v>
      </c>
      <c r="B14" s="734" t="s">
        <v>47</v>
      </c>
      <c r="C14" s="735" t="s">
        <v>351</v>
      </c>
      <c r="D14" s="797">
        <v>53304818.900000028</v>
      </c>
      <c r="E14" s="797"/>
      <c r="F14" s="802">
        <v>578655.34</v>
      </c>
      <c r="G14" s="800">
        <v>7.73</v>
      </c>
      <c r="H14" s="801">
        <v>575726.38</v>
      </c>
      <c r="I14" s="802">
        <v>2928.96</v>
      </c>
      <c r="J14" s="342"/>
      <c r="K14" s="736"/>
      <c r="L14" s="342"/>
      <c r="N14" s="1587"/>
      <c r="O14" s="1587"/>
      <c r="P14" s="1587"/>
      <c r="Q14" s="1587"/>
    </row>
    <row r="15" spans="1:17" s="382" customFormat="1" ht="21.75" customHeight="1">
      <c r="A15" s="733" t="s">
        <v>352</v>
      </c>
      <c r="B15" s="734" t="s">
        <v>47</v>
      </c>
      <c r="C15" s="735" t="s">
        <v>353</v>
      </c>
      <c r="D15" s="797">
        <v>6871.6</v>
      </c>
      <c r="E15" s="797"/>
      <c r="F15" s="802">
        <v>0</v>
      </c>
      <c r="G15" s="800">
        <v>0</v>
      </c>
      <c r="H15" s="801">
        <v>0</v>
      </c>
      <c r="I15" s="802">
        <v>0</v>
      </c>
      <c r="J15" s="342"/>
      <c r="K15" s="737"/>
      <c r="L15" s="342"/>
      <c r="N15" s="921"/>
    </row>
    <row r="16" spans="1:17" s="382" customFormat="1" ht="21.75" customHeight="1">
      <c r="A16" s="738" t="s">
        <v>354</v>
      </c>
      <c r="B16" s="734" t="s">
        <v>47</v>
      </c>
      <c r="C16" s="739" t="s">
        <v>355</v>
      </c>
      <c r="D16" s="797">
        <v>390321.69</v>
      </c>
      <c r="E16" s="797"/>
      <c r="F16" s="802">
        <v>0</v>
      </c>
      <c r="G16" s="800">
        <v>0</v>
      </c>
      <c r="H16" s="801">
        <v>0</v>
      </c>
      <c r="I16" s="802">
        <v>0</v>
      </c>
      <c r="J16" s="342"/>
      <c r="K16" s="737"/>
      <c r="L16" s="342"/>
      <c r="N16" s="921"/>
    </row>
    <row r="17" spans="1:14" s="382" customFormat="1" ht="21.75" hidden="1" customHeight="1">
      <c r="A17" s="740" t="s">
        <v>356</v>
      </c>
      <c r="B17" s="734" t="s">
        <v>47</v>
      </c>
      <c r="C17" s="739" t="s">
        <v>357</v>
      </c>
      <c r="D17" s="797">
        <v>0</v>
      </c>
      <c r="E17" s="797"/>
      <c r="F17" s="802">
        <v>0</v>
      </c>
      <c r="G17" s="800">
        <v>0</v>
      </c>
      <c r="H17" s="801">
        <v>0</v>
      </c>
      <c r="I17" s="802">
        <v>0</v>
      </c>
      <c r="J17" s="342"/>
      <c r="K17" s="737"/>
      <c r="L17" s="342"/>
      <c r="N17" s="921"/>
    </row>
    <row r="18" spans="1:14" s="382" customFormat="1" ht="21.75" customHeight="1">
      <c r="A18" s="738" t="s">
        <v>358</v>
      </c>
      <c r="B18" s="734" t="s">
        <v>47</v>
      </c>
      <c r="C18" s="739" t="s">
        <v>359</v>
      </c>
      <c r="D18" s="797">
        <v>14234293.389999997</v>
      </c>
      <c r="E18" s="797"/>
      <c r="F18" s="802">
        <v>0</v>
      </c>
      <c r="G18" s="800">
        <v>0</v>
      </c>
      <c r="H18" s="801">
        <v>0</v>
      </c>
      <c r="I18" s="802">
        <v>0</v>
      </c>
      <c r="J18" s="342"/>
      <c r="K18" s="737"/>
      <c r="L18" s="342"/>
      <c r="N18" s="921"/>
    </row>
    <row r="19" spans="1:14" s="921" customFormat="1" ht="36.75" hidden="1" customHeight="1">
      <c r="A19" s="911" t="s">
        <v>360</v>
      </c>
      <c r="B19" s="909" t="s">
        <v>47</v>
      </c>
      <c r="C19" s="922" t="s">
        <v>728</v>
      </c>
      <c r="D19" s="797">
        <v>0</v>
      </c>
      <c r="E19" s="797"/>
      <c r="F19" s="802">
        <v>0</v>
      </c>
      <c r="G19" s="800">
        <v>0</v>
      </c>
      <c r="H19" s="801">
        <v>0</v>
      </c>
      <c r="I19" s="802">
        <v>0</v>
      </c>
      <c r="J19" s="919"/>
      <c r="K19" s="920"/>
      <c r="L19" s="919"/>
    </row>
    <row r="20" spans="1:14" s="921" customFormat="1" ht="21.75" customHeight="1">
      <c r="A20" s="738" t="s">
        <v>363</v>
      </c>
      <c r="B20" s="734" t="s">
        <v>47</v>
      </c>
      <c r="C20" s="735" t="s">
        <v>364</v>
      </c>
      <c r="D20" s="797">
        <v>141970828.45999998</v>
      </c>
      <c r="E20" s="797"/>
      <c r="F20" s="802">
        <v>0</v>
      </c>
      <c r="G20" s="800">
        <v>0</v>
      </c>
      <c r="H20" s="801">
        <v>0</v>
      </c>
      <c r="I20" s="802">
        <v>0</v>
      </c>
      <c r="J20" s="919"/>
      <c r="K20" s="920"/>
      <c r="L20" s="919"/>
    </row>
    <row r="21" spans="1:14" s="382" customFormat="1" ht="21.75" customHeight="1">
      <c r="A21" s="738" t="s">
        <v>365</v>
      </c>
      <c r="B21" s="734" t="s">
        <v>47</v>
      </c>
      <c r="C21" s="735" t="s">
        <v>366</v>
      </c>
      <c r="D21" s="797">
        <v>45349</v>
      </c>
      <c r="E21" s="797"/>
      <c r="F21" s="802">
        <v>0</v>
      </c>
      <c r="G21" s="800">
        <v>0</v>
      </c>
      <c r="H21" s="801">
        <v>0</v>
      </c>
      <c r="I21" s="802">
        <v>0</v>
      </c>
      <c r="J21" s="342"/>
      <c r="K21" s="737"/>
      <c r="L21" s="342"/>
      <c r="N21" s="921"/>
    </row>
    <row r="22" spans="1:14" s="382" customFormat="1" ht="21.75" customHeight="1">
      <c r="A22" s="738" t="s">
        <v>367</v>
      </c>
      <c r="B22" s="734" t="s">
        <v>47</v>
      </c>
      <c r="C22" s="735" t="s">
        <v>368</v>
      </c>
      <c r="D22" s="797">
        <v>256144156.12999994</v>
      </c>
      <c r="E22" s="797"/>
      <c r="F22" s="802">
        <v>24821.55</v>
      </c>
      <c r="G22" s="800">
        <v>13766</v>
      </c>
      <c r="H22" s="801">
        <v>24821.55</v>
      </c>
      <c r="I22" s="802">
        <v>0</v>
      </c>
      <c r="J22" s="342"/>
      <c r="K22" s="737"/>
      <c r="L22" s="342"/>
      <c r="N22" s="921"/>
    </row>
    <row r="23" spans="1:14" s="382" customFormat="1" ht="21.75" hidden="1" customHeight="1">
      <c r="A23" s="738" t="s">
        <v>369</v>
      </c>
      <c r="B23" s="734" t="s">
        <v>47</v>
      </c>
      <c r="C23" s="735" t="s">
        <v>132</v>
      </c>
      <c r="D23" s="797">
        <v>0</v>
      </c>
      <c r="E23" s="797"/>
      <c r="F23" s="802">
        <v>0</v>
      </c>
      <c r="G23" s="800">
        <v>0</v>
      </c>
      <c r="H23" s="801">
        <v>0</v>
      </c>
      <c r="I23" s="802">
        <v>0</v>
      </c>
      <c r="J23" s="342"/>
      <c r="K23" s="737"/>
      <c r="L23" s="342"/>
      <c r="N23" s="921"/>
    </row>
    <row r="24" spans="1:14" s="382" customFormat="1" ht="21.75" customHeight="1">
      <c r="A24" s="738" t="s">
        <v>370</v>
      </c>
      <c r="B24" s="734" t="s">
        <v>47</v>
      </c>
      <c r="C24" s="735" t="s">
        <v>575</v>
      </c>
      <c r="D24" s="797">
        <v>6433335.1299999999</v>
      </c>
      <c r="E24" s="797"/>
      <c r="F24" s="802">
        <v>0</v>
      </c>
      <c r="G24" s="800">
        <v>0</v>
      </c>
      <c r="H24" s="801">
        <v>0</v>
      </c>
      <c r="I24" s="802">
        <v>0</v>
      </c>
      <c r="J24" s="342"/>
      <c r="K24" s="737"/>
      <c r="L24" s="342"/>
      <c r="N24" s="921"/>
    </row>
    <row r="25" spans="1:14" s="382" customFormat="1" ht="21.75" customHeight="1">
      <c r="A25" s="738" t="s">
        <v>372</v>
      </c>
      <c r="B25" s="734" t="s">
        <v>47</v>
      </c>
      <c r="C25" s="739" t="s">
        <v>373</v>
      </c>
      <c r="D25" s="797">
        <v>1922653.78</v>
      </c>
      <c r="E25" s="797"/>
      <c r="F25" s="802">
        <v>0</v>
      </c>
      <c r="G25" s="800">
        <v>0</v>
      </c>
      <c r="H25" s="801">
        <v>0</v>
      </c>
      <c r="I25" s="802">
        <v>0</v>
      </c>
      <c r="J25" s="342"/>
      <c r="K25" s="737"/>
      <c r="L25" s="342"/>
      <c r="N25" s="921"/>
    </row>
    <row r="26" spans="1:14" ht="21.75" customHeight="1">
      <c r="A26" s="738" t="s">
        <v>374</v>
      </c>
      <c r="B26" s="734" t="s">
        <v>47</v>
      </c>
      <c r="C26" s="739" t="s">
        <v>375</v>
      </c>
      <c r="D26" s="797">
        <v>35842.229999999996</v>
      </c>
      <c r="E26" s="797"/>
      <c r="F26" s="802">
        <v>0</v>
      </c>
      <c r="G26" s="800">
        <v>0</v>
      </c>
      <c r="H26" s="801">
        <v>0</v>
      </c>
      <c r="I26" s="802">
        <v>0</v>
      </c>
      <c r="J26" s="342"/>
      <c r="K26" s="737"/>
      <c r="L26" s="342"/>
      <c r="N26" s="921"/>
    </row>
    <row r="27" spans="1:14" s="382" customFormat="1" ht="21.75" customHeight="1">
      <c r="A27" s="738" t="s">
        <v>376</v>
      </c>
      <c r="B27" s="734" t="s">
        <v>47</v>
      </c>
      <c r="C27" s="739" t="s">
        <v>712</v>
      </c>
      <c r="D27" s="797">
        <v>20362854.52</v>
      </c>
      <c r="E27" s="797"/>
      <c r="F27" s="802">
        <v>0</v>
      </c>
      <c r="G27" s="800">
        <v>0</v>
      </c>
      <c r="H27" s="801">
        <v>0</v>
      </c>
      <c r="I27" s="802">
        <v>0</v>
      </c>
      <c r="J27" s="342"/>
      <c r="K27" s="737"/>
      <c r="L27" s="342"/>
      <c r="N27" s="921"/>
    </row>
    <row r="28" spans="1:14" s="383" customFormat="1" ht="21.75" customHeight="1">
      <c r="A28" s="738" t="s">
        <v>377</v>
      </c>
      <c r="B28" s="734" t="s">
        <v>47</v>
      </c>
      <c r="C28" s="735" t="s">
        <v>576</v>
      </c>
      <c r="D28" s="797">
        <v>1110265384.1999996</v>
      </c>
      <c r="E28" s="797"/>
      <c r="F28" s="802">
        <v>804840766.20000005</v>
      </c>
      <c r="G28" s="800">
        <v>795758506.91000009</v>
      </c>
      <c r="H28" s="801">
        <v>677845172.36000001</v>
      </c>
      <c r="I28" s="802">
        <v>126995593.84</v>
      </c>
      <c r="J28" s="342"/>
      <c r="K28" s="737"/>
      <c r="L28" s="342"/>
      <c r="N28" s="921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7">
        <v>36756053.469999999</v>
      </c>
      <c r="E29" s="797"/>
      <c r="F29" s="802">
        <v>0</v>
      </c>
      <c r="G29" s="800">
        <v>0</v>
      </c>
      <c r="H29" s="801">
        <v>0</v>
      </c>
      <c r="I29" s="802">
        <v>0</v>
      </c>
      <c r="J29" s="342"/>
      <c r="K29" s="741"/>
      <c r="L29" s="342"/>
      <c r="N29" s="921"/>
    </row>
    <row r="30" spans="1:14" s="387" customFormat="1" ht="21.75" customHeight="1">
      <c r="A30" s="738" t="s">
        <v>383</v>
      </c>
      <c r="B30" s="734" t="s">
        <v>47</v>
      </c>
      <c r="C30" s="735" t="s">
        <v>113</v>
      </c>
      <c r="D30" s="797">
        <v>927012827.05999994</v>
      </c>
      <c r="E30" s="797"/>
      <c r="F30" s="802">
        <v>0</v>
      </c>
      <c r="G30" s="800">
        <v>0</v>
      </c>
      <c r="H30" s="801">
        <v>0</v>
      </c>
      <c r="I30" s="802">
        <v>0</v>
      </c>
      <c r="J30" s="342"/>
      <c r="K30" s="737"/>
      <c r="L30" s="342"/>
      <c r="N30" s="921"/>
    </row>
    <row r="31" spans="1:14" s="387" customFormat="1" ht="21.75" customHeight="1">
      <c r="A31" s="738" t="s">
        <v>384</v>
      </c>
      <c r="B31" s="734" t="s">
        <v>47</v>
      </c>
      <c r="C31" s="735" t="s">
        <v>578</v>
      </c>
      <c r="D31" s="797">
        <v>233579908.52999997</v>
      </c>
      <c r="E31" s="797"/>
      <c r="F31" s="802">
        <v>0</v>
      </c>
      <c r="G31" s="800">
        <v>0</v>
      </c>
      <c r="H31" s="801">
        <v>0</v>
      </c>
      <c r="I31" s="802">
        <v>0</v>
      </c>
      <c r="J31" s="342"/>
      <c r="K31" s="737"/>
      <c r="L31" s="342"/>
      <c r="N31" s="921"/>
    </row>
    <row r="32" spans="1:14" s="387" customFormat="1" ht="21.75" customHeight="1">
      <c r="A32" s="738" t="s">
        <v>387</v>
      </c>
      <c r="B32" s="734" t="s">
        <v>47</v>
      </c>
      <c r="C32" s="735" t="s">
        <v>579</v>
      </c>
      <c r="D32" s="797">
        <v>237004342.06</v>
      </c>
      <c r="E32" s="797"/>
      <c r="F32" s="802">
        <v>0</v>
      </c>
      <c r="G32" s="800">
        <v>0</v>
      </c>
      <c r="H32" s="801">
        <v>0</v>
      </c>
      <c r="I32" s="802">
        <v>0</v>
      </c>
      <c r="J32" s="342"/>
      <c r="K32" s="737"/>
      <c r="L32" s="342"/>
      <c r="N32" s="921"/>
    </row>
    <row r="33" spans="1:14" s="387" customFormat="1" ht="21.75" customHeight="1">
      <c r="A33" s="738" t="s">
        <v>390</v>
      </c>
      <c r="B33" s="734" t="s">
        <v>47</v>
      </c>
      <c r="C33" s="735" t="s">
        <v>580</v>
      </c>
      <c r="D33" s="797">
        <v>217765103.08999985</v>
      </c>
      <c r="E33" s="797"/>
      <c r="F33" s="802">
        <v>81435.06</v>
      </c>
      <c r="G33" s="800">
        <v>15559.57</v>
      </c>
      <c r="H33" s="801">
        <v>77960.639999999999</v>
      </c>
      <c r="I33" s="802">
        <v>3474.42</v>
      </c>
      <c r="J33" s="342"/>
      <c r="K33" s="737"/>
      <c r="L33" s="342"/>
      <c r="N33" s="921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7">
        <v>0</v>
      </c>
      <c r="E34" s="797"/>
      <c r="F34" s="802">
        <v>0</v>
      </c>
      <c r="G34" s="800">
        <v>0</v>
      </c>
      <c r="H34" s="801">
        <v>0</v>
      </c>
      <c r="I34" s="802">
        <v>0</v>
      </c>
      <c r="J34" s="342"/>
      <c r="K34" s="741"/>
      <c r="L34" s="342"/>
      <c r="N34" s="921"/>
    </row>
    <row r="35" spans="1:14" s="382" customFormat="1" ht="21.75" customHeight="1">
      <c r="A35" s="738" t="s">
        <v>400</v>
      </c>
      <c r="B35" s="734" t="s">
        <v>47</v>
      </c>
      <c r="C35" s="735" t="s">
        <v>401</v>
      </c>
      <c r="D35" s="797">
        <v>411205.70000000007</v>
      </c>
      <c r="E35" s="797"/>
      <c r="F35" s="802">
        <v>203190.63</v>
      </c>
      <c r="G35" s="800">
        <v>0</v>
      </c>
      <c r="H35" s="801">
        <v>119218.63</v>
      </c>
      <c r="I35" s="802">
        <v>83972</v>
      </c>
      <c r="J35" s="342"/>
      <c r="K35" s="737"/>
      <c r="L35" s="342"/>
      <c r="N35" s="921"/>
    </row>
    <row r="36" spans="1:14" s="382" customFormat="1" ht="21.75" customHeight="1">
      <c r="A36" s="738" t="s">
        <v>402</v>
      </c>
      <c r="B36" s="734" t="s">
        <v>47</v>
      </c>
      <c r="C36" s="739" t="s">
        <v>115</v>
      </c>
      <c r="D36" s="797">
        <v>33652322.819999956</v>
      </c>
      <c r="E36" s="797"/>
      <c r="F36" s="802">
        <v>0</v>
      </c>
      <c r="G36" s="800">
        <v>0</v>
      </c>
      <c r="H36" s="801">
        <v>0</v>
      </c>
      <c r="I36" s="802">
        <v>0</v>
      </c>
      <c r="J36" s="342"/>
      <c r="K36" s="737"/>
      <c r="L36" s="342"/>
      <c r="N36" s="921"/>
    </row>
    <row r="37" spans="1:14" s="382" customFormat="1" ht="21.75" customHeight="1">
      <c r="A37" s="738" t="s">
        <v>403</v>
      </c>
      <c r="B37" s="734" t="s">
        <v>47</v>
      </c>
      <c r="C37" s="735" t="s">
        <v>404</v>
      </c>
      <c r="D37" s="797">
        <v>194168067.30999997</v>
      </c>
      <c r="E37" s="797"/>
      <c r="F37" s="802">
        <v>6421800</v>
      </c>
      <c r="G37" s="800">
        <v>0</v>
      </c>
      <c r="H37" s="801">
        <v>6421800</v>
      </c>
      <c r="I37" s="802">
        <v>0</v>
      </c>
      <c r="J37" s="342"/>
      <c r="K37" s="737"/>
      <c r="L37" s="342"/>
      <c r="N37" s="921"/>
    </row>
    <row r="38" spans="1:14" s="382" customFormat="1" ht="21.75" customHeight="1">
      <c r="A38" s="738" t="s">
        <v>405</v>
      </c>
      <c r="B38" s="734" t="s">
        <v>47</v>
      </c>
      <c r="C38" s="735" t="s">
        <v>406</v>
      </c>
      <c r="D38" s="797">
        <v>2113056.71</v>
      </c>
      <c r="E38" s="797"/>
      <c r="F38" s="802">
        <v>0</v>
      </c>
      <c r="G38" s="800">
        <v>0</v>
      </c>
      <c r="H38" s="801">
        <v>0</v>
      </c>
      <c r="I38" s="802">
        <v>0</v>
      </c>
      <c r="J38" s="342"/>
      <c r="K38" s="737"/>
      <c r="L38" s="342"/>
      <c r="N38" s="921"/>
    </row>
    <row r="39" spans="1:14" s="382" customFormat="1" ht="21.75" customHeight="1">
      <c r="A39" s="738" t="s">
        <v>407</v>
      </c>
      <c r="B39" s="734" t="s">
        <v>47</v>
      </c>
      <c r="C39" s="735" t="s">
        <v>582</v>
      </c>
      <c r="D39" s="797">
        <v>1694178.3500000003</v>
      </c>
      <c r="E39" s="797"/>
      <c r="F39" s="802">
        <v>180</v>
      </c>
      <c r="G39" s="800">
        <v>0</v>
      </c>
      <c r="H39" s="801">
        <v>180</v>
      </c>
      <c r="I39" s="802">
        <v>0</v>
      </c>
      <c r="J39" s="342"/>
      <c r="K39" s="737"/>
      <c r="L39" s="342"/>
      <c r="N39" s="921"/>
    </row>
    <row r="40" spans="1:14" s="382" customFormat="1" ht="21.75" customHeight="1">
      <c r="A40" s="738" t="s">
        <v>410</v>
      </c>
      <c r="B40" s="734" t="s">
        <v>47</v>
      </c>
      <c r="C40" s="739" t="s">
        <v>583</v>
      </c>
      <c r="D40" s="797">
        <v>1620042.7900000005</v>
      </c>
      <c r="E40" s="797"/>
      <c r="F40" s="802">
        <v>0</v>
      </c>
      <c r="G40" s="800">
        <v>0</v>
      </c>
      <c r="H40" s="801">
        <v>0</v>
      </c>
      <c r="I40" s="802">
        <v>0</v>
      </c>
      <c r="J40" s="342"/>
      <c r="K40" s="737"/>
      <c r="L40" s="342"/>
      <c r="N40" s="921"/>
    </row>
    <row r="41" spans="1:14" s="382" customFormat="1" ht="21.75" customHeight="1">
      <c r="A41" s="738" t="s">
        <v>426</v>
      </c>
      <c r="B41" s="876" t="s">
        <v>47</v>
      </c>
      <c r="C41" s="742" t="s">
        <v>178</v>
      </c>
      <c r="D41" s="803">
        <v>941136.25</v>
      </c>
      <c r="E41" s="811"/>
      <c r="F41" s="802">
        <v>0</v>
      </c>
      <c r="G41" s="800">
        <v>0</v>
      </c>
      <c r="H41" s="801">
        <v>0</v>
      </c>
      <c r="I41" s="802">
        <v>0</v>
      </c>
      <c r="J41" s="342"/>
      <c r="L41" s="342"/>
      <c r="N41" s="921"/>
    </row>
    <row r="42" spans="1:14" s="382" customFormat="1" ht="21.75" customHeight="1">
      <c r="A42" s="738" t="s">
        <v>413</v>
      </c>
      <c r="B42" s="734" t="s">
        <v>47</v>
      </c>
      <c r="C42" s="735" t="s">
        <v>584</v>
      </c>
      <c r="D42" s="797">
        <v>11358765.23</v>
      </c>
      <c r="E42" s="797"/>
      <c r="F42" s="802">
        <v>64796.1</v>
      </c>
      <c r="G42" s="800">
        <v>0</v>
      </c>
      <c r="H42" s="801">
        <v>64796.1</v>
      </c>
      <c r="I42" s="802">
        <v>0</v>
      </c>
      <c r="J42" s="342"/>
      <c r="K42" s="819"/>
      <c r="L42" s="342"/>
      <c r="N42" s="921"/>
    </row>
    <row r="43" spans="1:14" s="382" customFormat="1" ht="21.75" customHeight="1">
      <c r="A43" s="738" t="s">
        <v>416</v>
      </c>
      <c r="B43" s="734" t="s">
        <v>47</v>
      </c>
      <c r="C43" s="735" t="s">
        <v>585</v>
      </c>
      <c r="D43" s="797">
        <v>12652796.150000008</v>
      </c>
      <c r="E43" s="797"/>
      <c r="F43" s="802">
        <v>0</v>
      </c>
      <c r="G43" s="800">
        <v>0</v>
      </c>
      <c r="H43" s="801">
        <v>0</v>
      </c>
      <c r="I43" s="802">
        <v>0</v>
      </c>
      <c r="J43" s="342"/>
      <c r="K43" s="819"/>
      <c r="L43" s="342"/>
      <c r="N43" s="921"/>
    </row>
    <row r="44" spans="1:14" s="382" customFormat="1" ht="32.25" customHeight="1">
      <c r="A44" s="384" t="s">
        <v>419</v>
      </c>
      <c r="B44" s="385" t="s">
        <v>47</v>
      </c>
      <c r="C44" s="743" t="s">
        <v>586</v>
      </c>
      <c r="D44" s="797">
        <v>18450</v>
      </c>
      <c r="E44" s="797"/>
      <c r="F44" s="802">
        <v>0</v>
      </c>
      <c r="G44" s="800">
        <v>0</v>
      </c>
      <c r="H44" s="801">
        <v>0</v>
      </c>
      <c r="I44" s="802">
        <v>0</v>
      </c>
      <c r="J44" s="342"/>
      <c r="K44" s="820"/>
      <c r="L44" s="342"/>
      <c r="N44" s="921"/>
    </row>
    <row r="45" spans="1:14" s="382" customFormat="1" ht="21.75" customHeight="1" thickBot="1">
      <c r="A45" s="738" t="s">
        <v>424</v>
      </c>
      <c r="B45" s="734" t="s">
        <v>47</v>
      </c>
      <c r="C45" s="735" t="s">
        <v>425</v>
      </c>
      <c r="D45" s="797">
        <v>2926761.11</v>
      </c>
      <c r="E45" s="797"/>
      <c r="F45" s="802">
        <v>0</v>
      </c>
      <c r="G45" s="800">
        <v>0</v>
      </c>
      <c r="H45" s="801">
        <v>0</v>
      </c>
      <c r="I45" s="802">
        <v>0</v>
      </c>
      <c r="J45" s="342"/>
      <c r="K45" s="819"/>
      <c r="L45" s="342"/>
      <c r="N45" s="921"/>
    </row>
    <row r="46" spans="1:14" s="382" customFormat="1" ht="24.75" customHeight="1" thickTop="1">
      <c r="A46" s="389" t="s">
        <v>587</v>
      </c>
      <c r="B46" s="744"/>
      <c r="C46" s="745"/>
      <c r="D46" s="812"/>
      <c r="E46" s="813"/>
      <c r="F46" s="814"/>
      <c r="G46" s="815"/>
      <c r="H46" s="816"/>
      <c r="I46" s="814"/>
      <c r="J46" s="342"/>
      <c r="K46" s="821"/>
      <c r="L46" s="342"/>
      <c r="N46" s="921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7">
        <v>17228739665.970001</v>
      </c>
      <c r="E47" s="818" t="s">
        <v>711</v>
      </c>
      <c r="F47" s="802">
        <v>0</v>
      </c>
      <c r="G47" s="806">
        <v>0</v>
      </c>
      <c r="H47" s="1138">
        <v>0</v>
      </c>
      <c r="I47" s="807">
        <v>0</v>
      </c>
      <c r="J47" s="342"/>
      <c r="K47" s="822"/>
      <c r="L47" s="342"/>
      <c r="N47" s="921"/>
    </row>
    <row r="48" spans="1:14" s="387" customFormat="1" ht="9.75" customHeight="1">
      <c r="F48" s="796"/>
      <c r="J48" s="342"/>
      <c r="K48" s="823"/>
      <c r="L48" s="342"/>
    </row>
    <row r="49" spans="1:12" s="387" customFormat="1" ht="15.75" customHeight="1">
      <c r="A49" s="330"/>
      <c r="B49" s="746" t="s">
        <v>711</v>
      </c>
      <c r="C49" s="747" t="s">
        <v>564</v>
      </c>
      <c r="D49" s="330"/>
      <c r="E49" s="330"/>
      <c r="F49" s="330"/>
      <c r="G49" s="330"/>
      <c r="H49" s="330"/>
      <c r="I49" s="330"/>
      <c r="J49" s="342"/>
      <c r="K49" s="823"/>
      <c r="L49" s="342"/>
    </row>
    <row r="50" spans="1:12" s="395" customFormat="1" ht="15.75">
      <c r="A50" s="784" t="s">
        <v>773</v>
      </c>
      <c r="B50" s="748"/>
      <c r="C50" s="1170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4" t="s">
        <v>741</v>
      </c>
      <c r="B51" s="748"/>
      <c r="C51" s="748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4" t="s">
        <v>713</v>
      </c>
      <c r="B52" s="748"/>
      <c r="C52" s="748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6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4"/>
      <c r="B54" s="748"/>
      <c r="C54" s="748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4"/>
      <c r="B55" s="748"/>
      <c r="C55" s="748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8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3" transitionEvaluation="1">
    <pageSetUpPr autoPageBreaks="0"/>
  </sheetPr>
  <dimension ref="A1:IR142"/>
  <sheetViews>
    <sheetView showGridLines="0" topLeftCell="A73" zoomScale="75" zoomScaleNormal="75" workbookViewId="0">
      <selection activeCell="L30" sqref="L30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3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45" t="s">
        <v>562</v>
      </c>
      <c r="C4" s="1646"/>
      <c r="D4" s="1646"/>
      <c r="E4" s="1647"/>
      <c r="F4" s="1648" t="s">
        <v>563</v>
      </c>
      <c r="G4" s="1649"/>
    </row>
    <row r="5" spans="1:67" ht="15" customHeight="1">
      <c r="A5" s="405"/>
      <c r="B5" s="1642" t="s">
        <v>771</v>
      </c>
      <c r="C5" s="1643"/>
      <c r="D5" s="1643"/>
      <c r="E5" s="1644"/>
      <c r="F5" s="1642" t="s">
        <v>771</v>
      </c>
      <c r="G5" s="1644"/>
      <c r="H5" s="406"/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/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/>
    </row>
    <row r="11" spans="1:67" ht="12.75" customHeight="1">
      <c r="A11" s="436" t="s">
        <v>4</v>
      </c>
      <c r="B11" s="749" t="s">
        <v>4</v>
      </c>
      <c r="C11" s="749"/>
      <c r="D11" s="750" t="s">
        <v>124</v>
      </c>
      <c r="E11" s="751"/>
      <c r="F11" s="752" t="s">
        <v>4</v>
      </c>
      <c r="G11" s="753" t="s">
        <v>124</v>
      </c>
      <c r="H11" s="429"/>
    </row>
    <row r="12" spans="1:67" ht="16.5" customHeight="1">
      <c r="A12" s="436" t="s">
        <v>590</v>
      </c>
      <c r="B12" s="824">
        <v>3518791725.6599989</v>
      </c>
      <c r="C12" s="824"/>
      <c r="D12" s="825">
        <v>812215644.88000011</v>
      </c>
      <c r="E12" s="825">
        <v>795787840.21000016</v>
      </c>
      <c r="F12" s="824">
        <v>685129675.66000009</v>
      </c>
      <c r="G12" s="825">
        <v>127085969.22</v>
      </c>
      <c r="H12" s="429"/>
      <c r="K12" s="1146"/>
    </row>
    <row r="13" spans="1:67" s="437" customFormat="1" ht="21.75" customHeight="1">
      <c r="A13" s="754" t="s">
        <v>234</v>
      </c>
      <c r="B13" s="798">
        <v>3148425.1800000006</v>
      </c>
      <c r="C13" s="798"/>
      <c r="D13" s="826">
        <v>0</v>
      </c>
      <c r="E13" s="826">
        <v>0</v>
      </c>
      <c r="F13" s="827">
        <v>0</v>
      </c>
      <c r="G13" s="799">
        <v>0</v>
      </c>
      <c r="H13" s="429"/>
      <c r="I13" s="399"/>
      <c r="J13" s="399"/>
      <c r="K13" s="894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4" t="s">
        <v>235</v>
      </c>
      <c r="B14" s="798">
        <v>8731947.8000000007</v>
      </c>
      <c r="C14" s="798"/>
      <c r="D14" s="826">
        <v>0</v>
      </c>
      <c r="E14" s="826">
        <v>0</v>
      </c>
      <c r="F14" s="827">
        <v>0</v>
      </c>
      <c r="G14" s="799">
        <v>0</v>
      </c>
      <c r="H14" s="429"/>
      <c r="I14" s="399"/>
      <c r="J14" s="399"/>
      <c r="K14" s="894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4" t="s">
        <v>236</v>
      </c>
      <c r="B15" s="798">
        <v>2922671.8199999989</v>
      </c>
      <c r="C15" s="798"/>
      <c r="D15" s="826">
        <v>0</v>
      </c>
      <c r="E15" s="826">
        <v>0</v>
      </c>
      <c r="F15" s="827">
        <v>0</v>
      </c>
      <c r="G15" s="799">
        <v>0</v>
      </c>
      <c r="H15" s="429"/>
      <c r="I15" s="399"/>
      <c r="J15" s="399"/>
      <c r="K15" s="894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4" t="s">
        <v>237</v>
      </c>
      <c r="B16" s="798">
        <v>19523.510000000002</v>
      </c>
      <c r="C16" s="798"/>
      <c r="D16" s="826">
        <v>0</v>
      </c>
      <c r="E16" s="826">
        <v>0</v>
      </c>
      <c r="F16" s="827">
        <v>0</v>
      </c>
      <c r="G16" s="799">
        <v>0</v>
      </c>
      <c r="H16" s="429"/>
      <c r="I16" s="399"/>
      <c r="J16" s="399"/>
      <c r="K16" s="894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4" t="s">
        <v>238</v>
      </c>
      <c r="B17" s="798">
        <v>6801353.8000000007</v>
      </c>
      <c r="C17" s="798"/>
      <c r="D17" s="826">
        <v>0</v>
      </c>
      <c r="E17" s="826">
        <v>0</v>
      </c>
      <c r="F17" s="827">
        <v>0</v>
      </c>
      <c r="G17" s="799">
        <v>0</v>
      </c>
      <c r="H17" s="429"/>
      <c r="I17" s="399"/>
      <c r="J17" s="399"/>
      <c r="K17" s="894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4" t="s">
        <v>239</v>
      </c>
      <c r="B18" s="798">
        <v>14939.69</v>
      </c>
      <c r="C18" s="798"/>
      <c r="D18" s="826">
        <v>0</v>
      </c>
      <c r="E18" s="826">
        <v>0</v>
      </c>
      <c r="F18" s="827">
        <v>0</v>
      </c>
      <c r="G18" s="799">
        <v>0</v>
      </c>
      <c r="H18" s="429"/>
      <c r="I18" s="399"/>
      <c r="J18" s="399"/>
      <c r="K18" s="894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4" t="s">
        <v>240</v>
      </c>
      <c r="B19" s="798">
        <v>4605781.120000001</v>
      </c>
      <c r="C19" s="798"/>
      <c r="D19" s="826">
        <v>0</v>
      </c>
      <c r="E19" s="826">
        <v>0</v>
      </c>
      <c r="F19" s="827">
        <v>0</v>
      </c>
      <c r="G19" s="799">
        <v>0</v>
      </c>
      <c r="H19" s="429"/>
      <c r="I19" s="399"/>
      <c r="J19" s="399"/>
      <c r="K19" s="894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4" t="s">
        <v>241</v>
      </c>
      <c r="B20" s="798">
        <v>1913025.6500000001</v>
      </c>
      <c r="C20" s="798"/>
      <c r="D20" s="826">
        <v>0</v>
      </c>
      <c r="E20" s="826">
        <v>0</v>
      </c>
      <c r="F20" s="827">
        <v>0</v>
      </c>
      <c r="G20" s="799">
        <v>0</v>
      </c>
      <c r="H20" s="429"/>
      <c r="I20" s="399"/>
      <c r="J20" s="399"/>
      <c r="K20" s="894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4" t="s">
        <v>591</v>
      </c>
      <c r="B21" s="798">
        <v>18456.64</v>
      </c>
      <c r="C21" s="798"/>
      <c r="D21" s="826">
        <v>0</v>
      </c>
      <c r="E21" s="826">
        <v>0</v>
      </c>
      <c r="F21" s="827">
        <v>0</v>
      </c>
      <c r="G21" s="799">
        <v>0</v>
      </c>
      <c r="H21" s="429"/>
      <c r="I21" s="399"/>
      <c r="J21" s="399"/>
      <c r="K21" s="894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4" t="s">
        <v>720</v>
      </c>
      <c r="B22" s="798">
        <v>6754.85</v>
      </c>
      <c r="C22" s="798"/>
      <c r="D22" s="826">
        <v>0</v>
      </c>
      <c r="E22" s="826">
        <v>0</v>
      </c>
      <c r="F22" s="827">
        <v>0</v>
      </c>
      <c r="G22" s="799">
        <v>0</v>
      </c>
      <c r="H22" s="429"/>
      <c r="I22" s="399"/>
      <c r="J22" s="399"/>
      <c r="K22" s="894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4" t="s">
        <v>243</v>
      </c>
      <c r="B23" s="798">
        <v>2238417.09</v>
      </c>
      <c r="C23" s="798"/>
      <c r="D23" s="826">
        <v>0</v>
      </c>
      <c r="E23" s="826">
        <v>0</v>
      </c>
      <c r="F23" s="827">
        <v>0</v>
      </c>
      <c r="G23" s="799">
        <v>0</v>
      </c>
      <c r="H23" s="429"/>
      <c r="K23" s="894"/>
    </row>
    <row r="24" spans="1:74" s="437" customFormat="1" ht="21.75" customHeight="1">
      <c r="A24" s="754" t="s">
        <v>244</v>
      </c>
      <c r="B24" s="798">
        <v>847309.6100000001</v>
      </c>
      <c r="C24" s="798"/>
      <c r="D24" s="826">
        <v>0</v>
      </c>
      <c r="E24" s="826">
        <v>0</v>
      </c>
      <c r="F24" s="827">
        <v>0</v>
      </c>
      <c r="G24" s="799">
        <v>0</v>
      </c>
      <c r="H24" s="429"/>
      <c r="I24" s="399"/>
      <c r="J24" s="399"/>
      <c r="K24" s="894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8">
        <v>6779956.9100000011</v>
      </c>
      <c r="C25" s="797"/>
      <c r="D25" s="826">
        <v>0</v>
      </c>
      <c r="E25" s="826">
        <v>0</v>
      </c>
      <c r="F25" s="828">
        <v>0</v>
      </c>
      <c r="G25" s="799">
        <v>0</v>
      </c>
      <c r="H25" s="429"/>
      <c r="I25" s="399"/>
      <c r="J25" s="399"/>
      <c r="K25" s="894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4" t="s">
        <v>246</v>
      </c>
      <c r="B26" s="798">
        <v>107848.37</v>
      </c>
      <c r="C26" s="798"/>
      <c r="D26" s="826">
        <v>0</v>
      </c>
      <c r="E26" s="826">
        <v>0</v>
      </c>
      <c r="F26" s="827">
        <v>0</v>
      </c>
      <c r="G26" s="799">
        <v>0</v>
      </c>
      <c r="H26" s="429"/>
      <c r="I26" s="399"/>
      <c r="J26" s="399"/>
      <c r="K26" s="894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4" t="s">
        <v>247</v>
      </c>
      <c r="B27" s="798">
        <v>130008450.71000001</v>
      </c>
      <c r="C27" s="798"/>
      <c r="D27" s="826">
        <v>79241.86</v>
      </c>
      <c r="E27" s="826">
        <v>13366.37</v>
      </c>
      <c r="F27" s="827">
        <v>75767.44</v>
      </c>
      <c r="G27" s="799">
        <v>3474.42</v>
      </c>
      <c r="H27" s="429"/>
      <c r="I27" s="755"/>
      <c r="J27" s="399"/>
      <c r="K27" s="894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4" t="s">
        <v>593</v>
      </c>
      <c r="B28" s="798">
        <v>144497628.23000008</v>
      </c>
      <c r="C28" s="798"/>
      <c r="D28" s="826">
        <v>0</v>
      </c>
      <c r="E28" s="826">
        <v>0</v>
      </c>
      <c r="F28" s="827">
        <v>0</v>
      </c>
      <c r="G28" s="799">
        <v>0</v>
      </c>
      <c r="H28" s="429"/>
      <c r="I28" s="755"/>
      <c r="J28" s="399"/>
      <c r="K28" s="894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4" t="s">
        <v>249</v>
      </c>
      <c r="B29" s="798">
        <v>949899.89999999991</v>
      </c>
      <c r="C29" s="798"/>
      <c r="D29" s="826">
        <v>0</v>
      </c>
      <c r="E29" s="826">
        <v>0</v>
      </c>
      <c r="F29" s="827">
        <v>0</v>
      </c>
      <c r="G29" s="799">
        <v>0</v>
      </c>
      <c r="H29" s="429"/>
      <c r="I29" s="755"/>
      <c r="J29" s="399"/>
      <c r="K29" s="894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8">
        <v>2349966.27</v>
      </c>
      <c r="C30" s="797"/>
      <c r="D30" s="826">
        <v>0</v>
      </c>
      <c r="E30" s="826">
        <v>0</v>
      </c>
      <c r="F30" s="827">
        <v>0</v>
      </c>
      <c r="G30" s="799">
        <v>0</v>
      </c>
      <c r="H30" s="429"/>
      <c r="I30" s="755"/>
      <c r="J30" s="399"/>
      <c r="K30" s="894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4" t="s">
        <v>251</v>
      </c>
      <c r="B31" s="798">
        <v>985893191.59000003</v>
      </c>
      <c r="C31" s="798"/>
      <c r="D31" s="826">
        <v>799263353.84000003</v>
      </c>
      <c r="E31" s="826">
        <v>795754156.43000007</v>
      </c>
      <c r="F31" s="827">
        <v>672267760</v>
      </c>
      <c r="G31" s="799">
        <v>126995593.84</v>
      </c>
      <c r="H31" s="429"/>
      <c r="I31" s="755"/>
      <c r="J31" s="399"/>
      <c r="K31" s="894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4" t="s">
        <v>252</v>
      </c>
      <c r="B32" s="798">
        <v>5200622.0700000031</v>
      </c>
      <c r="C32" s="798"/>
      <c r="D32" s="826">
        <v>0</v>
      </c>
      <c r="E32" s="826">
        <v>0</v>
      </c>
      <c r="F32" s="827">
        <v>0</v>
      </c>
      <c r="G32" s="799">
        <v>0</v>
      </c>
      <c r="H32" s="429"/>
      <c r="I32" s="755"/>
      <c r="J32" s="399"/>
      <c r="K32" s="894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4" t="s">
        <v>253</v>
      </c>
      <c r="B33" s="798">
        <v>69016649.889999986</v>
      </c>
      <c r="C33" s="798"/>
      <c r="D33" s="826">
        <v>0</v>
      </c>
      <c r="E33" s="826">
        <v>0</v>
      </c>
      <c r="F33" s="827">
        <v>0</v>
      </c>
      <c r="G33" s="799">
        <v>0</v>
      </c>
      <c r="H33" s="429"/>
      <c r="I33" s="755"/>
      <c r="J33" s="399"/>
      <c r="K33" s="894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4" t="s">
        <v>254</v>
      </c>
      <c r="B34" s="798">
        <v>16454610.58</v>
      </c>
      <c r="C34" s="798"/>
      <c r="D34" s="826">
        <v>0</v>
      </c>
      <c r="E34" s="826">
        <v>0</v>
      </c>
      <c r="F34" s="827">
        <v>0</v>
      </c>
      <c r="G34" s="799">
        <v>0</v>
      </c>
      <c r="H34" s="429"/>
      <c r="I34" s="755"/>
      <c r="J34" s="399"/>
      <c r="K34" s="894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6" t="s">
        <v>255</v>
      </c>
      <c r="B35" s="798">
        <v>430040.68</v>
      </c>
      <c r="C35" s="798"/>
      <c r="D35" s="826">
        <v>0</v>
      </c>
      <c r="E35" s="826">
        <v>0</v>
      </c>
      <c r="F35" s="827">
        <v>0</v>
      </c>
      <c r="G35" s="799">
        <v>0</v>
      </c>
      <c r="H35" s="429"/>
      <c r="I35" s="755"/>
      <c r="J35" s="399"/>
      <c r="K35" s="894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4" t="s">
        <v>256</v>
      </c>
      <c r="B36" s="798">
        <v>18202848.190000001</v>
      </c>
      <c r="C36" s="798"/>
      <c r="D36" s="826">
        <v>0</v>
      </c>
      <c r="E36" s="826">
        <v>0</v>
      </c>
      <c r="F36" s="827">
        <v>0</v>
      </c>
      <c r="G36" s="799">
        <v>0</v>
      </c>
      <c r="H36" s="429"/>
      <c r="I36" s="755"/>
      <c r="J36" s="399"/>
      <c r="K36" s="894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4" t="s">
        <v>257</v>
      </c>
      <c r="B37" s="798">
        <v>3624760.23</v>
      </c>
      <c r="C37" s="798"/>
      <c r="D37" s="826">
        <v>0</v>
      </c>
      <c r="E37" s="826">
        <v>0</v>
      </c>
      <c r="F37" s="827">
        <v>0</v>
      </c>
      <c r="G37" s="799">
        <v>0</v>
      </c>
      <c r="H37" s="429"/>
      <c r="I37" s="755"/>
      <c r="J37" s="399"/>
      <c r="K37" s="894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4" t="s">
        <v>258</v>
      </c>
      <c r="B38" s="798">
        <v>50256.21</v>
      </c>
      <c r="C38" s="798"/>
      <c r="D38" s="826">
        <v>0</v>
      </c>
      <c r="E38" s="826">
        <v>0</v>
      </c>
      <c r="F38" s="827">
        <v>0</v>
      </c>
      <c r="G38" s="799">
        <v>0</v>
      </c>
      <c r="H38" s="429"/>
      <c r="I38" s="755"/>
      <c r="J38" s="399"/>
      <c r="K38" s="894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4" t="s">
        <v>259</v>
      </c>
      <c r="B39" s="798">
        <v>2754710.32</v>
      </c>
      <c r="C39" s="798"/>
      <c r="D39" s="826">
        <v>0</v>
      </c>
      <c r="E39" s="826">
        <v>0</v>
      </c>
      <c r="F39" s="827">
        <v>0</v>
      </c>
      <c r="G39" s="799">
        <v>0</v>
      </c>
      <c r="H39" s="429"/>
      <c r="I39" s="755"/>
      <c r="J39" s="399"/>
      <c r="K39" s="894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4" t="s">
        <v>717</v>
      </c>
      <c r="B40" s="798">
        <v>618844.93999999994</v>
      </c>
      <c r="C40" s="798"/>
      <c r="D40" s="826">
        <v>0</v>
      </c>
      <c r="E40" s="826">
        <v>0</v>
      </c>
      <c r="F40" s="827">
        <v>0</v>
      </c>
      <c r="G40" s="799">
        <v>0</v>
      </c>
      <c r="H40" s="429"/>
      <c r="I40" s="755"/>
      <c r="J40" s="399"/>
      <c r="K40" s="894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4" t="s">
        <v>260</v>
      </c>
      <c r="B41" s="798">
        <v>1061798906.8100001</v>
      </c>
      <c r="C41" s="798"/>
      <c r="D41" s="826">
        <v>0</v>
      </c>
      <c r="E41" s="826">
        <v>0</v>
      </c>
      <c r="F41" s="827">
        <v>0</v>
      </c>
      <c r="G41" s="799">
        <v>0</v>
      </c>
      <c r="H41" s="429"/>
      <c r="I41" s="755"/>
      <c r="J41" s="399"/>
      <c r="K41" s="894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4" t="s">
        <v>261</v>
      </c>
      <c r="B42" s="798">
        <v>9925941.0700000022</v>
      </c>
      <c r="C42" s="798"/>
      <c r="D42" s="826">
        <v>0</v>
      </c>
      <c r="E42" s="826">
        <v>0</v>
      </c>
      <c r="F42" s="827">
        <v>0</v>
      </c>
      <c r="G42" s="799">
        <v>0</v>
      </c>
      <c r="H42" s="429"/>
      <c r="I42" s="755"/>
      <c r="J42" s="399"/>
      <c r="K42" s="894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4" t="s">
        <v>262</v>
      </c>
      <c r="B43" s="798">
        <v>4436581.99</v>
      </c>
      <c r="C43" s="798"/>
      <c r="D43" s="826">
        <v>0</v>
      </c>
      <c r="E43" s="826">
        <v>0</v>
      </c>
      <c r="F43" s="827">
        <v>0</v>
      </c>
      <c r="G43" s="799">
        <v>0</v>
      </c>
      <c r="H43" s="429"/>
      <c r="I43" s="755"/>
      <c r="J43" s="399"/>
      <c r="K43" s="894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4" t="s">
        <v>263</v>
      </c>
      <c r="B44" s="798">
        <v>6547327.6600000039</v>
      </c>
      <c r="C44" s="798"/>
      <c r="D44" s="826">
        <v>0</v>
      </c>
      <c r="E44" s="826">
        <v>0</v>
      </c>
      <c r="F44" s="827">
        <v>0</v>
      </c>
      <c r="G44" s="799">
        <v>0</v>
      </c>
      <c r="H44" s="429"/>
      <c r="I44" s="755"/>
      <c r="J44" s="399"/>
      <c r="K44" s="894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4" t="s">
        <v>264</v>
      </c>
      <c r="B45" s="798">
        <v>387891.52999999997</v>
      </c>
      <c r="C45" s="798"/>
      <c r="D45" s="826">
        <v>0</v>
      </c>
      <c r="E45" s="826">
        <v>0</v>
      </c>
      <c r="F45" s="827">
        <v>0</v>
      </c>
      <c r="G45" s="799">
        <v>0</v>
      </c>
      <c r="H45" s="429"/>
      <c r="I45" s="755"/>
      <c r="J45" s="399"/>
      <c r="K45" s="894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4" t="s">
        <v>265</v>
      </c>
      <c r="B46" s="798">
        <v>5248466.9700000007</v>
      </c>
      <c r="C46" s="798"/>
      <c r="D46" s="826">
        <v>0</v>
      </c>
      <c r="E46" s="826">
        <v>0</v>
      </c>
      <c r="F46" s="827">
        <v>0</v>
      </c>
      <c r="G46" s="799">
        <v>0</v>
      </c>
      <c r="H46" s="429"/>
      <c r="I46" s="755"/>
      <c r="J46" s="399"/>
      <c r="K46" s="894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4" t="s">
        <v>266</v>
      </c>
      <c r="B47" s="798">
        <v>1050062.2</v>
      </c>
      <c r="C47" s="798"/>
      <c r="D47" s="826">
        <v>0</v>
      </c>
      <c r="E47" s="826">
        <v>0</v>
      </c>
      <c r="F47" s="827">
        <v>0</v>
      </c>
      <c r="G47" s="799">
        <v>0</v>
      </c>
      <c r="H47" s="429"/>
      <c r="I47" s="755"/>
      <c r="J47" s="399"/>
      <c r="K47" s="894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4" t="s">
        <v>267</v>
      </c>
      <c r="B48" s="798">
        <v>75972606.819999993</v>
      </c>
      <c r="C48" s="798"/>
      <c r="D48" s="826">
        <v>2193.1999999999998</v>
      </c>
      <c r="E48" s="826">
        <v>2193.1999999999998</v>
      </c>
      <c r="F48" s="827">
        <v>2193.1999999999998</v>
      </c>
      <c r="G48" s="799">
        <v>0</v>
      </c>
      <c r="H48" s="429"/>
      <c r="I48" s="755"/>
      <c r="J48" s="399"/>
      <c r="K48" s="894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4" t="s">
        <v>268</v>
      </c>
      <c r="B49" s="798">
        <v>186662141.45000008</v>
      </c>
      <c r="C49" s="798"/>
      <c r="D49" s="826">
        <v>24821.55</v>
      </c>
      <c r="E49" s="826">
        <v>13766</v>
      </c>
      <c r="F49" s="827">
        <v>24821.55</v>
      </c>
      <c r="G49" s="799">
        <v>0</v>
      </c>
      <c r="H49" s="429"/>
      <c r="I49" s="755"/>
      <c r="J49" s="399"/>
      <c r="K49" s="894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4" t="s">
        <v>269</v>
      </c>
      <c r="B50" s="798">
        <v>205693.99000000002</v>
      </c>
      <c r="C50" s="798"/>
      <c r="D50" s="826">
        <v>0</v>
      </c>
      <c r="E50" s="826">
        <v>0</v>
      </c>
      <c r="F50" s="827">
        <v>0</v>
      </c>
      <c r="G50" s="799">
        <v>0</v>
      </c>
      <c r="H50" s="429"/>
      <c r="I50" s="755"/>
      <c r="J50" s="399"/>
      <c r="K50" s="894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4" t="s">
        <v>270</v>
      </c>
      <c r="B51" s="798">
        <v>8849305.0199999996</v>
      </c>
      <c r="C51" s="798"/>
      <c r="D51" s="826">
        <v>64796.1</v>
      </c>
      <c r="E51" s="826">
        <v>0</v>
      </c>
      <c r="F51" s="827">
        <v>64796.1</v>
      </c>
      <c r="G51" s="799">
        <v>0</v>
      </c>
      <c r="H51" s="429"/>
      <c r="I51" s="755"/>
      <c r="J51" s="399"/>
      <c r="K51" s="894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4" t="s">
        <v>271</v>
      </c>
      <c r="B52" s="798">
        <v>349899786.57000005</v>
      </c>
      <c r="C52" s="798"/>
      <c r="D52" s="826">
        <v>0</v>
      </c>
      <c r="E52" s="826">
        <v>0</v>
      </c>
      <c r="F52" s="827">
        <v>0</v>
      </c>
      <c r="G52" s="799">
        <v>0</v>
      </c>
      <c r="H52" s="429"/>
      <c r="I52" s="755"/>
      <c r="J52" s="399"/>
      <c r="K52" s="894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4" t="s">
        <v>595</v>
      </c>
      <c r="B53" s="798">
        <v>278808.83</v>
      </c>
      <c r="C53" s="798"/>
      <c r="D53" s="826">
        <v>0</v>
      </c>
      <c r="E53" s="826">
        <v>0</v>
      </c>
      <c r="F53" s="827">
        <v>0</v>
      </c>
      <c r="G53" s="799">
        <v>0</v>
      </c>
      <c r="H53" s="429"/>
      <c r="I53" s="755"/>
      <c r="J53" s="399"/>
      <c r="K53" s="894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4" t="s">
        <v>273</v>
      </c>
      <c r="B54" s="798">
        <v>1278727.7999999996</v>
      </c>
      <c r="C54" s="798"/>
      <c r="D54" s="826">
        <v>0</v>
      </c>
      <c r="E54" s="826">
        <v>0</v>
      </c>
      <c r="F54" s="827">
        <v>0</v>
      </c>
      <c r="G54" s="799">
        <v>0</v>
      </c>
      <c r="H54" s="429"/>
      <c r="I54" s="755"/>
      <c r="J54" s="399"/>
      <c r="K54" s="894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7" t="s">
        <v>274</v>
      </c>
      <c r="B55" s="798">
        <v>30027260.859999999</v>
      </c>
      <c r="C55" s="798"/>
      <c r="D55" s="826">
        <v>5524869.8799999999</v>
      </c>
      <c r="E55" s="826">
        <v>0</v>
      </c>
      <c r="F55" s="827">
        <v>5524869.8799999999</v>
      </c>
      <c r="G55" s="799">
        <v>0</v>
      </c>
      <c r="H55" s="429"/>
      <c r="I55" s="755"/>
      <c r="J55" s="399"/>
      <c r="K55" s="894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4" t="s">
        <v>275</v>
      </c>
      <c r="B56" s="798">
        <v>158934711.13</v>
      </c>
      <c r="C56" s="798"/>
      <c r="D56" s="826">
        <v>0</v>
      </c>
      <c r="E56" s="826">
        <v>0</v>
      </c>
      <c r="F56" s="827">
        <v>0</v>
      </c>
      <c r="G56" s="799">
        <v>0</v>
      </c>
      <c r="H56" s="429"/>
      <c r="I56" s="755"/>
      <c r="J56" s="399"/>
      <c r="K56" s="894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4" t="s">
        <v>276</v>
      </c>
      <c r="B57" s="798">
        <v>3772490.0599999996</v>
      </c>
      <c r="C57" s="798"/>
      <c r="D57" s="826">
        <v>0</v>
      </c>
      <c r="E57" s="826">
        <v>0</v>
      </c>
      <c r="F57" s="827">
        <v>0</v>
      </c>
      <c r="G57" s="799">
        <v>0</v>
      </c>
      <c r="H57" s="429"/>
      <c r="I57" s="755"/>
      <c r="J57" s="399"/>
      <c r="K57" s="894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6" t="s">
        <v>277</v>
      </c>
      <c r="B58" s="798">
        <v>842368.42</v>
      </c>
      <c r="C58" s="798"/>
      <c r="D58" s="826">
        <v>0</v>
      </c>
      <c r="E58" s="826">
        <v>0</v>
      </c>
      <c r="F58" s="827">
        <v>0</v>
      </c>
      <c r="G58" s="799">
        <v>0</v>
      </c>
      <c r="H58" s="429"/>
      <c r="I58" s="755"/>
      <c r="J58" s="399"/>
      <c r="K58" s="894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4" t="s">
        <v>278</v>
      </c>
      <c r="B59" s="798">
        <v>3348.19</v>
      </c>
      <c r="C59" s="798"/>
      <c r="D59" s="826">
        <v>0</v>
      </c>
      <c r="E59" s="826">
        <v>0</v>
      </c>
      <c r="F59" s="827">
        <v>0</v>
      </c>
      <c r="G59" s="799">
        <v>0</v>
      </c>
      <c r="H59" s="429"/>
      <c r="I59" s="755"/>
      <c r="J59" s="399"/>
      <c r="K59" s="894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4" t="s">
        <v>279</v>
      </c>
      <c r="B60" s="798">
        <v>1108247.72</v>
      </c>
      <c r="C60" s="798"/>
      <c r="D60" s="826">
        <v>0</v>
      </c>
      <c r="E60" s="826">
        <v>0</v>
      </c>
      <c r="F60" s="827">
        <v>0</v>
      </c>
      <c r="G60" s="799">
        <v>0</v>
      </c>
      <c r="H60" s="429"/>
      <c r="I60" s="755"/>
      <c r="J60" s="399"/>
      <c r="K60" s="894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4" t="s">
        <v>748</v>
      </c>
      <c r="B61" s="798">
        <v>934817.41999999993</v>
      </c>
      <c r="C61" s="798"/>
      <c r="D61" s="826">
        <v>0</v>
      </c>
      <c r="E61" s="826">
        <v>0</v>
      </c>
      <c r="F61" s="827">
        <v>0</v>
      </c>
      <c r="G61" s="799">
        <v>0</v>
      </c>
      <c r="H61" s="429"/>
      <c r="I61" s="755"/>
      <c r="J61" s="399"/>
      <c r="K61" s="894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4" t="s">
        <v>280</v>
      </c>
      <c r="B62" s="798">
        <v>119546.78</v>
      </c>
      <c r="C62" s="798"/>
      <c r="D62" s="826">
        <v>0</v>
      </c>
      <c r="E62" s="826">
        <v>0</v>
      </c>
      <c r="F62" s="827">
        <v>0</v>
      </c>
      <c r="G62" s="799">
        <v>0</v>
      </c>
      <c r="H62" s="429"/>
      <c r="I62" s="755"/>
      <c r="J62" s="399"/>
      <c r="K62" s="894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4" t="s">
        <v>596</v>
      </c>
      <c r="B63" s="798">
        <v>975765.33000000007</v>
      </c>
      <c r="C63" s="798"/>
      <c r="D63" s="826">
        <v>0</v>
      </c>
      <c r="E63" s="826">
        <v>0</v>
      </c>
      <c r="F63" s="827">
        <v>0</v>
      </c>
      <c r="G63" s="799">
        <v>0</v>
      </c>
      <c r="H63" s="429"/>
      <c r="I63" s="755"/>
      <c r="J63" s="399"/>
      <c r="K63" s="894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4" t="s">
        <v>282</v>
      </c>
      <c r="B64" s="798">
        <v>12115.220000000001</v>
      </c>
      <c r="C64" s="798"/>
      <c r="D64" s="826">
        <v>0</v>
      </c>
      <c r="E64" s="826">
        <v>0</v>
      </c>
      <c r="F64" s="827">
        <v>0</v>
      </c>
      <c r="G64" s="799">
        <v>0</v>
      </c>
      <c r="H64" s="429"/>
      <c r="I64" s="755"/>
      <c r="J64" s="399"/>
      <c r="K64" s="894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4" t="s">
        <v>756</v>
      </c>
      <c r="B65" s="798">
        <v>625711.05000000005</v>
      </c>
      <c r="C65" s="798"/>
      <c r="D65" s="826">
        <v>0</v>
      </c>
      <c r="E65" s="826">
        <v>0</v>
      </c>
      <c r="F65" s="827">
        <v>0</v>
      </c>
      <c r="G65" s="799">
        <v>0</v>
      </c>
      <c r="H65" s="429"/>
      <c r="I65" s="755"/>
      <c r="J65" s="399"/>
      <c r="K65" s="894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4" t="s">
        <v>283</v>
      </c>
      <c r="B66" s="798">
        <v>3227919.06</v>
      </c>
      <c r="C66" s="798"/>
      <c r="D66" s="826">
        <v>0</v>
      </c>
      <c r="E66" s="826">
        <v>0</v>
      </c>
      <c r="F66" s="827">
        <v>0</v>
      </c>
      <c r="G66" s="799">
        <v>0</v>
      </c>
      <c r="H66" s="429"/>
      <c r="I66" s="755"/>
      <c r="J66" s="399"/>
      <c r="K66" s="894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4" t="s">
        <v>284</v>
      </c>
      <c r="B67" s="798">
        <v>8948122.879999999</v>
      </c>
      <c r="C67" s="798"/>
      <c r="D67" s="826">
        <v>0</v>
      </c>
      <c r="E67" s="826">
        <v>0</v>
      </c>
      <c r="F67" s="827">
        <v>0</v>
      </c>
      <c r="G67" s="799">
        <v>0</v>
      </c>
      <c r="H67" s="429"/>
      <c r="I67" s="755"/>
      <c r="J67" s="399"/>
      <c r="K67" s="894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4" t="s">
        <v>285</v>
      </c>
      <c r="B68" s="798">
        <v>2872634.74</v>
      </c>
      <c r="C68" s="798"/>
      <c r="D68" s="826">
        <v>0</v>
      </c>
      <c r="E68" s="826">
        <v>0</v>
      </c>
      <c r="F68" s="827">
        <v>0</v>
      </c>
      <c r="G68" s="799">
        <v>0</v>
      </c>
      <c r="H68" s="429"/>
      <c r="I68" s="755"/>
      <c r="J68" s="399"/>
      <c r="K68" s="894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4" t="s">
        <v>286</v>
      </c>
      <c r="B69" s="798">
        <v>867989.24</v>
      </c>
      <c r="C69" s="798"/>
      <c r="D69" s="826">
        <v>0</v>
      </c>
      <c r="E69" s="826">
        <v>0</v>
      </c>
      <c r="F69" s="827">
        <v>0</v>
      </c>
      <c r="G69" s="799">
        <v>0</v>
      </c>
      <c r="H69" s="429"/>
      <c r="I69" s="755"/>
      <c r="J69" s="399"/>
      <c r="K69" s="894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4" t="s">
        <v>287</v>
      </c>
      <c r="B70" s="798">
        <v>237096.14999999997</v>
      </c>
      <c r="C70" s="798"/>
      <c r="D70" s="826">
        <v>0</v>
      </c>
      <c r="E70" s="826">
        <v>0</v>
      </c>
      <c r="F70" s="827">
        <v>0</v>
      </c>
      <c r="G70" s="799">
        <v>0</v>
      </c>
      <c r="H70" s="429"/>
      <c r="I70" s="755"/>
      <c r="J70" s="399"/>
      <c r="K70" s="894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4" t="s">
        <v>288</v>
      </c>
      <c r="B71" s="798">
        <v>547368.57999999996</v>
      </c>
      <c r="C71" s="798"/>
      <c r="D71" s="826">
        <v>0</v>
      </c>
      <c r="E71" s="826">
        <v>0</v>
      </c>
      <c r="F71" s="827">
        <v>0</v>
      </c>
      <c r="G71" s="799">
        <v>0</v>
      </c>
      <c r="H71" s="429"/>
      <c r="I71" s="755"/>
      <c r="J71" s="399"/>
      <c r="K71" s="894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7" t="s">
        <v>289</v>
      </c>
      <c r="B72" s="798">
        <v>1164195.48</v>
      </c>
      <c r="C72" s="798"/>
      <c r="D72" s="826">
        <v>0</v>
      </c>
      <c r="E72" s="826">
        <v>0</v>
      </c>
      <c r="F72" s="827">
        <v>0</v>
      </c>
      <c r="G72" s="799">
        <v>0</v>
      </c>
      <c r="H72" s="429"/>
      <c r="I72" s="755"/>
      <c r="J72" s="399"/>
      <c r="K72" s="894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7" t="s">
        <v>290</v>
      </c>
      <c r="B73" s="798">
        <v>357312.18</v>
      </c>
      <c r="C73" s="798"/>
      <c r="D73" s="826">
        <v>0</v>
      </c>
      <c r="E73" s="826">
        <v>0</v>
      </c>
      <c r="F73" s="827">
        <v>0</v>
      </c>
      <c r="G73" s="799">
        <v>0</v>
      </c>
      <c r="H73" s="429"/>
      <c r="I73" s="755"/>
      <c r="J73" s="399"/>
      <c r="K73" s="894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7" t="s">
        <v>291</v>
      </c>
      <c r="B74" s="798">
        <v>604597.06000000006</v>
      </c>
      <c r="C74" s="798"/>
      <c r="D74" s="826">
        <v>0</v>
      </c>
      <c r="E74" s="826">
        <v>0</v>
      </c>
      <c r="F74" s="827">
        <v>0</v>
      </c>
      <c r="G74" s="799">
        <v>0</v>
      </c>
      <c r="H74" s="429"/>
      <c r="I74" s="755"/>
      <c r="J74" s="399"/>
      <c r="K74" s="894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7" t="s">
        <v>292</v>
      </c>
      <c r="B75" s="798">
        <v>1304316.27</v>
      </c>
      <c r="C75" s="798"/>
      <c r="D75" s="826">
        <v>0</v>
      </c>
      <c r="E75" s="826">
        <v>0</v>
      </c>
      <c r="F75" s="827">
        <v>0</v>
      </c>
      <c r="G75" s="799">
        <v>0</v>
      </c>
      <c r="H75" s="429"/>
      <c r="I75" s="755"/>
      <c r="J75" s="399"/>
      <c r="K75" s="894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7" t="s">
        <v>293</v>
      </c>
      <c r="B76" s="798">
        <v>34746.39</v>
      </c>
      <c r="C76" s="798"/>
      <c r="D76" s="826">
        <v>0</v>
      </c>
      <c r="E76" s="826">
        <v>0</v>
      </c>
      <c r="F76" s="827">
        <v>0</v>
      </c>
      <c r="G76" s="799">
        <v>0</v>
      </c>
      <c r="H76" s="429"/>
      <c r="I76" s="755"/>
      <c r="J76" s="399"/>
      <c r="K76" s="894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4" t="s">
        <v>294</v>
      </c>
      <c r="B77" s="798">
        <v>0</v>
      </c>
      <c r="C77" s="798"/>
      <c r="D77" s="826">
        <v>0</v>
      </c>
      <c r="E77" s="826">
        <v>0</v>
      </c>
      <c r="F77" s="827">
        <v>0</v>
      </c>
      <c r="G77" s="799">
        <v>0</v>
      </c>
      <c r="H77" s="429"/>
      <c r="I77" s="755"/>
      <c r="J77" s="399"/>
      <c r="K77" s="894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4" t="s">
        <v>295</v>
      </c>
      <c r="B78" s="798">
        <v>427244.0799999999</v>
      </c>
      <c r="C78" s="798"/>
      <c r="D78" s="826">
        <v>0</v>
      </c>
      <c r="E78" s="826">
        <v>0</v>
      </c>
      <c r="F78" s="827">
        <v>0</v>
      </c>
      <c r="G78" s="799">
        <v>0</v>
      </c>
      <c r="H78" s="429"/>
      <c r="I78" s="755"/>
      <c r="J78" s="399"/>
      <c r="K78" s="894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6" t="s">
        <v>296</v>
      </c>
      <c r="B79" s="798">
        <v>549313.89</v>
      </c>
      <c r="C79" s="798"/>
      <c r="D79" s="826">
        <v>0</v>
      </c>
      <c r="E79" s="826">
        <v>0</v>
      </c>
      <c r="F79" s="827">
        <v>0</v>
      </c>
      <c r="G79" s="799">
        <v>0</v>
      </c>
      <c r="H79" s="429"/>
      <c r="I79" s="755"/>
      <c r="J79" s="399"/>
      <c r="K79" s="894"/>
      <c r="L79" s="755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4" t="s">
        <v>297</v>
      </c>
      <c r="B80" s="798">
        <v>233150.6</v>
      </c>
      <c r="C80" s="798"/>
      <c r="D80" s="826">
        <v>0</v>
      </c>
      <c r="E80" s="826">
        <v>0</v>
      </c>
      <c r="F80" s="827">
        <v>0</v>
      </c>
      <c r="G80" s="799">
        <v>0</v>
      </c>
      <c r="H80" s="429"/>
      <c r="I80" s="755"/>
      <c r="J80" s="399"/>
      <c r="K80" s="894"/>
      <c r="L80" s="755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4" t="s">
        <v>298</v>
      </c>
      <c r="B81" s="798">
        <v>927539.1</v>
      </c>
      <c r="C81" s="798"/>
      <c r="D81" s="826">
        <v>0</v>
      </c>
      <c r="E81" s="826">
        <v>0</v>
      </c>
      <c r="F81" s="827">
        <v>0</v>
      </c>
      <c r="G81" s="799">
        <v>0</v>
      </c>
      <c r="H81" s="429"/>
      <c r="I81" s="755"/>
      <c r="J81" s="399"/>
      <c r="K81" s="894"/>
      <c r="L81" s="755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4" t="s">
        <v>299</v>
      </c>
      <c r="B82" s="798">
        <v>0</v>
      </c>
      <c r="C82" s="798"/>
      <c r="D82" s="826">
        <v>0</v>
      </c>
      <c r="E82" s="826">
        <v>0</v>
      </c>
      <c r="F82" s="827">
        <v>0</v>
      </c>
      <c r="G82" s="799">
        <v>0</v>
      </c>
      <c r="H82" s="429"/>
      <c r="I82" s="755"/>
      <c r="J82" s="399"/>
      <c r="K82" s="894"/>
      <c r="L82" s="755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4" t="s">
        <v>347</v>
      </c>
      <c r="B83" s="798">
        <v>1618108.7600000005</v>
      </c>
      <c r="C83" s="798"/>
      <c r="D83" s="826">
        <v>0</v>
      </c>
      <c r="E83" s="826">
        <v>0</v>
      </c>
      <c r="F83" s="827">
        <v>0</v>
      </c>
      <c r="G83" s="799">
        <v>0</v>
      </c>
      <c r="H83" s="429"/>
      <c r="I83" s="755"/>
      <c r="J83" s="399"/>
      <c r="K83" s="894"/>
      <c r="L83" s="755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4" t="s">
        <v>300</v>
      </c>
      <c r="B84" s="798">
        <v>902424.07000000007</v>
      </c>
      <c r="C84" s="798"/>
      <c r="D84" s="826">
        <v>0</v>
      </c>
      <c r="E84" s="826">
        <v>0</v>
      </c>
      <c r="F84" s="827">
        <v>0</v>
      </c>
      <c r="G84" s="799">
        <v>0</v>
      </c>
      <c r="H84" s="429"/>
      <c r="I84" s="755"/>
      <c r="J84" s="399"/>
      <c r="K84" s="894"/>
      <c r="L84" s="755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8" t="s">
        <v>301</v>
      </c>
      <c r="B85" s="798">
        <v>252942.14</v>
      </c>
      <c r="C85" s="798"/>
      <c r="D85" s="826">
        <v>0</v>
      </c>
      <c r="E85" s="826">
        <v>0</v>
      </c>
      <c r="F85" s="827">
        <v>0</v>
      </c>
      <c r="G85" s="799">
        <v>0</v>
      </c>
      <c r="H85" s="429"/>
      <c r="I85" s="755"/>
      <c r="J85" s="399"/>
      <c r="K85" s="894"/>
      <c r="L85" s="755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4" t="s">
        <v>304</v>
      </c>
      <c r="B86" s="798">
        <v>767289.47</v>
      </c>
      <c r="C86" s="798"/>
      <c r="D86" s="826">
        <v>0</v>
      </c>
      <c r="E86" s="826">
        <v>0</v>
      </c>
      <c r="F86" s="827">
        <v>0</v>
      </c>
      <c r="G86" s="799">
        <v>0</v>
      </c>
      <c r="H86" s="429"/>
      <c r="I86" s="755"/>
      <c r="J86" s="399"/>
      <c r="K86" s="894"/>
      <c r="L86" s="755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customHeight="1">
      <c r="A87" s="754" t="s">
        <v>306</v>
      </c>
      <c r="B87" s="798">
        <v>208015.07</v>
      </c>
      <c r="C87" s="798"/>
      <c r="D87" s="826">
        <v>0</v>
      </c>
      <c r="E87" s="826">
        <v>0</v>
      </c>
      <c r="F87" s="827">
        <v>0</v>
      </c>
      <c r="G87" s="799">
        <v>0</v>
      </c>
      <c r="H87" s="429"/>
      <c r="I87" s="755"/>
      <c r="J87" s="399"/>
      <c r="K87" s="894"/>
      <c r="L87" s="755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4" t="s">
        <v>307</v>
      </c>
      <c r="B88" s="798">
        <v>127691654.34999987</v>
      </c>
      <c r="C88" s="798"/>
      <c r="D88" s="826">
        <v>7205562.4500000002</v>
      </c>
      <c r="E88" s="826">
        <v>1064.21</v>
      </c>
      <c r="F88" s="827">
        <v>7118661.4900000002</v>
      </c>
      <c r="G88" s="799">
        <v>86900.96</v>
      </c>
      <c r="H88" s="429"/>
      <c r="I88" s="755"/>
      <c r="K88" s="894"/>
      <c r="L88" s="755"/>
    </row>
    <row r="89" spans="1:252" ht="21.95" customHeight="1">
      <c r="A89" s="754" t="s">
        <v>308</v>
      </c>
      <c r="B89" s="798">
        <v>882986.43000000028</v>
      </c>
      <c r="C89" s="798"/>
      <c r="D89" s="826">
        <v>50806</v>
      </c>
      <c r="E89" s="826">
        <v>3294</v>
      </c>
      <c r="F89" s="827">
        <v>50806</v>
      </c>
      <c r="G89" s="799">
        <v>0</v>
      </c>
      <c r="H89" s="429"/>
      <c r="I89" s="755"/>
      <c r="K89" s="894"/>
      <c r="L89" s="755"/>
    </row>
    <row r="90" spans="1:252" s="437" customFormat="1" ht="21.95" customHeight="1" thickBot="1">
      <c r="A90" s="754" t="s">
        <v>309</v>
      </c>
      <c r="B90" s="798">
        <v>36057236.93</v>
      </c>
      <c r="C90" s="829"/>
      <c r="D90" s="826">
        <v>0</v>
      </c>
      <c r="E90" s="830">
        <v>0</v>
      </c>
      <c r="F90" s="827">
        <v>0</v>
      </c>
      <c r="G90" s="799">
        <v>0</v>
      </c>
      <c r="H90" s="429"/>
      <c r="I90" s="755"/>
      <c r="J90" s="399"/>
      <c r="K90" s="894"/>
      <c r="L90" s="755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9" t="s">
        <v>587</v>
      </c>
      <c r="B91" s="831"/>
      <c r="C91" s="832"/>
      <c r="D91" s="833"/>
      <c r="E91" s="834"/>
      <c r="F91" s="835"/>
      <c r="G91" s="804"/>
      <c r="H91" s="429"/>
      <c r="I91" s="755"/>
      <c r="J91" s="399"/>
      <c r="K91" s="894"/>
      <c r="L91" s="755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6">
        <v>17228739665.970001</v>
      </c>
      <c r="C92" s="805" t="s">
        <v>711</v>
      </c>
      <c r="D92" s="837">
        <v>0</v>
      </c>
      <c r="E92" s="838">
        <v>0</v>
      </c>
      <c r="F92" s="1139">
        <v>0</v>
      </c>
      <c r="G92" s="839">
        <v>0</v>
      </c>
      <c r="H92" s="429"/>
      <c r="I92" s="755"/>
      <c r="J92" s="399"/>
      <c r="K92" s="894"/>
      <c r="L92" s="755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9.5" customHeight="1">
      <c r="H93" s="429"/>
      <c r="I93" s="755"/>
      <c r="J93" s="755"/>
      <c r="K93" s="893"/>
      <c r="L93" s="755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3" t="s">
        <v>714</v>
      </c>
      <c r="B94" s="760"/>
      <c r="C94" s="760"/>
      <c r="D94" s="760"/>
      <c r="E94" s="760"/>
      <c r="H94" s="429"/>
      <c r="I94" s="755"/>
      <c r="J94" s="755"/>
      <c r="K94" s="893"/>
      <c r="L94" s="755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144" t="s">
        <v>774</v>
      </c>
      <c r="B95" s="760"/>
      <c r="C95" s="760"/>
      <c r="D95" s="760"/>
      <c r="E95" s="760"/>
      <c r="H95" s="429"/>
      <c r="I95" s="399"/>
      <c r="J95" s="399"/>
      <c r="K95" s="893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60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3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1" t="s">
        <v>4</v>
      </c>
      <c r="H98" s="429"/>
    </row>
    <row r="99" spans="1:8">
      <c r="H99" s="429"/>
    </row>
    <row r="100" spans="1:8">
      <c r="H100" s="429"/>
    </row>
    <row r="101" spans="1:8">
      <c r="H101" s="429"/>
    </row>
    <row r="102" spans="1:8">
      <c r="H102" s="429"/>
    </row>
    <row r="103" spans="1:8">
      <c r="H103" s="429"/>
    </row>
    <row r="104" spans="1:8">
      <c r="H104" s="429"/>
    </row>
    <row r="105" spans="1:8">
      <c r="H105" s="429"/>
    </row>
    <row r="106" spans="1:8">
      <c r="H106" s="429"/>
    </row>
    <row r="107" spans="1:8">
      <c r="H107" s="429"/>
    </row>
    <row r="108" spans="1:8">
      <c r="B108" s="444" t="s">
        <v>4</v>
      </c>
      <c r="C108" s="444"/>
      <c r="H108" s="429"/>
    </row>
    <row r="109" spans="1:8">
      <c r="H109" s="429"/>
    </row>
    <row r="110" spans="1:8">
      <c r="H110" s="429"/>
    </row>
    <row r="111" spans="1:8">
      <c r="H111" s="429"/>
    </row>
    <row r="112" spans="1:8">
      <c r="H112" s="429"/>
    </row>
    <row r="113" spans="8:8">
      <c r="H113" s="429"/>
    </row>
    <row r="114" spans="8:8">
      <c r="H114" s="429"/>
    </row>
    <row r="115" spans="8:8">
      <c r="H115" s="429"/>
    </row>
    <row r="116" spans="8:8">
      <c r="H116" s="429"/>
    </row>
    <row r="117" spans="8:8">
      <c r="H117" s="429"/>
    </row>
    <row r="118" spans="8:8">
      <c r="H118" s="429"/>
    </row>
    <row r="119" spans="8:8">
      <c r="H119" s="429"/>
    </row>
    <row r="120" spans="8:8">
      <c r="H120" s="429"/>
    </row>
    <row r="121" spans="8:8">
      <c r="H121" s="429"/>
    </row>
    <row r="122" spans="8:8">
      <c r="H122" s="429"/>
    </row>
    <row r="123" spans="8:8">
      <c r="H123" s="429"/>
    </row>
    <row r="124" spans="8:8">
      <c r="H124" s="429"/>
    </row>
    <row r="125" spans="8:8">
      <c r="H125" s="429"/>
    </row>
    <row r="126" spans="8:8">
      <c r="H126" s="429"/>
    </row>
    <row r="127" spans="8:8">
      <c r="H127" s="429"/>
    </row>
    <row r="128" spans="8:8">
      <c r="H128" s="429"/>
    </row>
    <row r="129" spans="8:8">
      <c r="H129" s="429"/>
    </row>
    <row r="130" spans="8:8">
      <c r="H130" s="429"/>
    </row>
    <row r="131" spans="8:8">
      <c r="H131" s="429"/>
    </row>
    <row r="132" spans="8:8">
      <c r="H132" s="429"/>
    </row>
    <row r="133" spans="8:8">
      <c r="H133" s="429"/>
    </row>
    <row r="134" spans="8:8">
      <c r="H134" s="429"/>
    </row>
    <row r="135" spans="8:8">
      <c r="H135" s="429"/>
    </row>
    <row r="136" spans="8:8">
      <c r="H136" s="429"/>
    </row>
    <row r="137" spans="8:8">
      <c r="H137" s="429"/>
    </row>
    <row r="138" spans="8:8">
      <c r="H138" s="429"/>
    </row>
    <row r="139" spans="8:8">
      <c r="H139" s="429"/>
    </row>
    <row r="140" spans="8:8">
      <c r="H140" s="429"/>
    </row>
    <row r="141" spans="8:8">
      <c r="H141" s="429"/>
    </row>
    <row r="142" spans="8:8">
      <c r="H142" s="429"/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O36" sqref="O36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54" t="s">
        <v>598</v>
      </c>
      <c r="B1" s="1654"/>
      <c r="C1" s="1654"/>
      <c r="D1" s="445"/>
      <c r="E1" s="445"/>
      <c r="F1" s="445"/>
      <c r="G1" s="446"/>
      <c r="H1" s="446"/>
    </row>
    <row r="2" spans="1:65" ht="26.25" customHeight="1">
      <c r="A2" s="1655" t="s">
        <v>599</v>
      </c>
      <c r="B2" s="1655"/>
      <c r="C2" s="1655"/>
      <c r="D2" s="1655"/>
      <c r="E2" s="1655"/>
      <c r="F2" s="1655"/>
      <c r="G2" s="1655"/>
      <c r="H2" s="1655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56" t="s">
        <v>562</v>
      </c>
      <c r="E5" s="1657"/>
      <c r="F5" s="1658"/>
      <c r="G5" s="1659" t="s">
        <v>563</v>
      </c>
      <c r="H5" s="1660"/>
    </row>
    <row r="6" spans="1:65" ht="15" customHeight="1">
      <c r="A6" s="455"/>
      <c r="B6" s="446"/>
      <c r="C6" s="456"/>
      <c r="D6" s="1661" t="s">
        <v>771</v>
      </c>
      <c r="E6" s="1662"/>
      <c r="F6" s="1663"/>
      <c r="G6" s="1642" t="s">
        <v>771</v>
      </c>
      <c r="H6" s="1644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2" t="s">
        <v>4</v>
      </c>
      <c r="E12" s="763" t="s">
        <v>124</v>
      </c>
      <c r="F12" s="764"/>
      <c r="G12" s="765" t="s">
        <v>4</v>
      </c>
      <c r="H12" s="766" t="s">
        <v>124</v>
      </c>
    </row>
    <row r="13" spans="1:65" ht="15.75">
      <c r="A13" s="1650" t="s">
        <v>40</v>
      </c>
      <c r="B13" s="1651"/>
      <c r="C13" s="1652"/>
      <c r="D13" s="840">
        <v>127691654.35000005</v>
      </c>
      <c r="E13" s="841">
        <v>7205562.4500000002</v>
      </c>
      <c r="F13" s="841">
        <v>1064.21</v>
      </c>
      <c r="G13" s="842">
        <v>7118661.4900000002</v>
      </c>
      <c r="H13" s="843">
        <v>86900.96</v>
      </c>
      <c r="K13" s="1145"/>
    </row>
    <row r="14" spans="1:65" s="487" customFormat="1" ht="24" customHeight="1">
      <c r="A14" s="767" t="s">
        <v>350</v>
      </c>
      <c r="B14" s="768" t="s">
        <v>47</v>
      </c>
      <c r="C14" s="769" t="s">
        <v>351</v>
      </c>
      <c r="D14" s="844">
        <v>51136401.500000052</v>
      </c>
      <c r="E14" s="845">
        <v>578655.34</v>
      </c>
      <c r="F14" s="845">
        <v>7.73</v>
      </c>
      <c r="G14" s="846">
        <v>575726.38</v>
      </c>
      <c r="H14" s="847">
        <v>2928.96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7" t="s">
        <v>352</v>
      </c>
      <c r="B15" s="768" t="s">
        <v>47</v>
      </c>
      <c r="C15" s="769" t="s">
        <v>353</v>
      </c>
      <c r="D15" s="844">
        <v>0</v>
      </c>
      <c r="E15" s="845">
        <v>0</v>
      </c>
      <c r="F15" s="845">
        <v>0</v>
      </c>
      <c r="G15" s="848">
        <v>0</v>
      </c>
      <c r="H15" s="847">
        <v>0</v>
      </c>
      <c r="I15" s="447"/>
      <c r="J15" s="447"/>
      <c r="K15" s="923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7" t="s">
        <v>354</v>
      </c>
      <c r="B16" s="768" t="s">
        <v>47</v>
      </c>
      <c r="C16" s="769" t="s">
        <v>355</v>
      </c>
      <c r="D16" s="844">
        <v>390321.69</v>
      </c>
      <c r="E16" s="845">
        <v>0</v>
      </c>
      <c r="F16" s="845">
        <v>0</v>
      </c>
      <c r="G16" s="848">
        <v>0</v>
      </c>
      <c r="H16" s="847">
        <v>0</v>
      </c>
      <c r="I16" s="447"/>
      <c r="J16" s="447"/>
      <c r="K16" s="923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4" customFormat="1" ht="37.5" hidden="1" customHeight="1">
      <c r="A17" s="912" t="s">
        <v>360</v>
      </c>
      <c r="B17" s="908" t="s">
        <v>47</v>
      </c>
      <c r="C17" s="910" t="s">
        <v>728</v>
      </c>
      <c r="D17" s="844">
        <v>0</v>
      </c>
      <c r="E17" s="845">
        <v>0</v>
      </c>
      <c r="F17" s="845">
        <v>0</v>
      </c>
      <c r="G17" s="848">
        <v>0</v>
      </c>
      <c r="H17" s="847">
        <v>0</v>
      </c>
      <c r="I17" s="923"/>
      <c r="J17" s="923"/>
      <c r="K17" s="923"/>
      <c r="L17" s="923"/>
      <c r="M17" s="923"/>
      <c r="N17" s="923"/>
      <c r="O17" s="923"/>
      <c r="P17" s="923"/>
      <c r="Q17" s="923"/>
      <c r="R17" s="923"/>
      <c r="S17" s="923"/>
      <c r="T17" s="923"/>
      <c r="U17" s="923"/>
      <c r="V17" s="923"/>
      <c r="W17" s="923"/>
      <c r="X17" s="923"/>
      <c r="Y17" s="923"/>
      <c r="Z17" s="923"/>
      <c r="AA17" s="923"/>
      <c r="AB17" s="923"/>
      <c r="AC17" s="923"/>
      <c r="AD17" s="923"/>
      <c r="AE17" s="923"/>
      <c r="AF17" s="923"/>
      <c r="AG17" s="923"/>
      <c r="AH17" s="923"/>
      <c r="AI17" s="923"/>
      <c r="AJ17" s="923"/>
      <c r="AK17" s="923"/>
      <c r="AL17" s="923"/>
      <c r="AM17" s="923"/>
      <c r="AN17" s="923"/>
      <c r="AO17" s="923"/>
      <c r="AP17" s="923"/>
      <c r="AQ17" s="923"/>
      <c r="AR17" s="923"/>
      <c r="AS17" s="923"/>
      <c r="AT17" s="923"/>
      <c r="AU17" s="923"/>
      <c r="AV17" s="923"/>
      <c r="AW17" s="923"/>
      <c r="AX17" s="923"/>
      <c r="AY17" s="923"/>
      <c r="AZ17" s="923"/>
      <c r="BA17" s="923"/>
      <c r="BB17" s="923"/>
      <c r="BC17" s="923"/>
      <c r="BD17" s="923"/>
      <c r="BE17" s="923"/>
      <c r="BF17" s="923"/>
      <c r="BG17" s="923"/>
      <c r="BH17" s="923"/>
      <c r="BI17" s="923"/>
      <c r="BJ17" s="923"/>
      <c r="BK17" s="923"/>
      <c r="BL17" s="923"/>
      <c r="BM17" s="923"/>
    </row>
    <row r="18" spans="1:65" s="487" customFormat="1" ht="24" customHeight="1">
      <c r="A18" s="767" t="s">
        <v>363</v>
      </c>
      <c r="B18" s="768" t="s">
        <v>47</v>
      </c>
      <c r="C18" s="769" t="s">
        <v>364</v>
      </c>
      <c r="D18" s="844">
        <v>772391.74999999977</v>
      </c>
      <c r="E18" s="845">
        <v>0</v>
      </c>
      <c r="F18" s="845">
        <v>0</v>
      </c>
      <c r="G18" s="848">
        <v>0</v>
      </c>
      <c r="H18" s="847">
        <v>0</v>
      </c>
      <c r="I18" s="447"/>
      <c r="J18" s="447"/>
      <c r="K18" s="923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7" t="s">
        <v>367</v>
      </c>
      <c r="B19" s="768" t="s">
        <v>47</v>
      </c>
      <c r="C19" s="769" t="s">
        <v>368</v>
      </c>
      <c r="D19" s="844">
        <v>7846685.9199999981</v>
      </c>
      <c r="E19" s="845">
        <v>0</v>
      </c>
      <c r="F19" s="845">
        <v>0</v>
      </c>
      <c r="G19" s="848">
        <v>0</v>
      </c>
      <c r="H19" s="847">
        <v>0</v>
      </c>
      <c r="I19" s="447"/>
      <c r="J19" s="447"/>
      <c r="K19" s="923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70" t="s">
        <v>369</v>
      </c>
      <c r="B20" s="771" t="s">
        <v>47</v>
      </c>
      <c r="C20" s="772" t="s">
        <v>132</v>
      </c>
      <c r="D20" s="844">
        <v>0</v>
      </c>
      <c r="E20" s="845">
        <v>0</v>
      </c>
      <c r="F20" s="845">
        <v>0</v>
      </c>
      <c r="G20" s="849">
        <v>0</v>
      </c>
      <c r="H20" s="847">
        <v>0</v>
      </c>
      <c r="I20" s="488"/>
      <c r="J20" s="488"/>
      <c r="K20" s="923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70" t="s">
        <v>370</v>
      </c>
      <c r="B21" s="773" t="s">
        <v>47</v>
      </c>
      <c r="C21" s="772" t="s">
        <v>371</v>
      </c>
      <c r="D21" s="844">
        <v>6419139.7599999998</v>
      </c>
      <c r="E21" s="845">
        <v>0</v>
      </c>
      <c r="F21" s="845">
        <v>0</v>
      </c>
      <c r="G21" s="849">
        <v>0</v>
      </c>
      <c r="H21" s="847">
        <v>0</v>
      </c>
      <c r="I21" s="488"/>
      <c r="J21" s="488"/>
      <c r="K21" s="923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70" t="s">
        <v>372</v>
      </c>
      <c r="B22" s="773" t="s">
        <v>47</v>
      </c>
      <c r="C22" s="772" t="s">
        <v>373</v>
      </c>
      <c r="D22" s="844">
        <v>1010648.27</v>
      </c>
      <c r="E22" s="845">
        <v>0</v>
      </c>
      <c r="F22" s="845">
        <v>0</v>
      </c>
      <c r="G22" s="849">
        <v>0</v>
      </c>
      <c r="H22" s="847">
        <v>0</v>
      </c>
      <c r="I22" s="488"/>
      <c r="J22" s="488"/>
      <c r="K22" s="923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70" t="s">
        <v>374</v>
      </c>
      <c r="B23" s="773" t="s">
        <v>47</v>
      </c>
      <c r="C23" s="772" t="s">
        <v>375</v>
      </c>
      <c r="D23" s="844">
        <v>0</v>
      </c>
      <c r="E23" s="845">
        <v>0</v>
      </c>
      <c r="F23" s="845">
        <v>0</v>
      </c>
      <c r="G23" s="849">
        <v>0</v>
      </c>
      <c r="H23" s="847">
        <v>0</v>
      </c>
      <c r="K23" s="923"/>
    </row>
    <row r="24" spans="1:65" s="489" customFormat="1" ht="24" customHeight="1">
      <c r="A24" s="770" t="s">
        <v>377</v>
      </c>
      <c r="B24" s="773" t="s">
        <v>47</v>
      </c>
      <c r="C24" s="772" t="s">
        <v>83</v>
      </c>
      <c r="D24" s="844">
        <v>17906462.990000006</v>
      </c>
      <c r="E24" s="845">
        <v>1736.48</v>
      </c>
      <c r="F24" s="845">
        <v>1056.48</v>
      </c>
      <c r="G24" s="849">
        <v>1736.48</v>
      </c>
      <c r="H24" s="847">
        <v>0</v>
      </c>
      <c r="I24" s="488"/>
      <c r="J24" s="488"/>
      <c r="K24" s="923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70" t="s">
        <v>383</v>
      </c>
      <c r="B25" s="773" t="s">
        <v>47</v>
      </c>
      <c r="C25" s="772" t="s">
        <v>113</v>
      </c>
      <c r="D25" s="844">
        <v>31751.119999999999</v>
      </c>
      <c r="E25" s="845">
        <v>0</v>
      </c>
      <c r="F25" s="845">
        <v>0</v>
      </c>
      <c r="G25" s="849">
        <v>0</v>
      </c>
      <c r="H25" s="847">
        <v>0</v>
      </c>
      <c r="I25" s="488"/>
      <c r="J25" s="488"/>
      <c r="K25" s="923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70" t="s">
        <v>387</v>
      </c>
      <c r="B26" s="773" t="s">
        <v>47</v>
      </c>
      <c r="C26" s="772" t="s">
        <v>579</v>
      </c>
      <c r="D26" s="844">
        <v>2783272.3599999985</v>
      </c>
      <c r="E26" s="845">
        <v>0</v>
      </c>
      <c r="F26" s="845">
        <v>0</v>
      </c>
      <c r="G26" s="849">
        <v>0</v>
      </c>
      <c r="H26" s="847">
        <v>0</v>
      </c>
      <c r="I26" s="488"/>
      <c r="J26" s="488"/>
      <c r="K26" s="923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customHeight="1">
      <c r="A27" s="767" t="s">
        <v>400</v>
      </c>
      <c r="B27" s="768" t="s">
        <v>47</v>
      </c>
      <c r="C27" s="769" t="s">
        <v>401</v>
      </c>
      <c r="D27" s="844">
        <v>203190.63</v>
      </c>
      <c r="E27" s="845">
        <v>203190.63</v>
      </c>
      <c r="F27" s="845">
        <v>0</v>
      </c>
      <c r="G27" s="848">
        <v>119218.63</v>
      </c>
      <c r="H27" s="847">
        <v>83972</v>
      </c>
      <c r="I27" s="447"/>
      <c r="J27" s="447"/>
      <c r="K27" s="923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7" t="s">
        <v>402</v>
      </c>
      <c r="B28" s="768" t="s">
        <v>47</v>
      </c>
      <c r="C28" s="769" t="s">
        <v>115</v>
      </c>
      <c r="D28" s="844">
        <v>2703242.5300000012</v>
      </c>
      <c r="E28" s="845">
        <v>0</v>
      </c>
      <c r="F28" s="845">
        <v>0</v>
      </c>
      <c r="G28" s="848">
        <v>0</v>
      </c>
      <c r="H28" s="847">
        <v>0</v>
      </c>
      <c r="I28" s="447"/>
      <c r="J28" s="447"/>
      <c r="K28" s="923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7" t="s">
        <v>403</v>
      </c>
      <c r="B29" s="768" t="s">
        <v>47</v>
      </c>
      <c r="C29" s="769" t="s">
        <v>404</v>
      </c>
      <c r="D29" s="844">
        <v>31302858.600000005</v>
      </c>
      <c r="E29" s="845">
        <v>6421800</v>
      </c>
      <c r="F29" s="845">
        <v>0</v>
      </c>
      <c r="G29" s="848">
        <v>6421800</v>
      </c>
      <c r="H29" s="847">
        <v>0</v>
      </c>
      <c r="I29" s="447"/>
      <c r="J29" s="447"/>
      <c r="K29" s="923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7" t="s">
        <v>405</v>
      </c>
      <c r="B30" s="768" t="s">
        <v>47</v>
      </c>
      <c r="C30" s="769" t="s">
        <v>406</v>
      </c>
      <c r="D30" s="844">
        <v>94981.53</v>
      </c>
      <c r="E30" s="845">
        <v>0</v>
      </c>
      <c r="F30" s="845">
        <v>0</v>
      </c>
      <c r="G30" s="848">
        <v>0</v>
      </c>
      <c r="H30" s="847">
        <v>0</v>
      </c>
      <c r="I30" s="447"/>
      <c r="J30" s="447"/>
      <c r="K30" s="923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7" t="s">
        <v>407</v>
      </c>
      <c r="B31" s="768" t="s">
        <v>47</v>
      </c>
      <c r="C31" s="769" t="s">
        <v>582</v>
      </c>
      <c r="D31" s="844">
        <v>203469.36999999997</v>
      </c>
      <c r="E31" s="845">
        <v>180</v>
      </c>
      <c r="F31" s="845">
        <v>0</v>
      </c>
      <c r="G31" s="848">
        <v>180</v>
      </c>
      <c r="H31" s="847">
        <v>0</v>
      </c>
      <c r="K31" s="923"/>
    </row>
    <row r="32" spans="1:65" s="487" customFormat="1" ht="24" customHeight="1">
      <c r="A32" s="767" t="s">
        <v>410</v>
      </c>
      <c r="B32" s="768" t="s">
        <v>47</v>
      </c>
      <c r="C32" s="769" t="s">
        <v>583</v>
      </c>
      <c r="D32" s="844">
        <v>537522.46</v>
      </c>
      <c r="E32" s="845">
        <v>0</v>
      </c>
      <c r="F32" s="845">
        <v>0</v>
      </c>
      <c r="G32" s="848">
        <v>0</v>
      </c>
      <c r="H32" s="847">
        <v>0</v>
      </c>
      <c r="K32" s="923"/>
    </row>
    <row r="33" spans="1:11" s="487" customFormat="1" ht="24" customHeight="1">
      <c r="A33" s="767" t="s">
        <v>426</v>
      </c>
      <c r="B33" s="768" t="s">
        <v>47</v>
      </c>
      <c r="C33" s="769" t="s">
        <v>178</v>
      </c>
      <c r="D33" s="844">
        <v>937049.25</v>
      </c>
      <c r="E33" s="845">
        <v>0</v>
      </c>
      <c r="F33" s="845">
        <v>0</v>
      </c>
      <c r="G33" s="848">
        <v>0</v>
      </c>
      <c r="H33" s="847">
        <v>0</v>
      </c>
      <c r="K33" s="923"/>
    </row>
    <row r="34" spans="1:11" s="487" customFormat="1" ht="24" customHeight="1">
      <c r="A34" s="767" t="s">
        <v>413</v>
      </c>
      <c r="B34" s="768" t="s">
        <v>47</v>
      </c>
      <c r="C34" s="769" t="s">
        <v>584</v>
      </c>
      <c r="D34" s="844">
        <v>2280696.16</v>
      </c>
      <c r="E34" s="845">
        <v>0</v>
      </c>
      <c r="F34" s="845">
        <v>0</v>
      </c>
      <c r="G34" s="848">
        <v>0</v>
      </c>
      <c r="H34" s="847">
        <v>0</v>
      </c>
      <c r="K34" s="923"/>
    </row>
    <row r="35" spans="1:11" s="487" customFormat="1" ht="24" customHeight="1">
      <c r="A35" s="767" t="s">
        <v>416</v>
      </c>
      <c r="B35" s="494" t="s">
        <v>47</v>
      </c>
      <c r="C35" s="769" t="s">
        <v>585</v>
      </c>
      <c r="D35" s="844">
        <v>1113118.46</v>
      </c>
      <c r="E35" s="845">
        <v>0</v>
      </c>
      <c r="F35" s="845">
        <v>0</v>
      </c>
      <c r="G35" s="848">
        <v>0</v>
      </c>
      <c r="H35" s="847">
        <v>0</v>
      </c>
      <c r="K35" s="923"/>
    </row>
    <row r="36" spans="1:11" s="487" customFormat="1" ht="36.75" customHeight="1">
      <c r="A36" s="495" t="s">
        <v>419</v>
      </c>
      <c r="B36" s="496" t="s">
        <v>47</v>
      </c>
      <c r="C36" s="774" t="s">
        <v>586</v>
      </c>
      <c r="D36" s="844">
        <v>18450</v>
      </c>
      <c r="E36" s="845">
        <v>0</v>
      </c>
      <c r="F36" s="845">
        <v>0</v>
      </c>
      <c r="G36" s="850">
        <v>0</v>
      </c>
      <c r="H36" s="847">
        <v>0</v>
      </c>
      <c r="K36" s="923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53" t="s">
        <v>600</v>
      </c>
      <c r="C41" s="1653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R21" sqref="R21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68" t="s">
        <v>601</v>
      </c>
      <c r="B1" s="1668"/>
      <c r="C1" s="1668"/>
      <c r="D1" s="511"/>
      <c r="E1" s="511"/>
      <c r="F1" s="511"/>
      <c r="G1" s="512"/>
      <c r="H1" s="512"/>
    </row>
    <row r="2" spans="1:30" ht="15.75" customHeight="1">
      <c r="A2" s="1669" t="s">
        <v>602</v>
      </c>
      <c r="B2" s="1669"/>
      <c r="C2" s="1669"/>
      <c r="D2" s="1669"/>
      <c r="E2" s="1669"/>
      <c r="F2" s="1669"/>
      <c r="G2" s="1669"/>
      <c r="H2" s="1669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70" t="s">
        <v>562</v>
      </c>
      <c r="E5" s="1671"/>
      <c r="F5" s="1672"/>
      <c r="G5" s="1673" t="s">
        <v>563</v>
      </c>
      <c r="H5" s="1674"/>
    </row>
    <row r="6" spans="1:30" ht="15" customHeight="1">
      <c r="A6" s="521"/>
      <c r="B6" s="512"/>
      <c r="C6" s="522"/>
      <c r="D6" s="1661" t="s">
        <v>771</v>
      </c>
      <c r="E6" s="1662"/>
      <c r="F6" s="1663"/>
      <c r="G6" s="1642" t="s">
        <v>771</v>
      </c>
      <c r="H6" s="1644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64" t="s">
        <v>40</v>
      </c>
      <c r="B13" s="1665"/>
      <c r="C13" s="1666"/>
      <c r="D13" s="852">
        <v>127691654.34999999</v>
      </c>
      <c r="E13" s="853">
        <v>7205562.4499999993</v>
      </c>
      <c r="F13" s="853">
        <v>1064.21</v>
      </c>
      <c r="G13" s="854">
        <v>7118661.4899999993</v>
      </c>
      <c r="H13" s="855">
        <v>86900.96</v>
      </c>
    </row>
    <row r="14" spans="1:30" s="561" customFormat="1" ht="24" customHeight="1">
      <c r="A14" s="851">
        <v>2</v>
      </c>
      <c r="B14" s="559" t="s">
        <v>47</v>
      </c>
      <c r="C14" s="560" t="s">
        <v>603</v>
      </c>
      <c r="D14" s="856">
        <v>8805680.709999999</v>
      </c>
      <c r="E14" s="857">
        <v>203190.63</v>
      </c>
      <c r="F14" s="857">
        <v>0</v>
      </c>
      <c r="G14" s="858">
        <v>119218.63</v>
      </c>
      <c r="H14" s="859">
        <v>83972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51">
        <v>4</v>
      </c>
      <c r="B15" s="559" t="s">
        <v>47</v>
      </c>
      <c r="C15" s="560" t="s">
        <v>604</v>
      </c>
      <c r="D15" s="856">
        <v>9175293.2299999986</v>
      </c>
      <c r="E15" s="857">
        <v>0</v>
      </c>
      <c r="F15" s="857">
        <v>0</v>
      </c>
      <c r="G15" s="858">
        <v>0</v>
      </c>
      <c r="H15" s="859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51">
        <v>6</v>
      </c>
      <c r="B16" s="559" t="s">
        <v>47</v>
      </c>
      <c r="C16" s="560" t="s">
        <v>605</v>
      </c>
      <c r="D16" s="856">
        <v>6479869.8599999966</v>
      </c>
      <c r="E16" s="857">
        <v>277291.72000000003</v>
      </c>
      <c r="F16" s="857">
        <v>307.21000000000004</v>
      </c>
      <c r="G16" s="858">
        <v>277291.72000000003</v>
      </c>
      <c r="H16" s="859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51">
        <v>8</v>
      </c>
      <c r="B17" s="559" t="s">
        <v>47</v>
      </c>
      <c r="C17" s="560" t="s">
        <v>606</v>
      </c>
      <c r="D17" s="856">
        <v>12010394.320000004</v>
      </c>
      <c r="E17" s="857">
        <v>0</v>
      </c>
      <c r="F17" s="857">
        <v>0</v>
      </c>
      <c r="G17" s="858">
        <v>0</v>
      </c>
      <c r="H17" s="859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51">
        <v>10</v>
      </c>
      <c r="B18" s="559" t="s">
        <v>47</v>
      </c>
      <c r="C18" s="560" t="s">
        <v>607</v>
      </c>
      <c r="D18" s="856">
        <v>4423787.9800000004</v>
      </c>
      <c r="E18" s="857">
        <v>757</v>
      </c>
      <c r="F18" s="857">
        <v>757</v>
      </c>
      <c r="G18" s="858">
        <v>757</v>
      </c>
      <c r="H18" s="859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51">
        <v>12</v>
      </c>
      <c r="B19" s="559" t="s">
        <v>47</v>
      </c>
      <c r="C19" s="560" t="s">
        <v>608</v>
      </c>
      <c r="D19" s="856">
        <v>15278977.300000001</v>
      </c>
      <c r="E19" s="857">
        <v>680</v>
      </c>
      <c r="F19" s="857">
        <v>0</v>
      </c>
      <c r="G19" s="858">
        <v>680</v>
      </c>
      <c r="H19" s="859">
        <v>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51">
        <v>14</v>
      </c>
      <c r="B20" s="559" t="s">
        <v>47</v>
      </c>
      <c r="C20" s="560" t="s">
        <v>609</v>
      </c>
      <c r="D20" s="856">
        <v>10259834.690000001</v>
      </c>
      <c r="E20" s="857">
        <v>2624.64</v>
      </c>
      <c r="F20" s="857">
        <v>0</v>
      </c>
      <c r="G20" s="858">
        <v>2624.64</v>
      </c>
      <c r="H20" s="859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51">
        <v>16</v>
      </c>
      <c r="B21" s="559" t="s">
        <v>47</v>
      </c>
      <c r="C21" s="560" t="s">
        <v>610</v>
      </c>
      <c r="D21" s="856">
        <v>4512770.6400000006</v>
      </c>
      <c r="E21" s="857">
        <v>645240</v>
      </c>
      <c r="F21" s="857">
        <v>0</v>
      </c>
      <c r="G21" s="858">
        <v>645240</v>
      </c>
      <c r="H21" s="859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51">
        <v>18</v>
      </c>
      <c r="B22" s="559" t="s">
        <v>47</v>
      </c>
      <c r="C22" s="560" t="s">
        <v>611</v>
      </c>
      <c r="D22" s="856">
        <v>8134665.6899999967</v>
      </c>
      <c r="E22" s="857">
        <v>0</v>
      </c>
      <c r="F22" s="857">
        <v>0</v>
      </c>
      <c r="G22" s="858">
        <v>0</v>
      </c>
      <c r="H22" s="859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51">
        <v>20</v>
      </c>
      <c r="B23" s="559" t="s">
        <v>47</v>
      </c>
      <c r="C23" s="560" t="s">
        <v>612</v>
      </c>
      <c r="D23" s="856">
        <v>4097400.7500000023</v>
      </c>
      <c r="E23" s="857">
        <v>282707.90000000002</v>
      </c>
      <c r="F23" s="857">
        <v>0</v>
      </c>
      <c r="G23" s="858">
        <v>282707.90000000002</v>
      </c>
      <c r="H23" s="859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51">
        <v>22</v>
      </c>
      <c r="B24" s="559" t="s">
        <v>47</v>
      </c>
      <c r="C24" s="560" t="s">
        <v>613</v>
      </c>
      <c r="D24" s="856">
        <v>7542096.2799999937</v>
      </c>
      <c r="E24" s="857">
        <v>0</v>
      </c>
      <c r="F24" s="857">
        <v>0</v>
      </c>
      <c r="G24" s="858">
        <v>0</v>
      </c>
      <c r="H24" s="859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51">
        <v>24</v>
      </c>
      <c r="B25" s="559" t="s">
        <v>47</v>
      </c>
      <c r="C25" s="560" t="s">
        <v>614</v>
      </c>
      <c r="D25" s="856">
        <v>12157237.189999999</v>
      </c>
      <c r="E25" s="857">
        <v>5793070.5599999996</v>
      </c>
      <c r="F25" s="857">
        <v>0</v>
      </c>
      <c r="G25" s="858">
        <v>5790141.5999999996</v>
      </c>
      <c r="H25" s="859">
        <v>2928.96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51">
        <v>26</v>
      </c>
      <c r="B26" s="559" t="s">
        <v>47</v>
      </c>
      <c r="C26" s="560" t="s">
        <v>615</v>
      </c>
      <c r="D26" s="856">
        <v>3101990.0400000005</v>
      </c>
      <c r="E26" s="857">
        <v>0</v>
      </c>
      <c r="F26" s="857">
        <v>0</v>
      </c>
      <c r="G26" s="858">
        <v>0</v>
      </c>
      <c r="H26" s="859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51">
        <v>28</v>
      </c>
      <c r="B27" s="559" t="s">
        <v>47</v>
      </c>
      <c r="C27" s="560" t="s">
        <v>616</v>
      </c>
      <c r="D27" s="856">
        <v>5438260.5599999996</v>
      </c>
      <c r="E27" s="857">
        <v>0</v>
      </c>
      <c r="F27" s="857">
        <v>0</v>
      </c>
      <c r="G27" s="858">
        <v>0</v>
      </c>
      <c r="H27" s="859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51">
        <v>30</v>
      </c>
      <c r="B28" s="559" t="s">
        <v>47</v>
      </c>
      <c r="C28" s="560" t="s">
        <v>617</v>
      </c>
      <c r="D28" s="856">
        <v>14430348.940000001</v>
      </c>
      <c r="E28" s="857">
        <v>0</v>
      </c>
      <c r="F28" s="857">
        <v>0</v>
      </c>
      <c r="G28" s="858">
        <v>0</v>
      </c>
      <c r="H28" s="859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51">
        <v>32</v>
      </c>
      <c r="B29" s="559" t="s">
        <v>47</v>
      </c>
      <c r="C29" s="560" t="s">
        <v>618</v>
      </c>
      <c r="D29" s="856">
        <v>1843046.1699999992</v>
      </c>
      <c r="E29" s="857">
        <v>0</v>
      </c>
      <c r="F29" s="857">
        <v>0</v>
      </c>
      <c r="G29" s="858">
        <v>0</v>
      </c>
      <c r="H29" s="859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67" t="s">
        <v>4</v>
      </c>
      <c r="C31" s="1667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M40" sqref="M40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7" ht="15.75">
      <c r="A1" s="1679" t="s">
        <v>514</v>
      </c>
      <c r="B1" s="1679"/>
      <c r="C1" s="1679"/>
      <c r="D1" s="286"/>
    </row>
    <row r="4" spans="1:7" ht="15.75">
      <c r="A4" s="1680" t="s">
        <v>515</v>
      </c>
      <c r="B4" s="1680"/>
      <c r="C4" s="1680"/>
      <c r="D4" s="1680"/>
      <c r="E4" s="1680"/>
      <c r="F4" s="1680"/>
      <c r="G4" s="785"/>
    </row>
    <row r="5" spans="1:7" ht="15">
      <c r="B5" s="288"/>
      <c r="C5" s="289"/>
      <c r="D5" s="289"/>
      <c r="E5" s="289"/>
      <c r="F5" s="289"/>
      <c r="G5" s="289"/>
    </row>
    <row r="6" spans="1:7" ht="15">
      <c r="F6" s="327" t="s">
        <v>2</v>
      </c>
      <c r="G6" s="327"/>
    </row>
    <row r="7" spans="1:7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60"/>
    </row>
    <row r="8" spans="1:7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60"/>
    </row>
    <row r="9" spans="1:7" ht="15">
      <c r="A9" s="297"/>
      <c r="B9" s="298"/>
      <c r="C9" s="296" t="s">
        <v>745</v>
      </c>
      <c r="D9" s="322"/>
      <c r="E9" s="324" t="s">
        <v>768</v>
      </c>
      <c r="F9" s="296" t="s">
        <v>521</v>
      </c>
      <c r="G9" s="322"/>
    </row>
    <row r="10" spans="1:7" s="301" customFormat="1" ht="11.25">
      <c r="A10" s="1681" t="s">
        <v>439</v>
      </c>
      <c r="B10" s="1682"/>
      <c r="C10" s="299">
        <v>2</v>
      </c>
      <c r="D10" s="321">
        <v>3</v>
      </c>
      <c r="E10" s="299">
        <v>4</v>
      </c>
      <c r="F10" s="300">
        <v>5</v>
      </c>
      <c r="G10" s="861"/>
    </row>
    <row r="11" spans="1:7" ht="24" customHeight="1">
      <c r="A11" s="1683" t="s">
        <v>522</v>
      </c>
      <c r="B11" s="1684"/>
      <c r="C11" s="701">
        <v>257935000</v>
      </c>
      <c r="D11" s="702">
        <v>257935000</v>
      </c>
      <c r="E11" s="703">
        <v>104770613.00999998</v>
      </c>
      <c r="F11" s="703">
        <v>153164386.99000001</v>
      </c>
      <c r="G11" s="862"/>
    </row>
    <row r="12" spans="1:7" ht="24" customHeight="1">
      <c r="A12" s="1685" t="s">
        <v>523</v>
      </c>
      <c r="B12" s="1686"/>
      <c r="C12" s="701">
        <v>22734149000</v>
      </c>
      <c r="D12" s="702">
        <v>22734149000</v>
      </c>
      <c r="E12" s="703">
        <v>13241409476.360001</v>
      </c>
      <c r="F12" s="703">
        <v>9492739523.6399994</v>
      </c>
      <c r="G12" s="702"/>
    </row>
    <row r="13" spans="1:7" ht="18" customHeight="1">
      <c r="A13" s="1677" t="s">
        <v>524</v>
      </c>
      <c r="B13" s="1678"/>
      <c r="C13" s="1171"/>
      <c r="E13" s="1171"/>
      <c r="F13" s="1171"/>
      <c r="G13" s="862"/>
    </row>
    <row r="14" spans="1:7" ht="15.75" customHeight="1">
      <c r="A14" s="1677" t="s">
        <v>525</v>
      </c>
      <c r="B14" s="1678"/>
      <c r="C14" s="704">
        <v>9989829000</v>
      </c>
      <c r="D14" s="705">
        <v>9989829000</v>
      </c>
      <c r="E14" s="706">
        <v>6049950512.8900013</v>
      </c>
      <c r="F14" s="703">
        <v>3939878487.1099987</v>
      </c>
      <c r="G14" s="705"/>
    </row>
    <row r="15" spans="1:7" ht="15.75" customHeight="1">
      <c r="A15" s="1677" t="s">
        <v>526</v>
      </c>
      <c r="B15" s="1678"/>
      <c r="C15" s="704">
        <v>838140000</v>
      </c>
      <c r="D15" s="705">
        <v>838140000</v>
      </c>
      <c r="E15" s="706">
        <v>115644666</v>
      </c>
      <c r="F15" s="706">
        <v>722495334</v>
      </c>
      <c r="G15" s="863"/>
    </row>
    <row r="16" spans="1:7" ht="15.75" customHeight="1">
      <c r="A16" s="1677" t="s">
        <v>527</v>
      </c>
      <c r="B16" s="1678"/>
      <c r="C16" s="704">
        <v>3534853000</v>
      </c>
      <c r="D16" s="705">
        <v>3534853000</v>
      </c>
      <c r="E16" s="706">
        <v>2186555179.4700003</v>
      </c>
      <c r="F16" s="706">
        <v>1348297820.5299997</v>
      </c>
      <c r="G16" s="705"/>
    </row>
    <row r="17" spans="1:10" ht="15.75" customHeight="1">
      <c r="A17" s="1677" t="s">
        <v>528</v>
      </c>
      <c r="B17" s="1678"/>
      <c r="C17" s="704">
        <v>2099693000</v>
      </c>
      <c r="D17" s="705">
        <v>2099693000</v>
      </c>
      <c r="E17" s="706">
        <v>1189820126.04</v>
      </c>
      <c r="F17" s="706">
        <v>909872873.96000004</v>
      </c>
      <c r="G17" s="705"/>
    </row>
    <row r="18" spans="1:10" ht="15.75" customHeight="1">
      <c r="A18" s="1677" t="s">
        <v>706</v>
      </c>
      <c r="B18" s="1678"/>
      <c r="C18" s="704">
        <v>2000000000</v>
      </c>
      <c r="D18" s="705">
        <v>2000000000</v>
      </c>
      <c r="E18" s="706">
        <v>1980451112.5800002</v>
      </c>
      <c r="F18" s="706">
        <v>19548887.419999838</v>
      </c>
      <c r="G18" s="863"/>
    </row>
    <row r="19" spans="1:10" ht="15.75" customHeight="1">
      <c r="A19" s="1677" t="s">
        <v>529</v>
      </c>
      <c r="B19" s="1678"/>
      <c r="C19" s="1171"/>
      <c r="E19" s="1171"/>
      <c r="F19" s="1171"/>
      <c r="G19" s="863"/>
    </row>
    <row r="20" spans="1:10" ht="15.75" customHeight="1">
      <c r="A20" s="302" t="s">
        <v>530</v>
      </c>
      <c r="B20" s="303"/>
      <c r="C20" s="704">
        <v>4271634000</v>
      </c>
      <c r="D20" s="705">
        <v>4271634000</v>
      </c>
      <c r="E20" s="706">
        <v>1718987879.3799999</v>
      </c>
      <c r="F20" s="706">
        <v>2552646120.6199999</v>
      </c>
      <c r="G20" s="705"/>
    </row>
    <row r="21" spans="1:10" ht="12.75" customHeight="1">
      <c r="A21" s="1675" t="s">
        <v>4</v>
      </c>
      <c r="B21" s="1676"/>
      <c r="C21" s="304"/>
      <c r="D21" s="305"/>
      <c r="E21" s="325"/>
      <c r="F21" s="306"/>
      <c r="G21" s="864"/>
    </row>
    <row r="22" spans="1:10" s="320" customFormat="1" ht="22.5" customHeight="1">
      <c r="A22" s="662"/>
      <c r="B22" s="654"/>
      <c r="C22" s="654"/>
      <c r="D22" s="654"/>
      <c r="E22" s="654"/>
      <c r="F22" s="654"/>
      <c r="G22" s="654"/>
      <c r="H22" s="319"/>
      <c r="I22" s="319"/>
      <c r="J22" s="319"/>
    </row>
    <row r="23" spans="1:10" ht="16.5" customHeight="1">
      <c r="A23" s="662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O45" sqref="O45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140625" style="180" customWidth="1"/>
    <col min="6" max="6" width="16.7109375" style="180" customWidth="1"/>
    <col min="7" max="7" width="3.85546875" style="180" customWidth="1"/>
    <col min="8" max="9" width="9.140625" style="180"/>
    <col min="10" max="10" width="16.85546875" style="180" bestFit="1" customWidth="1"/>
    <col min="11" max="13" width="18.5703125" style="180" bestFit="1" customWidth="1"/>
    <col min="14" max="14" width="9.140625" style="180"/>
    <col min="15" max="15" width="19.28515625" style="180" customWidth="1"/>
    <col min="16" max="16" width="9.140625" style="180"/>
    <col min="17" max="17" width="25.42578125" style="180" customWidth="1"/>
    <col min="18" max="257" width="9.140625" style="180"/>
    <col min="258" max="258" width="4.5703125" style="180" customWidth="1"/>
    <col min="259" max="259" width="87.28515625" style="180" customWidth="1"/>
    <col min="260" max="261" width="20.7109375" style="180" customWidth="1"/>
    <col min="262" max="262" width="16.7109375" style="180" customWidth="1"/>
    <col min="263" max="263" width="3.85546875" style="180" customWidth="1"/>
    <col min="264" max="270" width="9.140625" style="180"/>
    <col min="271" max="271" width="19.28515625" style="180" customWidth="1"/>
    <col min="272" max="272" width="9.140625" style="180"/>
    <col min="273" max="273" width="25.42578125" style="180" customWidth="1"/>
    <col min="274" max="513" width="9.140625" style="180"/>
    <col min="514" max="514" width="4.5703125" style="180" customWidth="1"/>
    <col min="515" max="515" width="87.28515625" style="180" customWidth="1"/>
    <col min="516" max="517" width="20.7109375" style="180" customWidth="1"/>
    <col min="518" max="518" width="16.7109375" style="180" customWidth="1"/>
    <col min="519" max="519" width="3.85546875" style="180" customWidth="1"/>
    <col min="520" max="526" width="9.140625" style="180"/>
    <col min="527" max="527" width="19.28515625" style="180" customWidth="1"/>
    <col min="528" max="528" width="9.140625" style="180"/>
    <col min="529" max="529" width="25.42578125" style="180" customWidth="1"/>
    <col min="530" max="769" width="9.140625" style="180"/>
    <col min="770" max="770" width="4.5703125" style="180" customWidth="1"/>
    <col min="771" max="771" width="87.28515625" style="180" customWidth="1"/>
    <col min="772" max="773" width="20.7109375" style="180" customWidth="1"/>
    <col min="774" max="774" width="16.7109375" style="180" customWidth="1"/>
    <col min="775" max="775" width="3.85546875" style="180" customWidth="1"/>
    <col min="776" max="782" width="9.140625" style="180"/>
    <col min="783" max="783" width="19.28515625" style="180" customWidth="1"/>
    <col min="784" max="784" width="9.140625" style="180"/>
    <col min="785" max="785" width="25.42578125" style="180" customWidth="1"/>
    <col min="786" max="1025" width="9.140625" style="180"/>
    <col min="1026" max="1026" width="4.5703125" style="180" customWidth="1"/>
    <col min="1027" max="1027" width="87.28515625" style="180" customWidth="1"/>
    <col min="1028" max="1029" width="20.7109375" style="180" customWidth="1"/>
    <col min="1030" max="1030" width="16.7109375" style="180" customWidth="1"/>
    <col min="1031" max="1031" width="3.85546875" style="180" customWidth="1"/>
    <col min="1032" max="1038" width="9.140625" style="180"/>
    <col min="1039" max="1039" width="19.28515625" style="180" customWidth="1"/>
    <col min="1040" max="1040" width="9.140625" style="180"/>
    <col min="1041" max="1041" width="25.42578125" style="180" customWidth="1"/>
    <col min="1042" max="1281" width="9.140625" style="180"/>
    <col min="1282" max="1282" width="4.5703125" style="180" customWidth="1"/>
    <col min="1283" max="1283" width="87.28515625" style="180" customWidth="1"/>
    <col min="1284" max="1285" width="20.7109375" style="180" customWidth="1"/>
    <col min="1286" max="1286" width="16.7109375" style="180" customWidth="1"/>
    <col min="1287" max="1287" width="3.85546875" style="180" customWidth="1"/>
    <col min="1288" max="1294" width="9.140625" style="180"/>
    <col min="1295" max="1295" width="19.28515625" style="180" customWidth="1"/>
    <col min="1296" max="1296" width="9.140625" style="180"/>
    <col min="1297" max="1297" width="25.42578125" style="180" customWidth="1"/>
    <col min="1298" max="1537" width="9.140625" style="180"/>
    <col min="1538" max="1538" width="4.5703125" style="180" customWidth="1"/>
    <col min="1539" max="1539" width="87.28515625" style="180" customWidth="1"/>
    <col min="1540" max="1541" width="20.7109375" style="180" customWidth="1"/>
    <col min="1542" max="1542" width="16.7109375" style="180" customWidth="1"/>
    <col min="1543" max="1543" width="3.85546875" style="180" customWidth="1"/>
    <col min="1544" max="1550" width="9.140625" style="180"/>
    <col min="1551" max="1551" width="19.28515625" style="180" customWidth="1"/>
    <col min="1552" max="1552" width="9.140625" style="180"/>
    <col min="1553" max="1553" width="25.42578125" style="180" customWidth="1"/>
    <col min="1554" max="1793" width="9.140625" style="180"/>
    <col min="1794" max="1794" width="4.5703125" style="180" customWidth="1"/>
    <col min="1795" max="1795" width="87.28515625" style="180" customWidth="1"/>
    <col min="1796" max="1797" width="20.7109375" style="180" customWidth="1"/>
    <col min="1798" max="1798" width="16.7109375" style="180" customWidth="1"/>
    <col min="1799" max="1799" width="3.85546875" style="180" customWidth="1"/>
    <col min="1800" max="1806" width="9.140625" style="180"/>
    <col min="1807" max="1807" width="19.28515625" style="180" customWidth="1"/>
    <col min="1808" max="1808" width="9.140625" style="180"/>
    <col min="1809" max="1809" width="25.42578125" style="180" customWidth="1"/>
    <col min="1810" max="2049" width="9.140625" style="180"/>
    <col min="2050" max="2050" width="4.5703125" style="180" customWidth="1"/>
    <col min="2051" max="2051" width="87.28515625" style="180" customWidth="1"/>
    <col min="2052" max="2053" width="20.7109375" style="180" customWidth="1"/>
    <col min="2054" max="2054" width="16.7109375" style="180" customWidth="1"/>
    <col min="2055" max="2055" width="3.85546875" style="180" customWidth="1"/>
    <col min="2056" max="2062" width="9.140625" style="180"/>
    <col min="2063" max="2063" width="19.28515625" style="180" customWidth="1"/>
    <col min="2064" max="2064" width="9.140625" style="180"/>
    <col min="2065" max="2065" width="25.42578125" style="180" customWidth="1"/>
    <col min="2066" max="2305" width="9.140625" style="180"/>
    <col min="2306" max="2306" width="4.5703125" style="180" customWidth="1"/>
    <col min="2307" max="2307" width="87.28515625" style="180" customWidth="1"/>
    <col min="2308" max="2309" width="20.7109375" style="180" customWidth="1"/>
    <col min="2310" max="2310" width="16.7109375" style="180" customWidth="1"/>
    <col min="2311" max="2311" width="3.85546875" style="180" customWidth="1"/>
    <col min="2312" max="2318" width="9.140625" style="180"/>
    <col min="2319" max="2319" width="19.28515625" style="180" customWidth="1"/>
    <col min="2320" max="2320" width="9.140625" style="180"/>
    <col min="2321" max="2321" width="25.42578125" style="180" customWidth="1"/>
    <col min="2322" max="2561" width="9.140625" style="180"/>
    <col min="2562" max="2562" width="4.5703125" style="180" customWidth="1"/>
    <col min="2563" max="2563" width="87.28515625" style="180" customWidth="1"/>
    <col min="2564" max="2565" width="20.7109375" style="180" customWidth="1"/>
    <col min="2566" max="2566" width="16.7109375" style="180" customWidth="1"/>
    <col min="2567" max="2567" width="3.85546875" style="180" customWidth="1"/>
    <col min="2568" max="2574" width="9.140625" style="180"/>
    <col min="2575" max="2575" width="19.28515625" style="180" customWidth="1"/>
    <col min="2576" max="2576" width="9.140625" style="180"/>
    <col min="2577" max="2577" width="25.42578125" style="180" customWidth="1"/>
    <col min="2578" max="2817" width="9.140625" style="180"/>
    <col min="2818" max="2818" width="4.5703125" style="180" customWidth="1"/>
    <col min="2819" max="2819" width="87.28515625" style="180" customWidth="1"/>
    <col min="2820" max="2821" width="20.7109375" style="180" customWidth="1"/>
    <col min="2822" max="2822" width="16.7109375" style="180" customWidth="1"/>
    <col min="2823" max="2823" width="3.85546875" style="180" customWidth="1"/>
    <col min="2824" max="2830" width="9.140625" style="180"/>
    <col min="2831" max="2831" width="19.28515625" style="180" customWidth="1"/>
    <col min="2832" max="2832" width="9.140625" style="180"/>
    <col min="2833" max="2833" width="25.42578125" style="180" customWidth="1"/>
    <col min="2834" max="3073" width="9.140625" style="180"/>
    <col min="3074" max="3074" width="4.5703125" style="180" customWidth="1"/>
    <col min="3075" max="3075" width="87.28515625" style="180" customWidth="1"/>
    <col min="3076" max="3077" width="20.7109375" style="180" customWidth="1"/>
    <col min="3078" max="3078" width="16.7109375" style="180" customWidth="1"/>
    <col min="3079" max="3079" width="3.85546875" style="180" customWidth="1"/>
    <col min="3080" max="3086" width="9.140625" style="180"/>
    <col min="3087" max="3087" width="19.28515625" style="180" customWidth="1"/>
    <col min="3088" max="3088" width="9.140625" style="180"/>
    <col min="3089" max="3089" width="25.42578125" style="180" customWidth="1"/>
    <col min="3090" max="3329" width="9.140625" style="180"/>
    <col min="3330" max="3330" width="4.5703125" style="180" customWidth="1"/>
    <col min="3331" max="3331" width="87.28515625" style="180" customWidth="1"/>
    <col min="3332" max="3333" width="20.7109375" style="180" customWidth="1"/>
    <col min="3334" max="3334" width="16.7109375" style="180" customWidth="1"/>
    <col min="3335" max="3335" width="3.85546875" style="180" customWidth="1"/>
    <col min="3336" max="3342" width="9.140625" style="180"/>
    <col min="3343" max="3343" width="19.28515625" style="180" customWidth="1"/>
    <col min="3344" max="3344" width="9.140625" style="180"/>
    <col min="3345" max="3345" width="25.42578125" style="180" customWidth="1"/>
    <col min="3346" max="3585" width="9.140625" style="180"/>
    <col min="3586" max="3586" width="4.5703125" style="180" customWidth="1"/>
    <col min="3587" max="3587" width="87.28515625" style="180" customWidth="1"/>
    <col min="3588" max="3589" width="20.7109375" style="180" customWidth="1"/>
    <col min="3590" max="3590" width="16.7109375" style="180" customWidth="1"/>
    <col min="3591" max="3591" width="3.85546875" style="180" customWidth="1"/>
    <col min="3592" max="3598" width="9.140625" style="180"/>
    <col min="3599" max="3599" width="19.28515625" style="180" customWidth="1"/>
    <col min="3600" max="3600" width="9.140625" style="180"/>
    <col min="3601" max="3601" width="25.42578125" style="180" customWidth="1"/>
    <col min="3602" max="3841" width="9.140625" style="180"/>
    <col min="3842" max="3842" width="4.5703125" style="180" customWidth="1"/>
    <col min="3843" max="3843" width="87.28515625" style="180" customWidth="1"/>
    <col min="3844" max="3845" width="20.7109375" style="180" customWidth="1"/>
    <col min="3846" max="3846" width="16.7109375" style="180" customWidth="1"/>
    <col min="3847" max="3847" width="3.85546875" style="180" customWidth="1"/>
    <col min="3848" max="3854" width="9.140625" style="180"/>
    <col min="3855" max="3855" width="19.28515625" style="180" customWidth="1"/>
    <col min="3856" max="3856" width="9.140625" style="180"/>
    <col min="3857" max="3857" width="25.42578125" style="180" customWidth="1"/>
    <col min="3858" max="4097" width="9.140625" style="180"/>
    <col min="4098" max="4098" width="4.5703125" style="180" customWidth="1"/>
    <col min="4099" max="4099" width="87.28515625" style="180" customWidth="1"/>
    <col min="4100" max="4101" width="20.7109375" style="180" customWidth="1"/>
    <col min="4102" max="4102" width="16.7109375" style="180" customWidth="1"/>
    <col min="4103" max="4103" width="3.85546875" style="180" customWidth="1"/>
    <col min="4104" max="4110" width="9.140625" style="180"/>
    <col min="4111" max="4111" width="19.28515625" style="180" customWidth="1"/>
    <col min="4112" max="4112" width="9.140625" style="180"/>
    <col min="4113" max="4113" width="25.42578125" style="180" customWidth="1"/>
    <col min="4114" max="4353" width="9.140625" style="180"/>
    <col min="4354" max="4354" width="4.5703125" style="180" customWidth="1"/>
    <col min="4355" max="4355" width="87.28515625" style="180" customWidth="1"/>
    <col min="4356" max="4357" width="20.7109375" style="180" customWidth="1"/>
    <col min="4358" max="4358" width="16.7109375" style="180" customWidth="1"/>
    <col min="4359" max="4359" width="3.85546875" style="180" customWidth="1"/>
    <col min="4360" max="4366" width="9.140625" style="180"/>
    <col min="4367" max="4367" width="19.28515625" style="180" customWidth="1"/>
    <col min="4368" max="4368" width="9.140625" style="180"/>
    <col min="4369" max="4369" width="25.42578125" style="180" customWidth="1"/>
    <col min="4370" max="4609" width="9.140625" style="180"/>
    <col min="4610" max="4610" width="4.5703125" style="180" customWidth="1"/>
    <col min="4611" max="4611" width="87.28515625" style="180" customWidth="1"/>
    <col min="4612" max="4613" width="20.7109375" style="180" customWidth="1"/>
    <col min="4614" max="4614" width="16.7109375" style="180" customWidth="1"/>
    <col min="4615" max="4615" width="3.85546875" style="180" customWidth="1"/>
    <col min="4616" max="4622" width="9.140625" style="180"/>
    <col min="4623" max="4623" width="19.28515625" style="180" customWidth="1"/>
    <col min="4624" max="4624" width="9.140625" style="180"/>
    <col min="4625" max="4625" width="25.42578125" style="180" customWidth="1"/>
    <col min="4626" max="4865" width="9.140625" style="180"/>
    <col min="4866" max="4866" width="4.5703125" style="180" customWidth="1"/>
    <col min="4867" max="4867" width="87.28515625" style="180" customWidth="1"/>
    <col min="4868" max="4869" width="20.7109375" style="180" customWidth="1"/>
    <col min="4870" max="4870" width="16.7109375" style="180" customWidth="1"/>
    <col min="4871" max="4871" width="3.85546875" style="180" customWidth="1"/>
    <col min="4872" max="4878" width="9.140625" style="180"/>
    <col min="4879" max="4879" width="19.28515625" style="180" customWidth="1"/>
    <col min="4880" max="4880" width="9.140625" style="180"/>
    <col min="4881" max="4881" width="25.42578125" style="180" customWidth="1"/>
    <col min="4882" max="5121" width="9.140625" style="180"/>
    <col min="5122" max="5122" width="4.5703125" style="180" customWidth="1"/>
    <col min="5123" max="5123" width="87.28515625" style="180" customWidth="1"/>
    <col min="5124" max="5125" width="20.7109375" style="180" customWidth="1"/>
    <col min="5126" max="5126" width="16.7109375" style="180" customWidth="1"/>
    <col min="5127" max="5127" width="3.85546875" style="180" customWidth="1"/>
    <col min="5128" max="5134" width="9.140625" style="180"/>
    <col min="5135" max="5135" width="19.28515625" style="180" customWidth="1"/>
    <col min="5136" max="5136" width="9.140625" style="180"/>
    <col min="5137" max="5137" width="25.42578125" style="180" customWidth="1"/>
    <col min="5138" max="5377" width="9.140625" style="180"/>
    <col min="5378" max="5378" width="4.5703125" style="180" customWidth="1"/>
    <col min="5379" max="5379" width="87.28515625" style="180" customWidth="1"/>
    <col min="5380" max="5381" width="20.7109375" style="180" customWidth="1"/>
    <col min="5382" max="5382" width="16.7109375" style="180" customWidth="1"/>
    <col min="5383" max="5383" width="3.85546875" style="180" customWidth="1"/>
    <col min="5384" max="5390" width="9.140625" style="180"/>
    <col min="5391" max="5391" width="19.28515625" style="180" customWidth="1"/>
    <col min="5392" max="5392" width="9.140625" style="180"/>
    <col min="5393" max="5393" width="25.42578125" style="180" customWidth="1"/>
    <col min="5394" max="5633" width="9.140625" style="180"/>
    <col min="5634" max="5634" width="4.5703125" style="180" customWidth="1"/>
    <col min="5635" max="5635" width="87.28515625" style="180" customWidth="1"/>
    <col min="5636" max="5637" width="20.7109375" style="180" customWidth="1"/>
    <col min="5638" max="5638" width="16.7109375" style="180" customWidth="1"/>
    <col min="5639" max="5639" width="3.85546875" style="180" customWidth="1"/>
    <col min="5640" max="5646" width="9.140625" style="180"/>
    <col min="5647" max="5647" width="19.28515625" style="180" customWidth="1"/>
    <col min="5648" max="5648" width="9.140625" style="180"/>
    <col min="5649" max="5649" width="25.42578125" style="180" customWidth="1"/>
    <col min="5650" max="5889" width="9.140625" style="180"/>
    <col min="5890" max="5890" width="4.5703125" style="180" customWidth="1"/>
    <col min="5891" max="5891" width="87.28515625" style="180" customWidth="1"/>
    <col min="5892" max="5893" width="20.7109375" style="180" customWidth="1"/>
    <col min="5894" max="5894" width="16.7109375" style="180" customWidth="1"/>
    <col min="5895" max="5895" width="3.85546875" style="180" customWidth="1"/>
    <col min="5896" max="5902" width="9.140625" style="180"/>
    <col min="5903" max="5903" width="19.28515625" style="180" customWidth="1"/>
    <col min="5904" max="5904" width="9.140625" style="180"/>
    <col min="5905" max="5905" width="25.42578125" style="180" customWidth="1"/>
    <col min="5906" max="6145" width="9.140625" style="180"/>
    <col min="6146" max="6146" width="4.5703125" style="180" customWidth="1"/>
    <col min="6147" max="6147" width="87.28515625" style="180" customWidth="1"/>
    <col min="6148" max="6149" width="20.7109375" style="180" customWidth="1"/>
    <col min="6150" max="6150" width="16.7109375" style="180" customWidth="1"/>
    <col min="6151" max="6151" width="3.85546875" style="180" customWidth="1"/>
    <col min="6152" max="6158" width="9.140625" style="180"/>
    <col min="6159" max="6159" width="19.28515625" style="180" customWidth="1"/>
    <col min="6160" max="6160" width="9.140625" style="180"/>
    <col min="6161" max="6161" width="25.42578125" style="180" customWidth="1"/>
    <col min="6162" max="6401" width="9.140625" style="180"/>
    <col min="6402" max="6402" width="4.5703125" style="180" customWidth="1"/>
    <col min="6403" max="6403" width="87.28515625" style="180" customWidth="1"/>
    <col min="6404" max="6405" width="20.7109375" style="180" customWidth="1"/>
    <col min="6406" max="6406" width="16.7109375" style="180" customWidth="1"/>
    <col min="6407" max="6407" width="3.85546875" style="180" customWidth="1"/>
    <col min="6408" max="6414" width="9.140625" style="180"/>
    <col min="6415" max="6415" width="19.28515625" style="180" customWidth="1"/>
    <col min="6416" max="6416" width="9.140625" style="180"/>
    <col min="6417" max="6417" width="25.42578125" style="180" customWidth="1"/>
    <col min="6418" max="6657" width="9.140625" style="180"/>
    <col min="6658" max="6658" width="4.5703125" style="180" customWidth="1"/>
    <col min="6659" max="6659" width="87.28515625" style="180" customWidth="1"/>
    <col min="6660" max="6661" width="20.7109375" style="180" customWidth="1"/>
    <col min="6662" max="6662" width="16.7109375" style="180" customWidth="1"/>
    <col min="6663" max="6663" width="3.85546875" style="180" customWidth="1"/>
    <col min="6664" max="6670" width="9.140625" style="180"/>
    <col min="6671" max="6671" width="19.28515625" style="180" customWidth="1"/>
    <col min="6672" max="6672" width="9.140625" style="180"/>
    <col min="6673" max="6673" width="25.42578125" style="180" customWidth="1"/>
    <col min="6674" max="6913" width="9.140625" style="180"/>
    <col min="6914" max="6914" width="4.5703125" style="180" customWidth="1"/>
    <col min="6915" max="6915" width="87.28515625" style="180" customWidth="1"/>
    <col min="6916" max="6917" width="20.7109375" style="180" customWidth="1"/>
    <col min="6918" max="6918" width="16.7109375" style="180" customWidth="1"/>
    <col min="6919" max="6919" width="3.85546875" style="180" customWidth="1"/>
    <col min="6920" max="6926" width="9.140625" style="180"/>
    <col min="6927" max="6927" width="19.28515625" style="180" customWidth="1"/>
    <col min="6928" max="6928" width="9.140625" style="180"/>
    <col min="6929" max="6929" width="25.42578125" style="180" customWidth="1"/>
    <col min="6930" max="7169" width="9.140625" style="180"/>
    <col min="7170" max="7170" width="4.5703125" style="180" customWidth="1"/>
    <col min="7171" max="7171" width="87.28515625" style="180" customWidth="1"/>
    <col min="7172" max="7173" width="20.7109375" style="180" customWidth="1"/>
    <col min="7174" max="7174" width="16.7109375" style="180" customWidth="1"/>
    <col min="7175" max="7175" width="3.85546875" style="180" customWidth="1"/>
    <col min="7176" max="7182" width="9.140625" style="180"/>
    <col min="7183" max="7183" width="19.28515625" style="180" customWidth="1"/>
    <col min="7184" max="7184" width="9.140625" style="180"/>
    <col min="7185" max="7185" width="25.42578125" style="180" customWidth="1"/>
    <col min="7186" max="7425" width="9.140625" style="180"/>
    <col min="7426" max="7426" width="4.5703125" style="180" customWidth="1"/>
    <col min="7427" max="7427" width="87.28515625" style="180" customWidth="1"/>
    <col min="7428" max="7429" width="20.7109375" style="180" customWidth="1"/>
    <col min="7430" max="7430" width="16.7109375" style="180" customWidth="1"/>
    <col min="7431" max="7431" width="3.85546875" style="180" customWidth="1"/>
    <col min="7432" max="7438" width="9.140625" style="180"/>
    <col min="7439" max="7439" width="19.28515625" style="180" customWidth="1"/>
    <col min="7440" max="7440" width="9.140625" style="180"/>
    <col min="7441" max="7441" width="25.42578125" style="180" customWidth="1"/>
    <col min="7442" max="7681" width="9.140625" style="180"/>
    <col min="7682" max="7682" width="4.5703125" style="180" customWidth="1"/>
    <col min="7683" max="7683" width="87.28515625" style="180" customWidth="1"/>
    <col min="7684" max="7685" width="20.7109375" style="180" customWidth="1"/>
    <col min="7686" max="7686" width="16.7109375" style="180" customWidth="1"/>
    <col min="7687" max="7687" width="3.85546875" style="180" customWidth="1"/>
    <col min="7688" max="7694" width="9.140625" style="180"/>
    <col min="7695" max="7695" width="19.28515625" style="180" customWidth="1"/>
    <col min="7696" max="7696" width="9.140625" style="180"/>
    <col min="7697" max="7697" width="25.42578125" style="180" customWidth="1"/>
    <col min="7698" max="7937" width="9.140625" style="180"/>
    <col min="7938" max="7938" width="4.5703125" style="180" customWidth="1"/>
    <col min="7939" max="7939" width="87.28515625" style="180" customWidth="1"/>
    <col min="7940" max="7941" width="20.7109375" style="180" customWidth="1"/>
    <col min="7942" max="7942" width="16.7109375" style="180" customWidth="1"/>
    <col min="7943" max="7943" width="3.85546875" style="180" customWidth="1"/>
    <col min="7944" max="7950" width="9.140625" style="180"/>
    <col min="7951" max="7951" width="19.28515625" style="180" customWidth="1"/>
    <col min="7952" max="7952" width="9.140625" style="180"/>
    <col min="7953" max="7953" width="25.42578125" style="180" customWidth="1"/>
    <col min="7954" max="8193" width="9.140625" style="180"/>
    <col min="8194" max="8194" width="4.5703125" style="180" customWidth="1"/>
    <col min="8195" max="8195" width="87.28515625" style="180" customWidth="1"/>
    <col min="8196" max="8197" width="20.7109375" style="180" customWidth="1"/>
    <col min="8198" max="8198" width="16.7109375" style="180" customWidth="1"/>
    <col min="8199" max="8199" width="3.85546875" style="180" customWidth="1"/>
    <col min="8200" max="8206" width="9.140625" style="180"/>
    <col min="8207" max="8207" width="19.28515625" style="180" customWidth="1"/>
    <col min="8208" max="8208" width="9.140625" style="180"/>
    <col min="8209" max="8209" width="25.42578125" style="180" customWidth="1"/>
    <col min="8210" max="8449" width="9.140625" style="180"/>
    <col min="8450" max="8450" width="4.5703125" style="180" customWidth="1"/>
    <col min="8451" max="8451" width="87.28515625" style="180" customWidth="1"/>
    <col min="8452" max="8453" width="20.7109375" style="180" customWidth="1"/>
    <col min="8454" max="8454" width="16.7109375" style="180" customWidth="1"/>
    <col min="8455" max="8455" width="3.85546875" style="180" customWidth="1"/>
    <col min="8456" max="8462" width="9.140625" style="180"/>
    <col min="8463" max="8463" width="19.28515625" style="180" customWidth="1"/>
    <col min="8464" max="8464" width="9.140625" style="180"/>
    <col min="8465" max="8465" width="25.42578125" style="180" customWidth="1"/>
    <col min="8466" max="8705" width="9.140625" style="180"/>
    <col min="8706" max="8706" width="4.5703125" style="180" customWidth="1"/>
    <col min="8707" max="8707" width="87.28515625" style="180" customWidth="1"/>
    <col min="8708" max="8709" width="20.7109375" style="180" customWidth="1"/>
    <col min="8710" max="8710" width="16.7109375" style="180" customWidth="1"/>
    <col min="8711" max="8711" width="3.85546875" style="180" customWidth="1"/>
    <col min="8712" max="8718" width="9.140625" style="180"/>
    <col min="8719" max="8719" width="19.28515625" style="180" customWidth="1"/>
    <col min="8720" max="8720" width="9.140625" style="180"/>
    <col min="8721" max="8721" width="25.42578125" style="180" customWidth="1"/>
    <col min="8722" max="8961" width="9.140625" style="180"/>
    <col min="8962" max="8962" width="4.5703125" style="180" customWidth="1"/>
    <col min="8963" max="8963" width="87.28515625" style="180" customWidth="1"/>
    <col min="8964" max="8965" width="20.7109375" style="180" customWidth="1"/>
    <col min="8966" max="8966" width="16.7109375" style="180" customWidth="1"/>
    <col min="8967" max="8967" width="3.85546875" style="180" customWidth="1"/>
    <col min="8968" max="8974" width="9.140625" style="180"/>
    <col min="8975" max="8975" width="19.28515625" style="180" customWidth="1"/>
    <col min="8976" max="8976" width="9.140625" style="180"/>
    <col min="8977" max="8977" width="25.42578125" style="180" customWidth="1"/>
    <col min="8978" max="9217" width="9.140625" style="180"/>
    <col min="9218" max="9218" width="4.5703125" style="180" customWidth="1"/>
    <col min="9219" max="9219" width="87.28515625" style="180" customWidth="1"/>
    <col min="9220" max="9221" width="20.7109375" style="180" customWidth="1"/>
    <col min="9222" max="9222" width="16.7109375" style="180" customWidth="1"/>
    <col min="9223" max="9223" width="3.85546875" style="180" customWidth="1"/>
    <col min="9224" max="9230" width="9.140625" style="180"/>
    <col min="9231" max="9231" width="19.28515625" style="180" customWidth="1"/>
    <col min="9232" max="9232" width="9.140625" style="180"/>
    <col min="9233" max="9233" width="25.42578125" style="180" customWidth="1"/>
    <col min="9234" max="9473" width="9.140625" style="180"/>
    <col min="9474" max="9474" width="4.5703125" style="180" customWidth="1"/>
    <col min="9475" max="9475" width="87.28515625" style="180" customWidth="1"/>
    <col min="9476" max="9477" width="20.7109375" style="180" customWidth="1"/>
    <col min="9478" max="9478" width="16.7109375" style="180" customWidth="1"/>
    <col min="9479" max="9479" width="3.85546875" style="180" customWidth="1"/>
    <col min="9480" max="9486" width="9.140625" style="180"/>
    <col min="9487" max="9487" width="19.28515625" style="180" customWidth="1"/>
    <col min="9488" max="9488" width="9.140625" style="180"/>
    <col min="9489" max="9489" width="25.42578125" style="180" customWidth="1"/>
    <col min="9490" max="9729" width="9.140625" style="180"/>
    <col min="9730" max="9730" width="4.5703125" style="180" customWidth="1"/>
    <col min="9731" max="9731" width="87.28515625" style="180" customWidth="1"/>
    <col min="9732" max="9733" width="20.7109375" style="180" customWidth="1"/>
    <col min="9734" max="9734" width="16.7109375" style="180" customWidth="1"/>
    <col min="9735" max="9735" width="3.85546875" style="180" customWidth="1"/>
    <col min="9736" max="9742" width="9.140625" style="180"/>
    <col min="9743" max="9743" width="19.28515625" style="180" customWidth="1"/>
    <col min="9744" max="9744" width="9.140625" style="180"/>
    <col min="9745" max="9745" width="25.42578125" style="180" customWidth="1"/>
    <col min="9746" max="9985" width="9.140625" style="180"/>
    <col min="9986" max="9986" width="4.5703125" style="180" customWidth="1"/>
    <col min="9987" max="9987" width="87.28515625" style="180" customWidth="1"/>
    <col min="9988" max="9989" width="20.7109375" style="180" customWidth="1"/>
    <col min="9990" max="9990" width="16.7109375" style="180" customWidth="1"/>
    <col min="9991" max="9991" width="3.85546875" style="180" customWidth="1"/>
    <col min="9992" max="9998" width="9.140625" style="180"/>
    <col min="9999" max="9999" width="19.28515625" style="180" customWidth="1"/>
    <col min="10000" max="10000" width="9.140625" style="180"/>
    <col min="10001" max="10001" width="25.42578125" style="180" customWidth="1"/>
    <col min="10002" max="10241" width="9.140625" style="180"/>
    <col min="10242" max="10242" width="4.5703125" style="180" customWidth="1"/>
    <col min="10243" max="10243" width="87.28515625" style="180" customWidth="1"/>
    <col min="10244" max="10245" width="20.7109375" style="180" customWidth="1"/>
    <col min="10246" max="10246" width="16.7109375" style="180" customWidth="1"/>
    <col min="10247" max="10247" width="3.85546875" style="180" customWidth="1"/>
    <col min="10248" max="10254" width="9.140625" style="180"/>
    <col min="10255" max="10255" width="19.28515625" style="180" customWidth="1"/>
    <col min="10256" max="10256" width="9.140625" style="180"/>
    <col min="10257" max="10257" width="25.42578125" style="180" customWidth="1"/>
    <col min="10258" max="10497" width="9.140625" style="180"/>
    <col min="10498" max="10498" width="4.5703125" style="180" customWidth="1"/>
    <col min="10499" max="10499" width="87.28515625" style="180" customWidth="1"/>
    <col min="10500" max="10501" width="20.7109375" style="180" customWidth="1"/>
    <col min="10502" max="10502" width="16.7109375" style="180" customWidth="1"/>
    <col min="10503" max="10503" width="3.85546875" style="180" customWidth="1"/>
    <col min="10504" max="10510" width="9.140625" style="180"/>
    <col min="10511" max="10511" width="19.28515625" style="180" customWidth="1"/>
    <col min="10512" max="10512" width="9.140625" style="180"/>
    <col min="10513" max="10513" width="25.42578125" style="180" customWidth="1"/>
    <col min="10514" max="10753" width="9.140625" style="180"/>
    <col min="10754" max="10754" width="4.5703125" style="180" customWidth="1"/>
    <col min="10755" max="10755" width="87.28515625" style="180" customWidth="1"/>
    <col min="10756" max="10757" width="20.7109375" style="180" customWidth="1"/>
    <col min="10758" max="10758" width="16.7109375" style="180" customWidth="1"/>
    <col min="10759" max="10759" width="3.85546875" style="180" customWidth="1"/>
    <col min="10760" max="10766" width="9.140625" style="180"/>
    <col min="10767" max="10767" width="19.28515625" style="180" customWidth="1"/>
    <col min="10768" max="10768" width="9.140625" style="180"/>
    <col min="10769" max="10769" width="25.42578125" style="180" customWidth="1"/>
    <col min="10770" max="11009" width="9.140625" style="180"/>
    <col min="11010" max="11010" width="4.5703125" style="180" customWidth="1"/>
    <col min="11011" max="11011" width="87.28515625" style="180" customWidth="1"/>
    <col min="11012" max="11013" width="20.7109375" style="180" customWidth="1"/>
    <col min="11014" max="11014" width="16.7109375" style="180" customWidth="1"/>
    <col min="11015" max="11015" width="3.85546875" style="180" customWidth="1"/>
    <col min="11016" max="11022" width="9.140625" style="180"/>
    <col min="11023" max="11023" width="19.28515625" style="180" customWidth="1"/>
    <col min="11024" max="11024" width="9.140625" style="180"/>
    <col min="11025" max="11025" width="25.42578125" style="180" customWidth="1"/>
    <col min="11026" max="11265" width="9.140625" style="180"/>
    <col min="11266" max="11266" width="4.5703125" style="180" customWidth="1"/>
    <col min="11267" max="11267" width="87.28515625" style="180" customWidth="1"/>
    <col min="11268" max="11269" width="20.7109375" style="180" customWidth="1"/>
    <col min="11270" max="11270" width="16.7109375" style="180" customWidth="1"/>
    <col min="11271" max="11271" width="3.85546875" style="180" customWidth="1"/>
    <col min="11272" max="11278" width="9.140625" style="180"/>
    <col min="11279" max="11279" width="19.28515625" style="180" customWidth="1"/>
    <col min="11280" max="11280" width="9.140625" style="180"/>
    <col min="11281" max="11281" width="25.42578125" style="180" customWidth="1"/>
    <col min="11282" max="11521" width="9.140625" style="180"/>
    <col min="11522" max="11522" width="4.5703125" style="180" customWidth="1"/>
    <col min="11523" max="11523" width="87.28515625" style="180" customWidth="1"/>
    <col min="11524" max="11525" width="20.7109375" style="180" customWidth="1"/>
    <col min="11526" max="11526" width="16.7109375" style="180" customWidth="1"/>
    <col min="11527" max="11527" width="3.85546875" style="180" customWidth="1"/>
    <col min="11528" max="11534" width="9.140625" style="180"/>
    <col min="11535" max="11535" width="19.28515625" style="180" customWidth="1"/>
    <col min="11536" max="11536" width="9.140625" style="180"/>
    <col min="11537" max="11537" width="25.42578125" style="180" customWidth="1"/>
    <col min="11538" max="11777" width="9.140625" style="180"/>
    <col min="11778" max="11778" width="4.5703125" style="180" customWidth="1"/>
    <col min="11779" max="11779" width="87.28515625" style="180" customWidth="1"/>
    <col min="11780" max="11781" width="20.7109375" style="180" customWidth="1"/>
    <col min="11782" max="11782" width="16.7109375" style="180" customWidth="1"/>
    <col min="11783" max="11783" width="3.85546875" style="180" customWidth="1"/>
    <col min="11784" max="11790" width="9.140625" style="180"/>
    <col min="11791" max="11791" width="19.28515625" style="180" customWidth="1"/>
    <col min="11792" max="11792" width="9.140625" style="180"/>
    <col min="11793" max="11793" width="25.42578125" style="180" customWidth="1"/>
    <col min="11794" max="12033" width="9.140625" style="180"/>
    <col min="12034" max="12034" width="4.5703125" style="180" customWidth="1"/>
    <col min="12035" max="12035" width="87.28515625" style="180" customWidth="1"/>
    <col min="12036" max="12037" width="20.7109375" style="180" customWidth="1"/>
    <col min="12038" max="12038" width="16.7109375" style="180" customWidth="1"/>
    <col min="12039" max="12039" width="3.85546875" style="180" customWidth="1"/>
    <col min="12040" max="12046" width="9.140625" style="180"/>
    <col min="12047" max="12047" width="19.28515625" style="180" customWidth="1"/>
    <col min="12048" max="12048" width="9.140625" style="180"/>
    <col min="12049" max="12049" width="25.42578125" style="180" customWidth="1"/>
    <col min="12050" max="12289" width="9.140625" style="180"/>
    <col min="12290" max="12290" width="4.5703125" style="180" customWidth="1"/>
    <col min="12291" max="12291" width="87.28515625" style="180" customWidth="1"/>
    <col min="12292" max="12293" width="20.7109375" style="180" customWidth="1"/>
    <col min="12294" max="12294" width="16.7109375" style="180" customWidth="1"/>
    <col min="12295" max="12295" width="3.85546875" style="180" customWidth="1"/>
    <col min="12296" max="12302" width="9.140625" style="180"/>
    <col min="12303" max="12303" width="19.28515625" style="180" customWidth="1"/>
    <col min="12304" max="12304" width="9.140625" style="180"/>
    <col min="12305" max="12305" width="25.42578125" style="180" customWidth="1"/>
    <col min="12306" max="12545" width="9.140625" style="180"/>
    <col min="12546" max="12546" width="4.5703125" style="180" customWidth="1"/>
    <col min="12547" max="12547" width="87.28515625" style="180" customWidth="1"/>
    <col min="12548" max="12549" width="20.7109375" style="180" customWidth="1"/>
    <col min="12550" max="12550" width="16.7109375" style="180" customWidth="1"/>
    <col min="12551" max="12551" width="3.85546875" style="180" customWidth="1"/>
    <col min="12552" max="12558" width="9.140625" style="180"/>
    <col min="12559" max="12559" width="19.28515625" style="180" customWidth="1"/>
    <col min="12560" max="12560" width="9.140625" style="180"/>
    <col min="12561" max="12561" width="25.42578125" style="180" customWidth="1"/>
    <col min="12562" max="12801" width="9.140625" style="180"/>
    <col min="12802" max="12802" width="4.5703125" style="180" customWidth="1"/>
    <col min="12803" max="12803" width="87.28515625" style="180" customWidth="1"/>
    <col min="12804" max="12805" width="20.7109375" style="180" customWidth="1"/>
    <col min="12806" max="12806" width="16.7109375" style="180" customWidth="1"/>
    <col min="12807" max="12807" width="3.85546875" style="180" customWidth="1"/>
    <col min="12808" max="12814" width="9.140625" style="180"/>
    <col min="12815" max="12815" width="19.28515625" style="180" customWidth="1"/>
    <col min="12816" max="12816" width="9.140625" style="180"/>
    <col min="12817" max="12817" width="25.42578125" style="180" customWidth="1"/>
    <col min="12818" max="13057" width="9.140625" style="180"/>
    <col min="13058" max="13058" width="4.5703125" style="180" customWidth="1"/>
    <col min="13059" max="13059" width="87.28515625" style="180" customWidth="1"/>
    <col min="13060" max="13061" width="20.7109375" style="180" customWidth="1"/>
    <col min="13062" max="13062" width="16.7109375" style="180" customWidth="1"/>
    <col min="13063" max="13063" width="3.85546875" style="180" customWidth="1"/>
    <col min="13064" max="13070" width="9.140625" style="180"/>
    <col min="13071" max="13071" width="19.28515625" style="180" customWidth="1"/>
    <col min="13072" max="13072" width="9.140625" style="180"/>
    <col min="13073" max="13073" width="25.42578125" style="180" customWidth="1"/>
    <col min="13074" max="13313" width="9.140625" style="180"/>
    <col min="13314" max="13314" width="4.5703125" style="180" customWidth="1"/>
    <col min="13315" max="13315" width="87.28515625" style="180" customWidth="1"/>
    <col min="13316" max="13317" width="20.7109375" style="180" customWidth="1"/>
    <col min="13318" max="13318" width="16.7109375" style="180" customWidth="1"/>
    <col min="13319" max="13319" width="3.85546875" style="180" customWidth="1"/>
    <col min="13320" max="13326" width="9.140625" style="180"/>
    <col min="13327" max="13327" width="19.28515625" style="180" customWidth="1"/>
    <col min="13328" max="13328" width="9.140625" style="180"/>
    <col min="13329" max="13329" width="25.42578125" style="180" customWidth="1"/>
    <col min="13330" max="13569" width="9.140625" style="180"/>
    <col min="13570" max="13570" width="4.5703125" style="180" customWidth="1"/>
    <col min="13571" max="13571" width="87.28515625" style="180" customWidth="1"/>
    <col min="13572" max="13573" width="20.7109375" style="180" customWidth="1"/>
    <col min="13574" max="13574" width="16.7109375" style="180" customWidth="1"/>
    <col min="13575" max="13575" width="3.85546875" style="180" customWidth="1"/>
    <col min="13576" max="13582" width="9.140625" style="180"/>
    <col min="13583" max="13583" width="19.28515625" style="180" customWidth="1"/>
    <col min="13584" max="13584" width="9.140625" style="180"/>
    <col min="13585" max="13585" width="25.42578125" style="180" customWidth="1"/>
    <col min="13586" max="13825" width="9.140625" style="180"/>
    <col min="13826" max="13826" width="4.5703125" style="180" customWidth="1"/>
    <col min="13827" max="13827" width="87.28515625" style="180" customWidth="1"/>
    <col min="13828" max="13829" width="20.7109375" style="180" customWidth="1"/>
    <col min="13830" max="13830" width="16.7109375" style="180" customWidth="1"/>
    <col min="13831" max="13831" width="3.85546875" style="180" customWidth="1"/>
    <col min="13832" max="13838" width="9.140625" style="180"/>
    <col min="13839" max="13839" width="19.28515625" style="180" customWidth="1"/>
    <col min="13840" max="13840" width="9.140625" style="180"/>
    <col min="13841" max="13841" width="25.42578125" style="180" customWidth="1"/>
    <col min="13842" max="14081" width="9.140625" style="180"/>
    <col min="14082" max="14082" width="4.5703125" style="180" customWidth="1"/>
    <col min="14083" max="14083" width="87.28515625" style="180" customWidth="1"/>
    <col min="14084" max="14085" width="20.7109375" style="180" customWidth="1"/>
    <col min="14086" max="14086" width="16.7109375" style="180" customWidth="1"/>
    <col min="14087" max="14087" width="3.85546875" style="180" customWidth="1"/>
    <col min="14088" max="14094" width="9.140625" style="180"/>
    <col min="14095" max="14095" width="19.28515625" style="180" customWidth="1"/>
    <col min="14096" max="14096" width="9.140625" style="180"/>
    <col min="14097" max="14097" width="25.42578125" style="180" customWidth="1"/>
    <col min="14098" max="14337" width="9.140625" style="180"/>
    <col min="14338" max="14338" width="4.5703125" style="180" customWidth="1"/>
    <col min="14339" max="14339" width="87.28515625" style="180" customWidth="1"/>
    <col min="14340" max="14341" width="20.7109375" style="180" customWidth="1"/>
    <col min="14342" max="14342" width="16.7109375" style="180" customWidth="1"/>
    <col min="14343" max="14343" width="3.85546875" style="180" customWidth="1"/>
    <col min="14344" max="14350" width="9.140625" style="180"/>
    <col min="14351" max="14351" width="19.28515625" style="180" customWidth="1"/>
    <col min="14352" max="14352" width="9.140625" style="180"/>
    <col min="14353" max="14353" width="25.42578125" style="180" customWidth="1"/>
    <col min="14354" max="14593" width="9.140625" style="180"/>
    <col min="14594" max="14594" width="4.5703125" style="180" customWidth="1"/>
    <col min="14595" max="14595" width="87.28515625" style="180" customWidth="1"/>
    <col min="14596" max="14597" width="20.7109375" style="180" customWidth="1"/>
    <col min="14598" max="14598" width="16.7109375" style="180" customWidth="1"/>
    <col min="14599" max="14599" width="3.85546875" style="180" customWidth="1"/>
    <col min="14600" max="14606" width="9.140625" style="180"/>
    <col min="14607" max="14607" width="19.28515625" style="180" customWidth="1"/>
    <col min="14608" max="14608" width="9.140625" style="180"/>
    <col min="14609" max="14609" width="25.42578125" style="180" customWidth="1"/>
    <col min="14610" max="14849" width="9.140625" style="180"/>
    <col min="14850" max="14850" width="4.5703125" style="180" customWidth="1"/>
    <col min="14851" max="14851" width="87.28515625" style="180" customWidth="1"/>
    <col min="14852" max="14853" width="20.7109375" style="180" customWidth="1"/>
    <col min="14854" max="14854" width="16.7109375" style="180" customWidth="1"/>
    <col min="14855" max="14855" width="3.85546875" style="180" customWidth="1"/>
    <col min="14856" max="14862" width="9.140625" style="180"/>
    <col min="14863" max="14863" width="19.28515625" style="180" customWidth="1"/>
    <col min="14864" max="14864" width="9.140625" style="180"/>
    <col min="14865" max="14865" width="25.42578125" style="180" customWidth="1"/>
    <col min="14866" max="15105" width="9.140625" style="180"/>
    <col min="15106" max="15106" width="4.5703125" style="180" customWidth="1"/>
    <col min="15107" max="15107" width="87.28515625" style="180" customWidth="1"/>
    <col min="15108" max="15109" width="20.7109375" style="180" customWidth="1"/>
    <col min="15110" max="15110" width="16.7109375" style="180" customWidth="1"/>
    <col min="15111" max="15111" width="3.85546875" style="180" customWidth="1"/>
    <col min="15112" max="15118" width="9.140625" style="180"/>
    <col min="15119" max="15119" width="19.28515625" style="180" customWidth="1"/>
    <col min="15120" max="15120" width="9.140625" style="180"/>
    <col min="15121" max="15121" width="25.42578125" style="180" customWidth="1"/>
    <col min="15122" max="15361" width="9.140625" style="180"/>
    <col min="15362" max="15362" width="4.5703125" style="180" customWidth="1"/>
    <col min="15363" max="15363" width="87.28515625" style="180" customWidth="1"/>
    <col min="15364" max="15365" width="20.7109375" style="180" customWidth="1"/>
    <col min="15366" max="15366" width="16.7109375" style="180" customWidth="1"/>
    <col min="15367" max="15367" width="3.85546875" style="180" customWidth="1"/>
    <col min="15368" max="15374" width="9.140625" style="180"/>
    <col min="15375" max="15375" width="19.28515625" style="180" customWidth="1"/>
    <col min="15376" max="15376" width="9.140625" style="180"/>
    <col min="15377" max="15377" width="25.42578125" style="180" customWidth="1"/>
    <col min="15378" max="15617" width="9.140625" style="180"/>
    <col min="15618" max="15618" width="4.5703125" style="180" customWidth="1"/>
    <col min="15619" max="15619" width="87.28515625" style="180" customWidth="1"/>
    <col min="15620" max="15621" width="20.7109375" style="180" customWidth="1"/>
    <col min="15622" max="15622" width="16.7109375" style="180" customWidth="1"/>
    <col min="15623" max="15623" width="3.85546875" style="180" customWidth="1"/>
    <col min="15624" max="15630" width="9.140625" style="180"/>
    <col min="15631" max="15631" width="19.28515625" style="180" customWidth="1"/>
    <col min="15632" max="15632" width="9.140625" style="180"/>
    <col min="15633" max="15633" width="25.42578125" style="180" customWidth="1"/>
    <col min="15634" max="15873" width="9.140625" style="180"/>
    <col min="15874" max="15874" width="4.5703125" style="180" customWidth="1"/>
    <col min="15875" max="15875" width="87.28515625" style="180" customWidth="1"/>
    <col min="15876" max="15877" width="20.7109375" style="180" customWidth="1"/>
    <col min="15878" max="15878" width="16.7109375" style="180" customWidth="1"/>
    <col min="15879" max="15879" width="3.85546875" style="180" customWidth="1"/>
    <col min="15880" max="15886" width="9.140625" style="180"/>
    <col min="15887" max="15887" width="19.28515625" style="180" customWidth="1"/>
    <col min="15888" max="15888" width="9.140625" style="180"/>
    <col min="15889" max="15889" width="25.42578125" style="180" customWidth="1"/>
    <col min="15890" max="16129" width="9.140625" style="180"/>
    <col min="16130" max="16130" width="4.5703125" style="180" customWidth="1"/>
    <col min="16131" max="16131" width="87.28515625" style="180" customWidth="1"/>
    <col min="16132" max="16133" width="20.7109375" style="180" customWidth="1"/>
    <col min="16134" max="16134" width="16.7109375" style="180" customWidth="1"/>
    <col min="16135" max="16135" width="3.85546875" style="180" customWidth="1"/>
    <col min="16136" max="16142" width="9.140625" style="180"/>
    <col min="16143" max="16143" width="19.28515625" style="180" customWidth="1"/>
    <col min="16144" max="16144" width="9.140625" style="180"/>
    <col min="16145" max="16145" width="25.42578125" style="180" customWidth="1"/>
    <col min="16146" max="16384" width="9.140625" style="180"/>
  </cols>
  <sheetData>
    <row r="1" spans="1:17" ht="15.75">
      <c r="A1" s="177" t="s">
        <v>498</v>
      </c>
      <c r="B1" s="570"/>
    </row>
    <row r="2" spans="1:17" ht="17.25" customHeight="1">
      <c r="A2" s="1687" t="s">
        <v>4</v>
      </c>
      <c r="B2" s="1687"/>
      <c r="C2" s="1687"/>
      <c r="D2" s="1687"/>
      <c r="E2" s="1687"/>
      <c r="F2" s="1687"/>
    </row>
    <row r="3" spans="1:17" ht="17.25" customHeight="1">
      <c r="A3" s="1687" t="s">
        <v>619</v>
      </c>
      <c r="B3" s="1687"/>
      <c r="C3" s="1687"/>
      <c r="D3" s="1687"/>
      <c r="E3" s="1687"/>
      <c r="F3" s="1687"/>
    </row>
    <row r="4" spans="1:17" ht="17.25" customHeight="1">
      <c r="B4" s="185"/>
      <c r="C4" s="185"/>
      <c r="D4" s="179"/>
      <c r="E4" s="179"/>
      <c r="F4" s="179"/>
    </row>
    <row r="5" spans="1:17" ht="20.25" customHeight="1">
      <c r="B5" s="185"/>
      <c r="C5" s="185"/>
      <c r="D5" s="186"/>
      <c r="E5" s="1176"/>
      <c r="F5" s="571" t="s">
        <v>620</v>
      </c>
    </row>
    <row r="6" spans="1:17" ht="17.25" customHeight="1">
      <c r="A6" s="572"/>
      <c r="B6" s="573"/>
      <c r="C6" s="1691" t="s">
        <v>744</v>
      </c>
      <c r="D6" s="1688" t="s">
        <v>229</v>
      </c>
      <c r="E6" s="1189"/>
      <c r="F6" s="574" t="s">
        <v>230</v>
      </c>
    </row>
    <row r="7" spans="1:17" ht="12.75" customHeight="1">
      <c r="A7" s="211" t="s">
        <v>621</v>
      </c>
      <c r="B7" s="575" t="s">
        <v>3</v>
      </c>
      <c r="C7" s="1692"/>
      <c r="D7" s="1689"/>
      <c r="E7" s="1177"/>
      <c r="F7" s="576" t="s">
        <v>4</v>
      </c>
    </row>
    <row r="8" spans="1:17" ht="14.25" customHeight="1">
      <c r="A8" s="577"/>
      <c r="B8" s="578"/>
      <c r="C8" s="1693"/>
      <c r="D8" s="1690"/>
      <c r="E8" s="1177"/>
      <c r="F8" s="579" t="s">
        <v>531</v>
      </c>
      <c r="G8" s="201"/>
    </row>
    <row r="9" spans="1:17" s="205" customFormat="1" ht="9.75" customHeight="1">
      <c r="A9" s="203" t="s">
        <v>439</v>
      </c>
      <c r="B9" s="203">
        <v>2</v>
      </c>
      <c r="C9" s="580">
        <v>3</v>
      </c>
      <c r="D9" s="1183">
        <v>4</v>
      </c>
      <c r="E9" s="204"/>
      <c r="F9" s="204">
        <v>5</v>
      </c>
    </row>
    <row r="10" spans="1:17" ht="30" customHeight="1">
      <c r="A10" s="581" t="s">
        <v>622</v>
      </c>
      <c r="B10" s="582" t="s">
        <v>623</v>
      </c>
      <c r="C10" s="870">
        <v>435340000000</v>
      </c>
      <c r="D10" s="1184">
        <v>235806920449.89972</v>
      </c>
      <c r="E10" s="1178"/>
      <c r="F10" s="866">
        <v>0.54166150698281734</v>
      </c>
      <c r="L10" s="667"/>
      <c r="M10" s="667"/>
      <c r="Q10" s="667"/>
    </row>
    <row r="11" spans="1:17" ht="12.75" customHeight="1">
      <c r="A11" s="583"/>
      <c r="B11" s="584" t="s">
        <v>624</v>
      </c>
      <c r="C11" s="870"/>
      <c r="D11" s="1185"/>
      <c r="E11" s="1179"/>
      <c r="F11" s="867"/>
      <c r="Q11" s="667"/>
    </row>
    <row r="12" spans="1:17" s="201" customFormat="1" ht="24" customHeight="1">
      <c r="A12" s="585"/>
      <c r="B12" s="586" t="s">
        <v>625</v>
      </c>
      <c r="C12" s="870">
        <v>390038733000</v>
      </c>
      <c r="D12" s="1185">
        <v>200306136038.03003</v>
      </c>
      <c r="E12" s="1179"/>
      <c r="F12" s="867">
        <v>0.5135544731605669</v>
      </c>
      <c r="J12" s="865"/>
      <c r="Q12" s="668"/>
    </row>
    <row r="13" spans="1:17" s="201" customFormat="1" ht="12.75" customHeight="1">
      <c r="A13" s="585"/>
      <c r="B13" s="584" t="s">
        <v>626</v>
      </c>
      <c r="C13" s="872"/>
      <c r="D13" s="1185"/>
      <c r="E13" s="1179"/>
      <c r="F13" s="867"/>
      <c r="Q13" s="668"/>
    </row>
    <row r="14" spans="1:17" ht="16.5" customHeight="1">
      <c r="A14" s="583"/>
      <c r="B14" s="212" t="s">
        <v>627</v>
      </c>
      <c r="C14" s="872">
        <v>274243000000</v>
      </c>
      <c r="D14" s="1186">
        <v>137121906523.32001</v>
      </c>
      <c r="E14" s="1180"/>
      <c r="F14" s="868">
        <v>0.5000014823471155</v>
      </c>
      <c r="K14" s="667"/>
      <c r="L14" s="667"/>
      <c r="M14" s="667"/>
      <c r="Q14" s="667"/>
    </row>
    <row r="15" spans="1:17" ht="17.100000000000001" customHeight="1">
      <c r="A15" s="583"/>
      <c r="B15" s="587" t="s">
        <v>628</v>
      </c>
      <c r="C15" s="872">
        <v>75083000000</v>
      </c>
      <c r="D15" s="1186">
        <v>38541179072.920006</v>
      </c>
      <c r="E15" s="1180"/>
      <c r="F15" s="868">
        <v>0.51331431979169728</v>
      </c>
      <c r="J15" s="886"/>
      <c r="K15" s="886"/>
      <c r="Q15" s="667"/>
    </row>
    <row r="16" spans="1:17" ht="16.5" customHeight="1">
      <c r="A16" s="583"/>
      <c r="B16" s="212" t="s">
        <v>629</v>
      </c>
      <c r="C16" s="872">
        <v>42000000000</v>
      </c>
      <c r="D16" s="1186">
        <v>25641998208.219997</v>
      </c>
      <c r="E16" s="1180"/>
      <c r="F16" s="868">
        <v>0.61052376686238086</v>
      </c>
      <c r="Q16" s="775"/>
    </row>
    <row r="17" spans="1:17" ht="16.5" customHeight="1">
      <c r="A17" s="583"/>
      <c r="B17" s="588" t="s">
        <v>630</v>
      </c>
      <c r="C17" s="872">
        <v>66555000000</v>
      </c>
      <c r="D17" s="1186">
        <v>33941500627.920002</v>
      </c>
      <c r="E17" s="1180"/>
      <c r="F17" s="868">
        <v>0.50997672042551279</v>
      </c>
      <c r="Q17" s="776"/>
    </row>
    <row r="18" spans="1:17" ht="16.5" customHeight="1">
      <c r="A18" s="583"/>
      <c r="B18" s="588" t="s">
        <v>631</v>
      </c>
      <c r="C18" s="872">
        <v>4878000000</v>
      </c>
      <c r="D18" s="1186">
        <v>2753777321.6700001</v>
      </c>
      <c r="E18" s="1180"/>
      <c r="F18" s="868">
        <v>0.56452999624231248</v>
      </c>
      <c r="Q18" s="776"/>
    </row>
    <row r="19" spans="1:17" s="201" customFormat="1" ht="16.5" customHeight="1">
      <c r="A19" s="585"/>
      <c r="B19" s="586" t="s">
        <v>632</v>
      </c>
      <c r="C19" s="870">
        <v>42959551000</v>
      </c>
      <c r="D19" s="1185">
        <v>34908121494.559692</v>
      </c>
      <c r="E19" s="1190"/>
      <c r="F19" s="867">
        <v>0.81258115324714852</v>
      </c>
      <c r="M19" s="903"/>
    </row>
    <row r="20" spans="1:17" ht="17.100000000000001" customHeight="1">
      <c r="A20" s="583"/>
      <c r="B20" s="588" t="s">
        <v>633</v>
      </c>
      <c r="C20" s="872">
        <v>4680000000</v>
      </c>
      <c r="D20" s="1186">
        <v>2493493520.8600001</v>
      </c>
      <c r="E20" s="1180"/>
      <c r="F20" s="868">
        <v>0.5327977608675214</v>
      </c>
      <c r="O20" s="777"/>
      <c r="Q20" s="777"/>
    </row>
    <row r="21" spans="1:17" ht="24" customHeight="1">
      <c r="A21" s="583"/>
      <c r="B21" s="586" t="s">
        <v>634</v>
      </c>
      <c r="C21" s="870">
        <v>2341716000</v>
      </c>
      <c r="D21" s="1185">
        <v>592662917.31000006</v>
      </c>
      <c r="E21" s="1179"/>
      <c r="F21" s="867">
        <v>0.25308915227551082</v>
      </c>
      <c r="Q21" s="777"/>
    </row>
    <row r="22" spans="1:17" ht="17.100000000000001" customHeight="1">
      <c r="A22" s="589" t="s">
        <v>4</v>
      </c>
      <c r="B22" s="588" t="s">
        <v>635</v>
      </c>
      <c r="C22" s="872">
        <v>160344000</v>
      </c>
      <c r="D22" s="1186">
        <v>81424042.200000003</v>
      </c>
      <c r="E22" s="1180"/>
      <c r="F22" s="868">
        <v>0.50780847552761565</v>
      </c>
      <c r="G22" s="208"/>
      <c r="O22" s="777"/>
    </row>
    <row r="23" spans="1:17" ht="17.100000000000001" customHeight="1">
      <c r="A23" s="211"/>
      <c r="B23" s="588" t="s">
        <v>636</v>
      </c>
      <c r="C23" s="872">
        <v>2181372000</v>
      </c>
      <c r="D23" s="1187">
        <v>511238875.11000001</v>
      </c>
      <c r="E23" s="1181"/>
      <c r="F23" s="868">
        <v>0.23436574555371575</v>
      </c>
      <c r="G23" s="208"/>
    </row>
    <row r="24" spans="1:17" ht="24" customHeight="1">
      <c r="A24" s="589" t="s">
        <v>637</v>
      </c>
      <c r="B24" s="590" t="s">
        <v>638</v>
      </c>
      <c r="C24" s="871">
        <v>435340000000</v>
      </c>
      <c r="D24" s="1185">
        <v>252101391012.90027</v>
      </c>
      <c r="E24" s="1179"/>
      <c r="F24" s="867">
        <v>0.57909080491776599</v>
      </c>
      <c r="G24" s="208"/>
    </row>
    <row r="25" spans="1:17" ht="12.75" customHeight="1">
      <c r="A25" s="583"/>
      <c r="B25" s="584" t="s">
        <v>626</v>
      </c>
      <c r="C25" s="871"/>
      <c r="D25" s="1185"/>
      <c r="E25" s="1179"/>
      <c r="F25" s="867"/>
      <c r="G25" s="208"/>
    </row>
    <row r="26" spans="1:17" ht="17.100000000000001" customHeight="1">
      <c r="A26" s="583"/>
      <c r="B26" s="212" t="s">
        <v>639</v>
      </c>
      <c r="C26" s="873">
        <v>27600000000</v>
      </c>
      <c r="D26" s="1186">
        <v>18338798221.899998</v>
      </c>
      <c r="E26" s="1180"/>
      <c r="F26" s="868">
        <v>0.6644492109384057</v>
      </c>
      <c r="G26" s="208"/>
    </row>
    <row r="27" spans="1:17" ht="17.100000000000001" customHeight="1">
      <c r="A27" s="583"/>
      <c r="B27" s="212" t="s">
        <v>640</v>
      </c>
      <c r="C27" s="873">
        <v>21327650000</v>
      </c>
      <c r="D27" s="1186">
        <v>14531419873.700001</v>
      </c>
      <c r="E27" s="1180"/>
      <c r="F27" s="868">
        <v>0.68134182029900159</v>
      </c>
      <c r="G27" s="208"/>
    </row>
    <row r="28" spans="1:17" ht="17.100000000000001" customHeight="1">
      <c r="A28" s="583"/>
      <c r="B28" s="591" t="s">
        <v>641</v>
      </c>
      <c r="C28" s="873">
        <v>17627638000</v>
      </c>
      <c r="D28" s="1186">
        <v>10940848817.76</v>
      </c>
      <c r="E28" s="1180"/>
      <c r="F28" s="868">
        <v>0.6206644825449672</v>
      </c>
      <c r="G28" s="208"/>
    </row>
    <row r="29" spans="1:17" ht="17.100000000000001" customHeight="1">
      <c r="A29" s="583"/>
      <c r="B29" s="592" t="s">
        <v>642</v>
      </c>
      <c r="C29" s="873">
        <v>33522023000</v>
      </c>
      <c r="D29" s="1186">
        <v>22172777980.18</v>
      </c>
      <c r="E29" s="1180"/>
      <c r="F29" s="868">
        <v>0.66143913749417804</v>
      </c>
      <c r="G29" s="208"/>
    </row>
    <row r="30" spans="1:17" ht="17.100000000000001" customHeight="1">
      <c r="A30" s="593"/>
      <c r="B30" s="594" t="s">
        <v>643</v>
      </c>
      <c r="C30" s="874">
        <v>66697426000</v>
      </c>
      <c r="D30" s="1188">
        <v>44120843363</v>
      </c>
      <c r="E30" s="1182"/>
      <c r="F30" s="869">
        <v>0.6615074375283988</v>
      </c>
    </row>
    <row r="31" spans="1:17">
      <c r="C31" s="875"/>
      <c r="D31" s="875"/>
      <c r="E31" s="875"/>
    </row>
    <row r="32" spans="1:17" ht="15">
      <c r="A32" s="1174"/>
    </row>
    <row r="33" spans="1:7" ht="15">
      <c r="B33" s="1057"/>
    </row>
    <row r="34" spans="1:7" ht="15">
      <c r="A34" s="43"/>
      <c r="B34" s="1027"/>
      <c r="C34" s="43"/>
      <c r="D34" s="43"/>
      <c r="E34" s="43"/>
      <c r="F34" s="43"/>
      <c r="G34" s="595"/>
    </row>
    <row r="35" spans="1:7">
      <c r="A35" s="43"/>
      <c r="B35" s="43"/>
      <c r="C35" s="43"/>
      <c r="D35" s="43"/>
      <c r="E35" s="43"/>
      <c r="F35" s="43"/>
      <c r="G35" s="595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/>
  <dimension ref="A1:J43"/>
  <sheetViews>
    <sheetView showGridLines="0" topLeftCell="A16" zoomScale="85" zoomScaleNormal="85" workbookViewId="0">
      <selection activeCell="M23" sqref="M23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91" t="s">
        <v>467</v>
      </c>
      <c r="C1" s="1591"/>
      <c r="D1" s="1591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64">
        <v>5</v>
      </c>
      <c r="F5" s="258"/>
    </row>
    <row r="6" spans="1:10" ht="15.75" customHeight="1">
      <c r="A6" s="256" t="s">
        <v>4</v>
      </c>
      <c r="B6" s="257" t="s">
        <v>4</v>
      </c>
      <c r="E6" s="1165" t="s">
        <v>4</v>
      </c>
      <c r="F6" s="259"/>
    </row>
    <row r="7" spans="1:10" ht="15.75" customHeight="1">
      <c r="A7" s="256" t="s">
        <v>471</v>
      </c>
      <c r="B7" s="257" t="s">
        <v>731</v>
      </c>
      <c r="E7" s="1164">
        <v>11</v>
      </c>
      <c r="F7" s="258"/>
    </row>
    <row r="8" spans="1:10" ht="15.75" customHeight="1">
      <c r="A8" s="260"/>
      <c r="B8" s="257" t="s">
        <v>4</v>
      </c>
      <c r="E8" s="1166" t="s">
        <v>4</v>
      </c>
      <c r="F8" s="72"/>
    </row>
    <row r="9" spans="1:10" ht="15.75" customHeight="1">
      <c r="A9" s="256" t="s">
        <v>472</v>
      </c>
      <c r="B9" s="257" t="s">
        <v>473</v>
      </c>
      <c r="E9" s="1164">
        <v>13</v>
      </c>
      <c r="F9" s="258"/>
    </row>
    <row r="10" spans="1:10" ht="15.75" customHeight="1">
      <c r="A10" s="260"/>
      <c r="E10" s="1166"/>
      <c r="F10" s="72"/>
    </row>
    <row r="11" spans="1:10" ht="15.75" customHeight="1">
      <c r="A11" s="256" t="s">
        <v>474</v>
      </c>
      <c r="B11" s="257" t="s">
        <v>475</v>
      </c>
      <c r="E11" s="1164">
        <v>17</v>
      </c>
      <c r="F11" s="258"/>
    </row>
    <row r="12" spans="1:10" ht="15.75" customHeight="1">
      <c r="A12" s="260"/>
      <c r="E12" s="1166"/>
      <c r="F12" s="72"/>
    </row>
    <row r="13" spans="1:10" ht="15.75" customHeight="1">
      <c r="A13" s="256" t="s">
        <v>476</v>
      </c>
      <c r="B13" s="257" t="s">
        <v>477</v>
      </c>
      <c r="E13" s="1164">
        <v>20</v>
      </c>
      <c r="F13" s="258"/>
    </row>
    <row r="14" spans="1:10" ht="15.75" customHeight="1">
      <c r="A14" s="260"/>
      <c r="E14" s="1166"/>
      <c r="F14" s="72"/>
    </row>
    <row r="15" spans="1:10" ht="15.75" customHeight="1">
      <c r="A15" s="256" t="s">
        <v>478</v>
      </c>
      <c r="B15" s="257" t="s">
        <v>479</v>
      </c>
      <c r="E15" s="1166">
        <v>22</v>
      </c>
      <c r="F15" s="72"/>
    </row>
    <row r="16" spans="1:10" ht="15.75" customHeight="1">
      <c r="A16" s="260"/>
      <c r="E16" s="1166"/>
      <c r="F16" s="72"/>
    </row>
    <row r="17" spans="1:6" ht="15.75" customHeight="1">
      <c r="A17" s="256" t="s">
        <v>480</v>
      </c>
      <c r="B17" s="257" t="s">
        <v>481</v>
      </c>
      <c r="E17" s="1164">
        <v>25</v>
      </c>
      <c r="F17" s="258"/>
    </row>
    <row r="18" spans="1:6" ht="15.75" customHeight="1">
      <c r="A18" s="260"/>
      <c r="E18" s="1166"/>
      <c r="F18" s="72"/>
    </row>
    <row r="19" spans="1:6" ht="15.75" customHeight="1">
      <c r="A19" s="256" t="s">
        <v>482</v>
      </c>
      <c r="B19" s="257" t="s">
        <v>483</v>
      </c>
      <c r="E19" s="1164">
        <v>31</v>
      </c>
      <c r="F19" s="258"/>
    </row>
    <row r="20" spans="1:6" ht="15.75" customHeight="1">
      <c r="A20" s="256"/>
      <c r="B20" s="257"/>
      <c r="E20" s="1164"/>
      <c r="F20" s="258"/>
    </row>
    <row r="21" spans="1:6" ht="15.75" customHeight="1">
      <c r="A21" s="256" t="s">
        <v>484</v>
      </c>
      <c r="B21" s="257" t="s">
        <v>485</v>
      </c>
      <c r="E21" s="1164">
        <v>45</v>
      </c>
      <c r="F21" s="258"/>
    </row>
    <row r="22" spans="1:6" ht="15.75" customHeight="1">
      <c r="A22" s="256"/>
      <c r="B22" s="257"/>
      <c r="E22" s="1164"/>
      <c r="F22" s="258"/>
    </row>
    <row r="23" spans="1:6" ht="15.75" customHeight="1">
      <c r="A23" s="256" t="s">
        <v>486</v>
      </c>
      <c r="B23" s="257" t="s">
        <v>487</v>
      </c>
      <c r="E23" s="1164">
        <v>50</v>
      </c>
      <c r="F23" s="258"/>
    </row>
    <row r="24" spans="1:6" ht="15.75" customHeight="1">
      <c r="B24" s="257"/>
      <c r="E24" s="1166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64">
        <v>53</v>
      </c>
      <c r="F25" s="264"/>
    </row>
    <row r="26" spans="1:6" ht="15.75">
      <c r="A26" s="265"/>
      <c r="B26" s="262"/>
      <c r="C26" s="263"/>
      <c r="D26" s="263"/>
      <c r="E26" s="1164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64">
        <v>55</v>
      </c>
      <c r="F27" s="264"/>
    </row>
    <row r="28" spans="1:6" ht="15.75">
      <c r="A28" s="265"/>
      <c r="B28" s="262"/>
      <c r="E28" s="1164"/>
      <c r="F28" s="264"/>
    </row>
    <row r="29" spans="1:6" ht="15.75">
      <c r="A29" s="261" t="s">
        <v>492</v>
      </c>
      <c r="B29" s="266" t="s">
        <v>493</v>
      </c>
      <c r="E29" s="1164">
        <v>58</v>
      </c>
      <c r="F29" s="264"/>
    </row>
    <row r="30" spans="1:6" ht="15.75">
      <c r="A30" s="265"/>
      <c r="B30" s="262"/>
      <c r="E30" s="1164"/>
      <c r="F30" s="264"/>
    </row>
    <row r="31" spans="1:6" ht="15.75">
      <c r="A31" s="265" t="s">
        <v>494</v>
      </c>
      <c r="B31" s="266" t="s">
        <v>495</v>
      </c>
      <c r="E31" s="1164">
        <v>59</v>
      </c>
      <c r="F31" s="264"/>
    </row>
    <row r="32" spans="1:6" ht="15.75">
      <c r="A32" s="265"/>
      <c r="B32" s="262"/>
      <c r="E32" s="1164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64">
        <v>60</v>
      </c>
      <c r="F33" s="264"/>
    </row>
    <row r="34" spans="1:6" ht="15.75">
      <c r="A34" s="261"/>
      <c r="B34" s="262"/>
      <c r="C34" s="263"/>
      <c r="D34" s="263"/>
      <c r="E34" s="1164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64">
        <v>62</v>
      </c>
      <c r="F35" s="264"/>
    </row>
    <row r="36" spans="1:6">
      <c r="E36" s="1164"/>
      <c r="F36" s="258"/>
    </row>
    <row r="37" spans="1:6" ht="15.75">
      <c r="A37" s="265" t="s">
        <v>500</v>
      </c>
      <c r="B37" s="257" t="s">
        <v>501</v>
      </c>
      <c r="C37" s="267"/>
      <c r="E37" s="1167">
        <v>63</v>
      </c>
      <c r="F37" s="268"/>
    </row>
    <row r="38" spans="1:6" ht="15.75">
      <c r="A38" s="269"/>
      <c r="E38" s="1164" t="s">
        <v>4</v>
      </c>
      <c r="F38" s="258"/>
    </row>
    <row r="39" spans="1:6" ht="15.75">
      <c r="A39" s="265" t="s">
        <v>502</v>
      </c>
      <c r="B39" s="257" t="s">
        <v>503</v>
      </c>
      <c r="E39" s="1167">
        <v>64</v>
      </c>
      <c r="F39" s="268"/>
    </row>
    <row r="40" spans="1:6" ht="15.75">
      <c r="A40" s="269"/>
      <c r="E40" s="1164"/>
      <c r="F40" s="258"/>
    </row>
    <row r="41" spans="1:6" ht="15.75">
      <c r="A41" s="265" t="s">
        <v>504</v>
      </c>
      <c r="B41" s="257" t="s">
        <v>505</v>
      </c>
      <c r="E41" s="1167">
        <v>66</v>
      </c>
      <c r="F41" s="268"/>
    </row>
    <row r="42" spans="1:6">
      <c r="E42" s="1167"/>
    </row>
    <row r="43" spans="1:6" ht="15.75">
      <c r="A43" s="265" t="s">
        <v>506</v>
      </c>
      <c r="B43" s="257" t="s">
        <v>507</v>
      </c>
      <c r="C43"/>
      <c r="E43" s="1167">
        <v>81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AC52" sqref="AC52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88" t="s">
        <v>509</v>
      </c>
      <c r="C20" s="1588"/>
      <c r="D20" s="1588"/>
      <c r="E20" s="1588"/>
      <c r="F20" s="1588"/>
      <c r="G20" s="1588"/>
      <c r="H20" s="1588"/>
      <c r="I20" s="1588"/>
      <c r="J20" s="1588"/>
      <c r="K20" s="1588"/>
      <c r="L20" s="1588"/>
      <c r="M20" s="1588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88"/>
      <c r="C22" s="1588"/>
      <c r="D22" s="1588"/>
      <c r="E22" s="1588"/>
      <c r="F22" s="1588"/>
      <c r="G22" s="1588"/>
      <c r="H22" s="1588"/>
      <c r="I22" s="1588"/>
      <c r="J22" s="1588"/>
      <c r="K22" s="1588"/>
      <c r="L22" s="1588"/>
      <c r="M22" s="1588"/>
    </row>
    <row r="38" spans="1:14" s="248" customFormat="1" ht="18">
      <c r="A38" s="1590"/>
      <c r="B38" s="1590"/>
      <c r="C38" s="1590"/>
      <c r="D38" s="1590"/>
      <c r="E38" s="1590"/>
      <c r="F38" s="1590"/>
      <c r="G38" s="1590"/>
      <c r="H38" s="1590"/>
      <c r="I38" s="1590"/>
      <c r="J38" s="1590"/>
      <c r="K38" s="1590"/>
      <c r="L38" s="1590"/>
      <c r="M38" s="1590"/>
      <c r="N38" s="159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opLeftCell="A7" zoomScaleNormal="100" zoomScaleSheetLayoutView="75" workbookViewId="0">
      <selection activeCell="O38" sqref="O38"/>
    </sheetView>
  </sheetViews>
  <sheetFormatPr defaultColWidth="9.28515625" defaultRowHeight="12.75"/>
  <cols>
    <col min="1" max="1" width="53" style="1200" customWidth="1"/>
    <col min="2" max="2" width="18" style="1200" bestFit="1" customWidth="1"/>
    <col min="3" max="5" width="15.85546875" style="1200" customWidth="1"/>
    <col min="6" max="8" width="12.28515625" style="1200" customWidth="1"/>
    <col min="9" max="249" width="9.28515625" style="1200"/>
    <col min="250" max="250" width="53" style="1200" customWidth="1"/>
    <col min="251" max="251" width="18" style="1200" bestFit="1" customWidth="1"/>
    <col min="252" max="254" width="15.85546875" style="1200" customWidth="1"/>
    <col min="255" max="257" width="12.28515625" style="1200" customWidth="1"/>
    <col min="258" max="259" width="9.28515625" style="1200"/>
    <col min="260" max="260" width="15" style="1200" customWidth="1"/>
    <col min="261" max="261" width="15.5703125" style="1200" bestFit="1" customWidth="1"/>
    <col min="262" max="262" width="15.85546875" style="1200" customWidth="1"/>
    <col min="263" max="505" width="9.28515625" style="1200"/>
    <col min="506" max="506" width="53" style="1200" customWidth="1"/>
    <col min="507" max="507" width="18" style="1200" bestFit="1" customWidth="1"/>
    <col min="508" max="510" width="15.85546875" style="1200" customWidth="1"/>
    <col min="511" max="513" width="12.28515625" style="1200" customWidth="1"/>
    <col min="514" max="515" width="9.28515625" style="1200"/>
    <col min="516" max="516" width="15" style="1200" customWidth="1"/>
    <col min="517" max="517" width="15.5703125" style="1200" bestFit="1" customWidth="1"/>
    <col min="518" max="518" width="15.85546875" style="1200" customWidth="1"/>
    <col min="519" max="761" width="9.28515625" style="1200"/>
    <col min="762" max="762" width="53" style="1200" customWidth="1"/>
    <col min="763" max="763" width="18" style="1200" bestFit="1" customWidth="1"/>
    <col min="764" max="766" width="15.85546875" style="1200" customWidth="1"/>
    <col min="767" max="769" width="12.28515625" style="1200" customWidth="1"/>
    <col min="770" max="771" width="9.28515625" style="1200"/>
    <col min="772" max="772" width="15" style="1200" customWidth="1"/>
    <col min="773" max="773" width="15.5703125" style="1200" bestFit="1" customWidth="1"/>
    <col min="774" max="774" width="15.85546875" style="1200" customWidth="1"/>
    <col min="775" max="1017" width="9.28515625" style="1200"/>
    <col min="1018" max="1018" width="53" style="1200" customWidth="1"/>
    <col min="1019" max="1019" width="18" style="1200" bestFit="1" customWidth="1"/>
    <col min="1020" max="1022" width="15.85546875" style="1200" customWidth="1"/>
    <col min="1023" max="1025" width="12.28515625" style="1200" customWidth="1"/>
    <col min="1026" max="1027" width="9.28515625" style="1200"/>
    <col min="1028" max="1028" width="15" style="1200" customWidth="1"/>
    <col min="1029" max="1029" width="15.5703125" style="1200" bestFit="1" customWidth="1"/>
    <col min="1030" max="1030" width="15.85546875" style="1200" customWidth="1"/>
    <col min="1031" max="1273" width="9.28515625" style="1200"/>
    <col min="1274" max="1274" width="53" style="1200" customWidth="1"/>
    <col min="1275" max="1275" width="18" style="1200" bestFit="1" customWidth="1"/>
    <col min="1276" max="1278" width="15.85546875" style="1200" customWidth="1"/>
    <col min="1279" max="1281" width="12.28515625" style="1200" customWidth="1"/>
    <col min="1282" max="1283" width="9.28515625" style="1200"/>
    <col min="1284" max="1284" width="15" style="1200" customWidth="1"/>
    <col min="1285" max="1285" width="15.5703125" style="1200" bestFit="1" customWidth="1"/>
    <col min="1286" max="1286" width="15.85546875" style="1200" customWidth="1"/>
    <col min="1287" max="1529" width="9.28515625" style="1200"/>
    <col min="1530" max="1530" width="53" style="1200" customWidth="1"/>
    <col min="1531" max="1531" width="18" style="1200" bestFit="1" customWidth="1"/>
    <col min="1532" max="1534" width="15.85546875" style="1200" customWidth="1"/>
    <col min="1535" max="1537" width="12.28515625" style="1200" customWidth="1"/>
    <col min="1538" max="1539" width="9.28515625" style="1200"/>
    <col min="1540" max="1540" width="15" style="1200" customWidth="1"/>
    <col min="1541" max="1541" width="15.5703125" style="1200" bestFit="1" customWidth="1"/>
    <col min="1542" max="1542" width="15.85546875" style="1200" customWidth="1"/>
    <col min="1543" max="1785" width="9.28515625" style="1200"/>
    <col min="1786" max="1786" width="53" style="1200" customWidth="1"/>
    <col min="1787" max="1787" width="18" style="1200" bestFit="1" customWidth="1"/>
    <col min="1788" max="1790" width="15.85546875" style="1200" customWidth="1"/>
    <col min="1791" max="1793" width="12.28515625" style="1200" customWidth="1"/>
    <col min="1794" max="1795" width="9.28515625" style="1200"/>
    <col min="1796" max="1796" width="15" style="1200" customWidth="1"/>
    <col min="1797" max="1797" width="15.5703125" style="1200" bestFit="1" customWidth="1"/>
    <col min="1798" max="1798" width="15.85546875" style="1200" customWidth="1"/>
    <col min="1799" max="2041" width="9.28515625" style="1200"/>
    <col min="2042" max="2042" width="53" style="1200" customWidth="1"/>
    <col min="2043" max="2043" width="18" style="1200" bestFit="1" customWidth="1"/>
    <col min="2044" max="2046" width="15.85546875" style="1200" customWidth="1"/>
    <col min="2047" max="2049" width="12.28515625" style="1200" customWidth="1"/>
    <col min="2050" max="2051" width="9.28515625" style="1200"/>
    <col min="2052" max="2052" width="15" style="1200" customWidth="1"/>
    <col min="2053" max="2053" width="15.5703125" style="1200" bestFit="1" customWidth="1"/>
    <col min="2054" max="2054" width="15.85546875" style="1200" customWidth="1"/>
    <col min="2055" max="2297" width="9.28515625" style="1200"/>
    <col min="2298" max="2298" width="53" style="1200" customWidth="1"/>
    <col min="2299" max="2299" width="18" style="1200" bestFit="1" customWidth="1"/>
    <col min="2300" max="2302" width="15.85546875" style="1200" customWidth="1"/>
    <col min="2303" max="2305" width="12.28515625" style="1200" customWidth="1"/>
    <col min="2306" max="2307" width="9.28515625" style="1200"/>
    <col min="2308" max="2308" width="15" style="1200" customWidth="1"/>
    <col min="2309" max="2309" width="15.5703125" style="1200" bestFit="1" customWidth="1"/>
    <col min="2310" max="2310" width="15.85546875" style="1200" customWidth="1"/>
    <col min="2311" max="2553" width="9.28515625" style="1200"/>
    <col min="2554" max="2554" width="53" style="1200" customWidth="1"/>
    <col min="2555" max="2555" width="18" style="1200" bestFit="1" customWidth="1"/>
    <col min="2556" max="2558" width="15.85546875" style="1200" customWidth="1"/>
    <col min="2559" max="2561" width="12.28515625" style="1200" customWidth="1"/>
    <col min="2562" max="2563" width="9.28515625" style="1200"/>
    <col min="2564" max="2564" width="15" style="1200" customWidth="1"/>
    <col min="2565" max="2565" width="15.5703125" style="1200" bestFit="1" customWidth="1"/>
    <col min="2566" max="2566" width="15.85546875" style="1200" customWidth="1"/>
    <col min="2567" max="2809" width="9.28515625" style="1200"/>
    <col min="2810" max="2810" width="53" style="1200" customWidth="1"/>
    <col min="2811" max="2811" width="18" style="1200" bestFit="1" customWidth="1"/>
    <col min="2812" max="2814" width="15.85546875" style="1200" customWidth="1"/>
    <col min="2815" max="2817" width="12.28515625" style="1200" customWidth="1"/>
    <col min="2818" max="2819" width="9.28515625" style="1200"/>
    <col min="2820" max="2820" width="15" style="1200" customWidth="1"/>
    <col min="2821" max="2821" width="15.5703125" style="1200" bestFit="1" customWidth="1"/>
    <col min="2822" max="2822" width="15.85546875" style="1200" customWidth="1"/>
    <col min="2823" max="3065" width="9.28515625" style="1200"/>
    <col min="3066" max="3066" width="53" style="1200" customWidth="1"/>
    <col min="3067" max="3067" width="18" style="1200" bestFit="1" customWidth="1"/>
    <col min="3068" max="3070" width="15.85546875" style="1200" customWidth="1"/>
    <col min="3071" max="3073" width="12.28515625" style="1200" customWidth="1"/>
    <col min="3074" max="3075" width="9.28515625" style="1200"/>
    <col min="3076" max="3076" width="15" style="1200" customWidth="1"/>
    <col min="3077" max="3077" width="15.5703125" style="1200" bestFit="1" customWidth="1"/>
    <col min="3078" max="3078" width="15.85546875" style="1200" customWidth="1"/>
    <col min="3079" max="3321" width="9.28515625" style="1200"/>
    <col min="3322" max="3322" width="53" style="1200" customWidth="1"/>
    <col min="3323" max="3323" width="18" style="1200" bestFit="1" customWidth="1"/>
    <col min="3324" max="3326" width="15.85546875" style="1200" customWidth="1"/>
    <col min="3327" max="3329" width="12.28515625" style="1200" customWidth="1"/>
    <col min="3330" max="3331" width="9.28515625" style="1200"/>
    <col min="3332" max="3332" width="15" style="1200" customWidth="1"/>
    <col min="3333" max="3333" width="15.5703125" style="1200" bestFit="1" customWidth="1"/>
    <col min="3334" max="3334" width="15.85546875" style="1200" customWidth="1"/>
    <col min="3335" max="3577" width="9.28515625" style="1200"/>
    <col min="3578" max="3578" width="53" style="1200" customWidth="1"/>
    <col min="3579" max="3579" width="18" style="1200" bestFit="1" customWidth="1"/>
    <col min="3580" max="3582" width="15.85546875" style="1200" customWidth="1"/>
    <col min="3583" max="3585" width="12.28515625" style="1200" customWidth="1"/>
    <col min="3586" max="3587" width="9.28515625" style="1200"/>
    <col min="3588" max="3588" width="15" style="1200" customWidth="1"/>
    <col min="3589" max="3589" width="15.5703125" style="1200" bestFit="1" customWidth="1"/>
    <col min="3590" max="3590" width="15.85546875" style="1200" customWidth="1"/>
    <col min="3591" max="3833" width="9.28515625" style="1200"/>
    <col min="3834" max="3834" width="53" style="1200" customWidth="1"/>
    <col min="3835" max="3835" width="18" style="1200" bestFit="1" customWidth="1"/>
    <col min="3836" max="3838" width="15.85546875" style="1200" customWidth="1"/>
    <col min="3839" max="3841" width="12.28515625" style="1200" customWidth="1"/>
    <col min="3842" max="3843" width="9.28515625" style="1200"/>
    <col min="3844" max="3844" width="15" style="1200" customWidth="1"/>
    <col min="3845" max="3845" width="15.5703125" style="1200" bestFit="1" customWidth="1"/>
    <col min="3846" max="3846" width="15.85546875" style="1200" customWidth="1"/>
    <col min="3847" max="4089" width="9.28515625" style="1200"/>
    <col min="4090" max="4090" width="53" style="1200" customWidth="1"/>
    <col min="4091" max="4091" width="18" style="1200" bestFit="1" customWidth="1"/>
    <col min="4092" max="4094" width="15.85546875" style="1200" customWidth="1"/>
    <col min="4095" max="4097" width="12.28515625" style="1200" customWidth="1"/>
    <col min="4098" max="4099" width="9.28515625" style="1200"/>
    <col min="4100" max="4100" width="15" style="1200" customWidth="1"/>
    <col min="4101" max="4101" width="15.5703125" style="1200" bestFit="1" customWidth="1"/>
    <col min="4102" max="4102" width="15.85546875" style="1200" customWidth="1"/>
    <col min="4103" max="4345" width="9.28515625" style="1200"/>
    <col min="4346" max="4346" width="53" style="1200" customWidth="1"/>
    <col min="4347" max="4347" width="18" style="1200" bestFit="1" customWidth="1"/>
    <col min="4348" max="4350" width="15.85546875" style="1200" customWidth="1"/>
    <col min="4351" max="4353" width="12.28515625" style="1200" customWidth="1"/>
    <col min="4354" max="4355" width="9.28515625" style="1200"/>
    <col min="4356" max="4356" width="15" style="1200" customWidth="1"/>
    <col min="4357" max="4357" width="15.5703125" style="1200" bestFit="1" customWidth="1"/>
    <col min="4358" max="4358" width="15.85546875" style="1200" customWidth="1"/>
    <col min="4359" max="4601" width="9.28515625" style="1200"/>
    <col min="4602" max="4602" width="53" style="1200" customWidth="1"/>
    <col min="4603" max="4603" width="18" style="1200" bestFit="1" customWidth="1"/>
    <col min="4604" max="4606" width="15.85546875" style="1200" customWidth="1"/>
    <col min="4607" max="4609" width="12.28515625" style="1200" customWidth="1"/>
    <col min="4610" max="4611" width="9.28515625" style="1200"/>
    <col min="4612" max="4612" width="15" style="1200" customWidth="1"/>
    <col min="4613" max="4613" width="15.5703125" style="1200" bestFit="1" customWidth="1"/>
    <col min="4614" max="4614" width="15.85546875" style="1200" customWidth="1"/>
    <col min="4615" max="4857" width="9.28515625" style="1200"/>
    <col min="4858" max="4858" width="53" style="1200" customWidth="1"/>
    <col min="4859" max="4859" width="18" style="1200" bestFit="1" customWidth="1"/>
    <col min="4860" max="4862" width="15.85546875" style="1200" customWidth="1"/>
    <col min="4863" max="4865" width="12.28515625" style="1200" customWidth="1"/>
    <col min="4866" max="4867" width="9.28515625" style="1200"/>
    <col min="4868" max="4868" width="15" style="1200" customWidth="1"/>
    <col min="4869" max="4869" width="15.5703125" style="1200" bestFit="1" customWidth="1"/>
    <col min="4870" max="4870" width="15.85546875" style="1200" customWidth="1"/>
    <col min="4871" max="5113" width="9.28515625" style="1200"/>
    <col min="5114" max="5114" width="53" style="1200" customWidth="1"/>
    <col min="5115" max="5115" width="18" style="1200" bestFit="1" customWidth="1"/>
    <col min="5116" max="5118" width="15.85546875" style="1200" customWidth="1"/>
    <col min="5119" max="5121" width="12.28515625" style="1200" customWidth="1"/>
    <col min="5122" max="5123" width="9.28515625" style="1200"/>
    <col min="5124" max="5124" width="15" style="1200" customWidth="1"/>
    <col min="5125" max="5125" width="15.5703125" style="1200" bestFit="1" customWidth="1"/>
    <col min="5126" max="5126" width="15.85546875" style="1200" customWidth="1"/>
    <col min="5127" max="5369" width="9.28515625" style="1200"/>
    <col min="5370" max="5370" width="53" style="1200" customWidth="1"/>
    <col min="5371" max="5371" width="18" style="1200" bestFit="1" customWidth="1"/>
    <col min="5372" max="5374" width="15.85546875" style="1200" customWidth="1"/>
    <col min="5375" max="5377" width="12.28515625" style="1200" customWidth="1"/>
    <col min="5378" max="5379" width="9.28515625" style="1200"/>
    <col min="5380" max="5380" width="15" style="1200" customWidth="1"/>
    <col min="5381" max="5381" width="15.5703125" style="1200" bestFit="1" customWidth="1"/>
    <col min="5382" max="5382" width="15.85546875" style="1200" customWidth="1"/>
    <col min="5383" max="5625" width="9.28515625" style="1200"/>
    <col min="5626" max="5626" width="53" style="1200" customWidth="1"/>
    <col min="5627" max="5627" width="18" style="1200" bestFit="1" customWidth="1"/>
    <col min="5628" max="5630" width="15.85546875" style="1200" customWidth="1"/>
    <col min="5631" max="5633" width="12.28515625" style="1200" customWidth="1"/>
    <col min="5634" max="5635" width="9.28515625" style="1200"/>
    <col min="5636" max="5636" width="15" style="1200" customWidth="1"/>
    <col min="5637" max="5637" width="15.5703125" style="1200" bestFit="1" customWidth="1"/>
    <col min="5638" max="5638" width="15.85546875" style="1200" customWidth="1"/>
    <col min="5639" max="5881" width="9.28515625" style="1200"/>
    <col min="5882" max="5882" width="53" style="1200" customWidth="1"/>
    <col min="5883" max="5883" width="18" style="1200" bestFit="1" customWidth="1"/>
    <col min="5884" max="5886" width="15.85546875" style="1200" customWidth="1"/>
    <col min="5887" max="5889" width="12.28515625" style="1200" customWidth="1"/>
    <col min="5890" max="5891" width="9.28515625" style="1200"/>
    <col min="5892" max="5892" width="15" style="1200" customWidth="1"/>
    <col min="5893" max="5893" width="15.5703125" style="1200" bestFit="1" customWidth="1"/>
    <col min="5894" max="5894" width="15.85546875" style="1200" customWidth="1"/>
    <col min="5895" max="6137" width="9.28515625" style="1200"/>
    <col min="6138" max="6138" width="53" style="1200" customWidth="1"/>
    <col min="6139" max="6139" width="18" style="1200" bestFit="1" customWidth="1"/>
    <col min="6140" max="6142" width="15.85546875" style="1200" customWidth="1"/>
    <col min="6143" max="6145" width="12.28515625" style="1200" customWidth="1"/>
    <col min="6146" max="6147" width="9.28515625" style="1200"/>
    <col min="6148" max="6148" width="15" style="1200" customWidth="1"/>
    <col min="6149" max="6149" width="15.5703125" style="1200" bestFit="1" customWidth="1"/>
    <col min="6150" max="6150" width="15.85546875" style="1200" customWidth="1"/>
    <col min="6151" max="6393" width="9.28515625" style="1200"/>
    <col min="6394" max="6394" width="53" style="1200" customWidth="1"/>
    <col min="6395" max="6395" width="18" style="1200" bestFit="1" customWidth="1"/>
    <col min="6396" max="6398" width="15.85546875" style="1200" customWidth="1"/>
    <col min="6399" max="6401" width="12.28515625" style="1200" customWidth="1"/>
    <col min="6402" max="6403" width="9.28515625" style="1200"/>
    <col min="6404" max="6404" width="15" style="1200" customWidth="1"/>
    <col min="6405" max="6405" width="15.5703125" style="1200" bestFit="1" customWidth="1"/>
    <col min="6406" max="6406" width="15.85546875" style="1200" customWidth="1"/>
    <col min="6407" max="6649" width="9.28515625" style="1200"/>
    <col min="6650" max="6650" width="53" style="1200" customWidth="1"/>
    <col min="6651" max="6651" width="18" style="1200" bestFit="1" customWidth="1"/>
    <col min="6652" max="6654" width="15.85546875" style="1200" customWidth="1"/>
    <col min="6655" max="6657" width="12.28515625" style="1200" customWidth="1"/>
    <col min="6658" max="6659" width="9.28515625" style="1200"/>
    <col min="6660" max="6660" width="15" style="1200" customWidth="1"/>
    <col min="6661" max="6661" width="15.5703125" style="1200" bestFit="1" customWidth="1"/>
    <col min="6662" max="6662" width="15.85546875" style="1200" customWidth="1"/>
    <col min="6663" max="6905" width="9.28515625" style="1200"/>
    <col min="6906" max="6906" width="53" style="1200" customWidth="1"/>
    <col min="6907" max="6907" width="18" style="1200" bestFit="1" customWidth="1"/>
    <col min="6908" max="6910" width="15.85546875" style="1200" customWidth="1"/>
    <col min="6911" max="6913" width="12.28515625" style="1200" customWidth="1"/>
    <col min="6914" max="6915" width="9.28515625" style="1200"/>
    <col min="6916" max="6916" width="15" style="1200" customWidth="1"/>
    <col min="6917" max="6917" width="15.5703125" style="1200" bestFit="1" customWidth="1"/>
    <col min="6918" max="6918" width="15.85546875" style="1200" customWidth="1"/>
    <col min="6919" max="7161" width="9.28515625" style="1200"/>
    <col min="7162" max="7162" width="53" style="1200" customWidth="1"/>
    <col min="7163" max="7163" width="18" style="1200" bestFit="1" customWidth="1"/>
    <col min="7164" max="7166" width="15.85546875" style="1200" customWidth="1"/>
    <col min="7167" max="7169" width="12.28515625" style="1200" customWidth="1"/>
    <col min="7170" max="7171" width="9.28515625" style="1200"/>
    <col min="7172" max="7172" width="15" style="1200" customWidth="1"/>
    <col min="7173" max="7173" width="15.5703125" style="1200" bestFit="1" customWidth="1"/>
    <col min="7174" max="7174" width="15.85546875" style="1200" customWidth="1"/>
    <col min="7175" max="7417" width="9.28515625" style="1200"/>
    <col min="7418" max="7418" width="53" style="1200" customWidth="1"/>
    <col min="7419" max="7419" width="18" style="1200" bestFit="1" customWidth="1"/>
    <col min="7420" max="7422" width="15.85546875" style="1200" customWidth="1"/>
    <col min="7423" max="7425" width="12.28515625" style="1200" customWidth="1"/>
    <col min="7426" max="7427" width="9.28515625" style="1200"/>
    <col min="7428" max="7428" width="15" style="1200" customWidth="1"/>
    <col min="7429" max="7429" width="15.5703125" style="1200" bestFit="1" customWidth="1"/>
    <col min="7430" max="7430" width="15.85546875" style="1200" customWidth="1"/>
    <col min="7431" max="7673" width="9.28515625" style="1200"/>
    <col min="7674" max="7674" width="53" style="1200" customWidth="1"/>
    <col min="7675" max="7675" width="18" style="1200" bestFit="1" customWidth="1"/>
    <col min="7676" max="7678" width="15.85546875" style="1200" customWidth="1"/>
    <col min="7679" max="7681" width="12.28515625" style="1200" customWidth="1"/>
    <col min="7682" max="7683" width="9.28515625" style="1200"/>
    <col min="7684" max="7684" width="15" style="1200" customWidth="1"/>
    <col min="7685" max="7685" width="15.5703125" style="1200" bestFit="1" customWidth="1"/>
    <col min="7686" max="7686" width="15.85546875" style="1200" customWidth="1"/>
    <col min="7687" max="7929" width="9.28515625" style="1200"/>
    <col min="7930" max="7930" width="53" style="1200" customWidth="1"/>
    <col min="7931" max="7931" width="18" style="1200" bestFit="1" customWidth="1"/>
    <col min="7932" max="7934" width="15.85546875" style="1200" customWidth="1"/>
    <col min="7935" max="7937" width="12.28515625" style="1200" customWidth="1"/>
    <col min="7938" max="7939" width="9.28515625" style="1200"/>
    <col min="7940" max="7940" width="15" style="1200" customWidth="1"/>
    <col min="7941" max="7941" width="15.5703125" style="1200" bestFit="1" customWidth="1"/>
    <col min="7942" max="7942" width="15.85546875" style="1200" customWidth="1"/>
    <col min="7943" max="8185" width="9.28515625" style="1200"/>
    <col min="8186" max="8186" width="53" style="1200" customWidth="1"/>
    <col min="8187" max="8187" width="18" style="1200" bestFit="1" customWidth="1"/>
    <col min="8188" max="8190" width="15.85546875" style="1200" customWidth="1"/>
    <col min="8191" max="8193" width="12.28515625" style="1200" customWidth="1"/>
    <col min="8194" max="8195" width="9.28515625" style="1200"/>
    <col min="8196" max="8196" width="15" style="1200" customWidth="1"/>
    <col min="8197" max="8197" width="15.5703125" style="1200" bestFit="1" customWidth="1"/>
    <col min="8198" max="8198" width="15.85546875" style="1200" customWidth="1"/>
    <col min="8199" max="8441" width="9.28515625" style="1200"/>
    <col min="8442" max="8442" width="53" style="1200" customWidth="1"/>
    <col min="8443" max="8443" width="18" style="1200" bestFit="1" customWidth="1"/>
    <col min="8444" max="8446" width="15.85546875" style="1200" customWidth="1"/>
    <col min="8447" max="8449" width="12.28515625" style="1200" customWidth="1"/>
    <col min="8450" max="8451" width="9.28515625" style="1200"/>
    <col min="8452" max="8452" width="15" style="1200" customWidth="1"/>
    <col min="8453" max="8453" width="15.5703125" style="1200" bestFit="1" customWidth="1"/>
    <col min="8454" max="8454" width="15.85546875" style="1200" customWidth="1"/>
    <col min="8455" max="8697" width="9.28515625" style="1200"/>
    <col min="8698" max="8698" width="53" style="1200" customWidth="1"/>
    <col min="8699" max="8699" width="18" style="1200" bestFit="1" customWidth="1"/>
    <col min="8700" max="8702" width="15.85546875" style="1200" customWidth="1"/>
    <col min="8703" max="8705" width="12.28515625" style="1200" customWidth="1"/>
    <col min="8706" max="8707" width="9.28515625" style="1200"/>
    <col min="8708" max="8708" width="15" style="1200" customWidth="1"/>
    <col min="8709" max="8709" width="15.5703125" style="1200" bestFit="1" customWidth="1"/>
    <col min="8710" max="8710" width="15.85546875" style="1200" customWidth="1"/>
    <col min="8711" max="8953" width="9.28515625" style="1200"/>
    <col min="8954" max="8954" width="53" style="1200" customWidth="1"/>
    <col min="8955" max="8955" width="18" style="1200" bestFit="1" customWidth="1"/>
    <col min="8956" max="8958" width="15.85546875" style="1200" customWidth="1"/>
    <col min="8959" max="8961" width="12.28515625" style="1200" customWidth="1"/>
    <col min="8962" max="8963" width="9.28515625" style="1200"/>
    <col min="8964" max="8964" width="15" style="1200" customWidth="1"/>
    <col min="8965" max="8965" width="15.5703125" style="1200" bestFit="1" customWidth="1"/>
    <col min="8966" max="8966" width="15.85546875" style="1200" customWidth="1"/>
    <col min="8967" max="9209" width="9.28515625" style="1200"/>
    <col min="9210" max="9210" width="53" style="1200" customWidth="1"/>
    <col min="9211" max="9211" width="18" style="1200" bestFit="1" customWidth="1"/>
    <col min="9212" max="9214" width="15.85546875" style="1200" customWidth="1"/>
    <col min="9215" max="9217" width="12.28515625" style="1200" customWidth="1"/>
    <col min="9218" max="9219" width="9.28515625" style="1200"/>
    <col min="9220" max="9220" width="15" style="1200" customWidth="1"/>
    <col min="9221" max="9221" width="15.5703125" style="1200" bestFit="1" customWidth="1"/>
    <col min="9222" max="9222" width="15.85546875" style="1200" customWidth="1"/>
    <col min="9223" max="9465" width="9.28515625" style="1200"/>
    <col min="9466" max="9466" width="53" style="1200" customWidth="1"/>
    <col min="9467" max="9467" width="18" style="1200" bestFit="1" customWidth="1"/>
    <col min="9468" max="9470" width="15.85546875" style="1200" customWidth="1"/>
    <col min="9471" max="9473" width="12.28515625" style="1200" customWidth="1"/>
    <col min="9474" max="9475" width="9.28515625" style="1200"/>
    <col min="9476" max="9476" width="15" style="1200" customWidth="1"/>
    <col min="9477" max="9477" width="15.5703125" style="1200" bestFit="1" customWidth="1"/>
    <col min="9478" max="9478" width="15.85546875" style="1200" customWidth="1"/>
    <col min="9479" max="9721" width="9.28515625" style="1200"/>
    <col min="9722" max="9722" width="53" style="1200" customWidth="1"/>
    <col min="9723" max="9723" width="18" style="1200" bestFit="1" customWidth="1"/>
    <col min="9724" max="9726" width="15.85546875" style="1200" customWidth="1"/>
    <col min="9727" max="9729" width="12.28515625" style="1200" customWidth="1"/>
    <col min="9730" max="9731" width="9.28515625" style="1200"/>
    <col min="9732" max="9732" width="15" style="1200" customWidth="1"/>
    <col min="9733" max="9733" width="15.5703125" style="1200" bestFit="1" customWidth="1"/>
    <col min="9734" max="9734" width="15.85546875" style="1200" customWidth="1"/>
    <col min="9735" max="9977" width="9.28515625" style="1200"/>
    <col min="9978" max="9978" width="53" style="1200" customWidth="1"/>
    <col min="9979" max="9979" width="18" style="1200" bestFit="1" customWidth="1"/>
    <col min="9980" max="9982" width="15.85546875" style="1200" customWidth="1"/>
    <col min="9983" max="9985" width="12.28515625" style="1200" customWidth="1"/>
    <col min="9986" max="9987" width="9.28515625" style="1200"/>
    <col min="9988" max="9988" width="15" style="1200" customWidth="1"/>
    <col min="9989" max="9989" width="15.5703125" style="1200" bestFit="1" customWidth="1"/>
    <col min="9990" max="9990" width="15.85546875" style="1200" customWidth="1"/>
    <col min="9991" max="10233" width="9.28515625" style="1200"/>
    <col min="10234" max="10234" width="53" style="1200" customWidth="1"/>
    <col min="10235" max="10235" width="18" style="1200" bestFit="1" customWidth="1"/>
    <col min="10236" max="10238" width="15.85546875" style="1200" customWidth="1"/>
    <col min="10239" max="10241" width="12.28515625" style="1200" customWidth="1"/>
    <col min="10242" max="10243" width="9.28515625" style="1200"/>
    <col min="10244" max="10244" width="15" style="1200" customWidth="1"/>
    <col min="10245" max="10245" width="15.5703125" style="1200" bestFit="1" customWidth="1"/>
    <col min="10246" max="10246" width="15.85546875" style="1200" customWidth="1"/>
    <col min="10247" max="10489" width="9.28515625" style="1200"/>
    <col min="10490" max="10490" width="53" style="1200" customWidth="1"/>
    <col min="10491" max="10491" width="18" style="1200" bestFit="1" customWidth="1"/>
    <col min="10492" max="10494" width="15.85546875" style="1200" customWidth="1"/>
    <col min="10495" max="10497" width="12.28515625" style="1200" customWidth="1"/>
    <col min="10498" max="10499" width="9.28515625" style="1200"/>
    <col min="10500" max="10500" width="15" style="1200" customWidth="1"/>
    <col min="10501" max="10501" width="15.5703125" style="1200" bestFit="1" customWidth="1"/>
    <col min="10502" max="10502" width="15.85546875" style="1200" customWidth="1"/>
    <col min="10503" max="10745" width="9.28515625" style="1200"/>
    <col min="10746" max="10746" width="53" style="1200" customWidth="1"/>
    <col min="10747" max="10747" width="18" style="1200" bestFit="1" customWidth="1"/>
    <col min="10748" max="10750" width="15.85546875" style="1200" customWidth="1"/>
    <col min="10751" max="10753" width="12.28515625" style="1200" customWidth="1"/>
    <col min="10754" max="10755" width="9.28515625" style="1200"/>
    <col min="10756" max="10756" width="15" style="1200" customWidth="1"/>
    <col min="10757" max="10757" width="15.5703125" style="1200" bestFit="1" customWidth="1"/>
    <col min="10758" max="10758" width="15.85546875" style="1200" customWidth="1"/>
    <col min="10759" max="11001" width="9.28515625" style="1200"/>
    <col min="11002" max="11002" width="53" style="1200" customWidth="1"/>
    <col min="11003" max="11003" width="18" style="1200" bestFit="1" customWidth="1"/>
    <col min="11004" max="11006" width="15.85546875" style="1200" customWidth="1"/>
    <col min="11007" max="11009" width="12.28515625" style="1200" customWidth="1"/>
    <col min="11010" max="11011" width="9.28515625" style="1200"/>
    <col min="11012" max="11012" width="15" style="1200" customWidth="1"/>
    <col min="11013" max="11013" width="15.5703125" style="1200" bestFit="1" customWidth="1"/>
    <col min="11014" max="11014" width="15.85546875" style="1200" customWidth="1"/>
    <col min="11015" max="11257" width="9.28515625" style="1200"/>
    <col min="11258" max="11258" width="53" style="1200" customWidth="1"/>
    <col min="11259" max="11259" width="18" style="1200" bestFit="1" customWidth="1"/>
    <col min="11260" max="11262" width="15.85546875" style="1200" customWidth="1"/>
    <col min="11263" max="11265" width="12.28515625" style="1200" customWidth="1"/>
    <col min="11266" max="11267" width="9.28515625" style="1200"/>
    <col min="11268" max="11268" width="15" style="1200" customWidth="1"/>
    <col min="11269" max="11269" width="15.5703125" style="1200" bestFit="1" customWidth="1"/>
    <col min="11270" max="11270" width="15.85546875" style="1200" customWidth="1"/>
    <col min="11271" max="11513" width="9.28515625" style="1200"/>
    <col min="11514" max="11514" width="53" style="1200" customWidth="1"/>
    <col min="11515" max="11515" width="18" style="1200" bestFit="1" customWidth="1"/>
    <col min="11516" max="11518" width="15.85546875" style="1200" customWidth="1"/>
    <col min="11519" max="11521" width="12.28515625" style="1200" customWidth="1"/>
    <col min="11522" max="11523" width="9.28515625" style="1200"/>
    <col min="11524" max="11524" width="15" style="1200" customWidth="1"/>
    <col min="11525" max="11525" width="15.5703125" style="1200" bestFit="1" customWidth="1"/>
    <col min="11526" max="11526" width="15.85546875" style="1200" customWidth="1"/>
    <col min="11527" max="11769" width="9.28515625" style="1200"/>
    <col min="11770" max="11770" width="53" style="1200" customWidth="1"/>
    <col min="11771" max="11771" width="18" style="1200" bestFit="1" customWidth="1"/>
    <col min="11772" max="11774" width="15.85546875" style="1200" customWidth="1"/>
    <col min="11775" max="11777" width="12.28515625" style="1200" customWidth="1"/>
    <col min="11778" max="11779" width="9.28515625" style="1200"/>
    <col min="11780" max="11780" width="15" style="1200" customWidth="1"/>
    <col min="11781" max="11781" width="15.5703125" style="1200" bestFit="1" customWidth="1"/>
    <col min="11782" max="11782" width="15.85546875" style="1200" customWidth="1"/>
    <col min="11783" max="12025" width="9.28515625" style="1200"/>
    <col min="12026" max="12026" width="53" style="1200" customWidth="1"/>
    <col min="12027" max="12027" width="18" style="1200" bestFit="1" customWidth="1"/>
    <col min="12028" max="12030" width="15.85546875" style="1200" customWidth="1"/>
    <col min="12031" max="12033" width="12.28515625" style="1200" customWidth="1"/>
    <col min="12034" max="12035" width="9.28515625" style="1200"/>
    <col min="12036" max="12036" width="15" style="1200" customWidth="1"/>
    <col min="12037" max="12037" width="15.5703125" style="1200" bestFit="1" customWidth="1"/>
    <col min="12038" max="12038" width="15.85546875" style="1200" customWidth="1"/>
    <col min="12039" max="12281" width="9.28515625" style="1200"/>
    <col min="12282" max="12282" width="53" style="1200" customWidth="1"/>
    <col min="12283" max="12283" width="18" style="1200" bestFit="1" customWidth="1"/>
    <col min="12284" max="12286" width="15.85546875" style="1200" customWidth="1"/>
    <col min="12287" max="12289" width="12.28515625" style="1200" customWidth="1"/>
    <col min="12290" max="12291" width="9.28515625" style="1200"/>
    <col min="12292" max="12292" width="15" style="1200" customWidth="1"/>
    <col min="12293" max="12293" width="15.5703125" style="1200" bestFit="1" customWidth="1"/>
    <col min="12294" max="12294" width="15.85546875" style="1200" customWidth="1"/>
    <col min="12295" max="12537" width="9.28515625" style="1200"/>
    <col min="12538" max="12538" width="53" style="1200" customWidth="1"/>
    <col min="12539" max="12539" width="18" style="1200" bestFit="1" customWidth="1"/>
    <col min="12540" max="12542" width="15.85546875" style="1200" customWidth="1"/>
    <col min="12543" max="12545" width="12.28515625" style="1200" customWidth="1"/>
    <col min="12546" max="12547" width="9.28515625" style="1200"/>
    <col min="12548" max="12548" width="15" style="1200" customWidth="1"/>
    <col min="12549" max="12549" width="15.5703125" style="1200" bestFit="1" customWidth="1"/>
    <col min="12550" max="12550" width="15.85546875" style="1200" customWidth="1"/>
    <col min="12551" max="12793" width="9.28515625" style="1200"/>
    <col min="12794" max="12794" width="53" style="1200" customWidth="1"/>
    <col min="12795" max="12795" width="18" style="1200" bestFit="1" customWidth="1"/>
    <col min="12796" max="12798" width="15.85546875" style="1200" customWidth="1"/>
    <col min="12799" max="12801" width="12.28515625" style="1200" customWidth="1"/>
    <col min="12802" max="12803" width="9.28515625" style="1200"/>
    <col min="12804" max="12804" width="15" style="1200" customWidth="1"/>
    <col min="12805" max="12805" width="15.5703125" style="1200" bestFit="1" customWidth="1"/>
    <col min="12806" max="12806" width="15.85546875" style="1200" customWidth="1"/>
    <col min="12807" max="13049" width="9.28515625" style="1200"/>
    <col min="13050" max="13050" width="53" style="1200" customWidth="1"/>
    <col min="13051" max="13051" width="18" style="1200" bestFit="1" customWidth="1"/>
    <col min="13052" max="13054" width="15.85546875" style="1200" customWidth="1"/>
    <col min="13055" max="13057" width="12.28515625" style="1200" customWidth="1"/>
    <col min="13058" max="13059" width="9.28515625" style="1200"/>
    <col min="13060" max="13060" width="15" style="1200" customWidth="1"/>
    <col min="13061" max="13061" width="15.5703125" style="1200" bestFit="1" customWidth="1"/>
    <col min="13062" max="13062" width="15.85546875" style="1200" customWidth="1"/>
    <col min="13063" max="13305" width="9.28515625" style="1200"/>
    <col min="13306" max="13306" width="53" style="1200" customWidth="1"/>
    <col min="13307" max="13307" width="18" style="1200" bestFit="1" customWidth="1"/>
    <col min="13308" max="13310" width="15.85546875" style="1200" customWidth="1"/>
    <col min="13311" max="13313" width="12.28515625" style="1200" customWidth="1"/>
    <col min="13314" max="13315" width="9.28515625" style="1200"/>
    <col min="13316" max="13316" width="15" style="1200" customWidth="1"/>
    <col min="13317" max="13317" width="15.5703125" style="1200" bestFit="1" customWidth="1"/>
    <col min="13318" max="13318" width="15.85546875" style="1200" customWidth="1"/>
    <col min="13319" max="13561" width="9.28515625" style="1200"/>
    <col min="13562" max="13562" width="53" style="1200" customWidth="1"/>
    <col min="13563" max="13563" width="18" style="1200" bestFit="1" customWidth="1"/>
    <col min="13564" max="13566" width="15.85546875" style="1200" customWidth="1"/>
    <col min="13567" max="13569" width="12.28515625" style="1200" customWidth="1"/>
    <col min="13570" max="13571" width="9.28515625" style="1200"/>
    <col min="13572" max="13572" width="15" style="1200" customWidth="1"/>
    <col min="13573" max="13573" width="15.5703125" style="1200" bestFit="1" customWidth="1"/>
    <col min="13574" max="13574" width="15.85546875" style="1200" customWidth="1"/>
    <col min="13575" max="13817" width="9.28515625" style="1200"/>
    <col min="13818" max="13818" width="53" style="1200" customWidth="1"/>
    <col min="13819" max="13819" width="18" style="1200" bestFit="1" customWidth="1"/>
    <col min="13820" max="13822" width="15.85546875" style="1200" customWidth="1"/>
    <col min="13823" max="13825" width="12.28515625" style="1200" customWidth="1"/>
    <col min="13826" max="13827" width="9.28515625" style="1200"/>
    <col min="13828" max="13828" width="15" style="1200" customWidth="1"/>
    <col min="13829" max="13829" width="15.5703125" style="1200" bestFit="1" customWidth="1"/>
    <col min="13830" max="13830" width="15.85546875" style="1200" customWidth="1"/>
    <col min="13831" max="14073" width="9.28515625" style="1200"/>
    <col min="14074" max="14074" width="53" style="1200" customWidth="1"/>
    <col min="14075" max="14075" width="18" style="1200" bestFit="1" customWidth="1"/>
    <col min="14076" max="14078" width="15.85546875" style="1200" customWidth="1"/>
    <col min="14079" max="14081" width="12.28515625" style="1200" customWidth="1"/>
    <col min="14082" max="14083" width="9.28515625" style="1200"/>
    <col min="14084" max="14084" width="15" style="1200" customWidth="1"/>
    <col min="14085" max="14085" width="15.5703125" style="1200" bestFit="1" customWidth="1"/>
    <col min="14086" max="14086" width="15.85546875" style="1200" customWidth="1"/>
    <col min="14087" max="14329" width="9.28515625" style="1200"/>
    <col min="14330" max="14330" width="53" style="1200" customWidth="1"/>
    <col min="14331" max="14331" width="18" style="1200" bestFit="1" customWidth="1"/>
    <col min="14332" max="14334" width="15.85546875" style="1200" customWidth="1"/>
    <col min="14335" max="14337" width="12.28515625" style="1200" customWidth="1"/>
    <col min="14338" max="14339" width="9.28515625" style="1200"/>
    <col min="14340" max="14340" width="15" style="1200" customWidth="1"/>
    <col min="14341" max="14341" width="15.5703125" style="1200" bestFit="1" customWidth="1"/>
    <col min="14342" max="14342" width="15.85546875" style="1200" customWidth="1"/>
    <col min="14343" max="14585" width="9.28515625" style="1200"/>
    <col min="14586" max="14586" width="53" style="1200" customWidth="1"/>
    <col min="14587" max="14587" width="18" style="1200" bestFit="1" customWidth="1"/>
    <col min="14588" max="14590" width="15.85546875" style="1200" customWidth="1"/>
    <col min="14591" max="14593" width="12.28515625" style="1200" customWidth="1"/>
    <col min="14594" max="14595" width="9.28515625" style="1200"/>
    <col min="14596" max="14596" width="15" style="1200" customWidth="1"/>
    <col min="14597" max="14597" width="15.5703125" style="1200" bestFit="1" customWidth="1"/>
    <col min="14598" max="14598" width="15.85546875" style="1200" customWidth="1"/>
    <col min="14599" max="14841" width="9.28515625" style="1200"/>
    <col min="14842" max="14842" width="53" style="1200" customWidth="1"/>
    <col min="14843" max="14843" width="18" style="1200" bestFit="1" customWidth="1"/>
    <col min="14844" max="14846" width="15.85546875" style="1200" customWidth="1"/>
    <col min="14847" max="14849" width="12.28515625" style="1200" customWidth="1"/>
    <col min="14850" max="14851" width="9.28515625" style="1200"/>
    <col min="14852" max="14852" width="15" style="1200" customWidth="1"/>
    <col min="14853" max="14853" width="15.5703125" style="1200" bestFit="1" customWidth="1"/>
    <col min="14854" max="14854" width="15.85546875" style="1200" customWidth="1"/>
    <col min="14855" max="15097" width="9.28515625" style="1200"/>
    <col min="15098" max="15098" width="53" style="1200" customWidth="1"/>
    <col min="15099" max="15099" width="18" style="1200" bestFit="1" customWidth="1"/>
    <col min="15100" max="15102" width="15.85546875" style="1200" customWidth="1"/>
    <col min="15103" max="15105" width="12.28515625" style="1200" customWidth="1"/>
    <col min="15106" max="15107" width="9.28515625" style="1200"/>
    <col min="15108" max="15108" width="15" style="1200" customWidth="1"/>
    <col min="15109" max="15109" width="15.5703125" style="1200" bestFit="1" customWidth="1"/>
    <col min="15110" max="15110" width="15.85546875" style="1200" customWidth="1"/>
    <col min="15111" max="15353" width="9.28515625" style="1200"/>
    <col min="15354" max="15354" width="53" style="1200" customWidth="1"/>
    <col min="15355" max="15355" width="18" style="1200" bestFit="1" customWidth="1"/>
    <col min="15356" max="15358" width="15.85546875" style="1200" customWidth="1"/>
    <col min="15359" max="15361" width="12.28515625" style="1200" customWidth="1"/>
    <col min="15362" max="15363" width="9.28515625" style="1200"/>
    <col min="15364" max="15364" width="15" style="1200" customWidth="1"/>
    <col min="15365" max="15365" width="15.5703125" style="1200" bestFit="1" customWidth="1"/>
    <col min="15366" max="15366" width="15.85546875" style="1200" customWidth="1"/>
    <col min="15367" max="15609" width="9.28515625" style="1200"/>
    <col min="15610" max="15610" width="53" style="1200" customWidth="1"/>
    <col min="15611" max="15611" width="18" style="1200" bestFit="1" customWidth="1"/>
    <col min="15612" max="15614" width="15.85546875" style="1200" customWidth="1"/>
    <col min="15615" max="15617" width="12.28515625" style="1200" customWidth="1"/>
    <col min="15618" max="15619" width="9.28515625" style="1200"/>
    <col min="15620" max="15620" width="15" style="1200" customWidth="1"/>
    <col min="15621" max="15621" width="15.5703125" style="1200" bestFit="1" customWidth="1"/>
    <col min="15622" max="15622" width="15.85546875" style="1200" customWidth="1"/>
    <col min="15623" max="15865" width="9.28515625" style="1200"/>
    <col min="15866" max="15866" width="53" style="1200" customWidth="1"/>
    <col min="15867" max="15867" width="18" style="1200" bestFit="1" customWidth="1"/>
    <col min="15868" max="15870" width="15.85546875" style="1200" customWidth="1"/>
    <col min="15871" max="15873" width="12.28515625" style="1200" customWidth="1"/>
    <col min="15874" max="15875" width="9.28515625" style="1200"/>
    <col min="15876" max="15876" width="15" style="1200" customWidth="1"/>
    <col min="15877" max="15877" width="15.5703125" style="1200" bestFit="1" customWidth="1"/>
    <col min="15878" max="15878" width="15.85546875" style="1200" customWidth="1"/>
    <col min="15879" max="16121" width="9.28515625" style="1200"/>
    <col min="16122" max="16122" width="53" style="1200" customWidth="1"/>
    <col min="16123" max="16123" width="18" style="1200" bestFit="1" customWidth="1"/>
    <col min="16124" max="16126" width="15.85546875" style="1200" customWidth="1"/>
    <col min="16127" max="16129" width="12.28515625" style="1200" customWidth="1"/>
    <col min="16130" max="16131" width="9.28515625" style="1200"/>
    <col min="16132" max="16132" width="15" style="1200" customWidth="1"/>
    <col min="16133" max="16133" width="15.5703125" style="1200" bestFit="1" customWidth="1"/>
    <col min="16134" max="16134" width="15.85546875" style="1200" customWidth="1"/>
    <col min="16135" max="16384" width="9.28515625" style="1200"/>
  </cols>
  <sheetData>
    <row r="1" spans="1:8" ht="17.25" customHeight="1">
      <c r="A1" s="1198" t="s">
        <v>500</v>
      </c>
      <c r="B1" s="1198"/>
      <c r="C1" s="1199"/>
      <c r="D1" s="1199"/>
      <c r="E1" s="1199"/>
      <c r="F1" s="1199"/>
      <c r="G1" s="1199"/>
      <c r="H1" s="1199"/>
    </row>
    <row r="2" spans="1:8" ht="17.25" customHeight="1">
      <c r="A2" s="1201"/>
      <c r="B2" s="1201"/>
      <c r="C2" s="1199"/>
      <c r="D2" s="1199"/>
      <c r="E2" s="1199"/>
      <c r="F2" s="1199"/>
      <c r="G2" s="1199"/>
      <c r="H2" s="1199"/>
    </row>
    <row r="3" spans="1:8" ht="17.25" customHeight="1">
      <c r="A3" s="1202" t="s">
        <v>781</v>
      </c>
      <c r="B3" s="1203"/>
      <c r="C3" s="1204"/>
      <c r="D3" s="1204"/>
      <c r="E3" s="1204"/>
      <c r="F3" s="1204"/>
      <c r="G3" s="1204"/>
      <c r="H3" s="1204"/>
    </row>
    <row r="4" spans="1:8" ht="17.25" customHeight="1">
      <c r="A4" s="1202"/>
      <c r="B4" s="1203"/>
      <c r="C4" s="1204"/>
      <c r="D4" s="1204"/>
      <c r="E4" s="1204"/>
      <c r="F4" s="1204"/>
      <c r="G4" s="1204"/>
      <c r="H4" s="1204"/>
    </row>
    <row r="5" spans="1:8" ht="15" customHeight="1">
      <c r="A5" s="1205"/>
      <c r="B5" s="1205"/>
      <c r="C5" s="1206"/>
      <c r="D5" s="1207"/>
      <c r="E5" s="1207"/>
      <c r="F5" s="1207"/>
      <c r="G5" s="1208"/>
      <c r="H5" s="1209" t="s">
        <v>2</v>
      </c>
    </row>
    <row r="8" spans="1:8" ht="16.350000000000001" customHeight="1">
      <c r="A8" s="1210"/>
      <c r="B8" s="1211" t="s">
        <v>782</v>
      </c>
      <c r="C8" s="1212" t="s">
        <v>229</v>
      </c>
      <c r="D8" s="1213"/>
      <c r="E8" s="1213"/>
      <c r="F8" s="1214" t="s">
        <v>433</v>
      </c>
      <c r="G8" s="1215"/>
      <c r="H8" s="1216"/>
    </row>
    <row r="9" spans="1:8" ht="16.350000000000001" customHeight="1">
      <c r="A9" s="1217" t="s">
        <v>3</v>
      </c>
      <c r="B9" s="1218" t="s">
        <v>228</v>
      </c>
      <c r="C9" s="1219"/>
      <c r="D9" s="1219"/>
      <c r="E9" s="1219"/>
      <c r="F9" s="1219" t="s">
        <v>4</v>
      </c>
      <c r="G9" s="1219" t="s">
        <v>4</v>
      </c>
      <c r="H9" s="1220"/>
    </row>
    <row r="10" spans="1:8" ht="16.350000000000001" customHeight="1">
      <c r="A10" s="1221"/>
      <c r="B10" s="1222" t="s">
        <v>783</v>
      </c>
      <c r="C10" s="1219" t="s">
        <v>434</v>
      </c>
      <c r="D10" s="1219" t="s">
        <v>435</v>
      </c>
      <c r="E10" s="1219" t="s">
        <v>436</v>
      </c>
      <c r="F10" s="1223" t="s">
        <v>232</v>
      </c>
      <c r="G10" s="1223" t="s">
        <v>437</v>
      </c>
      <c r="H10" s="1224" t="s">
        <v>438</v>
      </c>
    </row>
    <row r="11" spans="1:8" s="1229" customFormat="1" ht="9.75" customHeight="1">
      <c r="A11" s="1225" t="s">
        <v>439</v>
      </c>
      <c r="B11" s="1226">
        <v>2</v>
      </c>
      <c r="C11" s="1227">
        <v>3</v>
      </c>
      <c r="D11" s="1227">
        <v>4</v>
      </c>
      <c r="E11" s="1227">
        <v>5</v>
      </c>
      <c r="F11" s="1227">
        <v>6</v>
      </c>
      <c r="G11" s="1227">
        <v>7</v>
      </c>
      <c r="H11" s="1228">
        <v>8</v>
      </c>
    </row>
    <row r="12" spans="1:8" ht="24" customHeight="1">
      <c r="A12" s="1230" t="s">
        <v>440</v>
      </c>
      <c r="B12" s="1231">
        <v>71448652</v>
      </c>
      <c r="C12" s="1023">
        <v>3744731</v>
      </c>
      <c r="D12" s="1023">
        <v>8176753</v>
      </c>
      <c r="E12" s="1023">
        <v>14260114</v>
      </c>
      <c r="F12" s="1232">
        <f>C12/B12</f>
        <v>5.2411499659923602E-2</v>
      </c>
      <c r="G12" s="1233">
        <f>D12/B12</f>
        <v>0.11444236904567492</v>
      </c>
      <c r="H12" s="1232">
        <f>E12/B12</f>
        <v>0.19958548693122999</v>
      </c>
    </row>
    <row r="13" spans="1:8" ht="24" customHeight="1">
      <c r="A13" s="1234" t="s">
        <v>441</v>
      </c>
      <c r="B13" s="1024">
        <v>88402533</v>
      </c>
      <c r="C13" s="1023">
        <v>3640869</v>
      </c>
      <c r="D13" s="1023">
        <v>8043529</v>
      </c>
      <c r="E13" s="1023">
        <v>14010048</v>
      </c>
      <c r="F13" s="1235">
        <f>C13/B13</f>
        <v>4.1185120792862351E-2</v>
      </c>
      <c r="G13" s="1235">
        <f>D13/B13</f>
        <v>9.0987539915852858E-2</v>
      </c>
      <c r="H13" s="1236">
        <f>E13/B13</f>
        <v>0.15848016481609187</v>
      </c>
    </row>
    <row r="14" spans="1:8" ht="24" customHeight="1">
      <c r="A14" s="1221" t="s">
        <v>784</v>
      </c>
      <c r="B14" s="778">
        <f>B12-B13</f>
        <v>-16953881</v>
      </c>
      <c r="C14" s="778">
        <f>C12-C13</f>
        <v>103862</v>
      </c>
      <c r="D14" s="778">
        <v>133225</v>
      </c>
      <c r="E14" s="1237">
        <v>250066</v>
      </c>
      <c r="F14" s="1238"/>
      <c r="G14" s="1239"/>
      <c r="H14" s="1238"/>
    </row>
    <row r="15" spans="1:8" ht="18.75" customHeight="1"/>
    <row r="16" spans="1:8" ht="19.5" customHeight="1"/>
    <row r="17" spans="1:8" ht="18" customHeight="1">
      <c r="A17" s="1205"/>
      <c r="B17" s="1205"/>
      <c r="C17" s="1206"/>
      <c r="D17" s="1207"/>
      <c r="E17" s="1207"/>
      <c r="F17" s="1207"/>
      <c r="G17" s="1208"/>
      <c r="H17" s="1209" t="s">
        <v>2</v>
      </c>
    </row>
    <row r="20" spans="1:8" ht="15">
      <c r="A20" s="1210"/>
      <c r="B20" s="1211" t="s">
        <v>782</v>
      </c>
      <c r="C20" s="1212" t="s">
        <v>229</v>
      </c>
      <c r="D20" s="1213"/>
      <c r="E20" s="1213"/>
      <c r="F20" s="1214" t="s">
        <v>433</v>
      </c>
      <c r="G20" s="1215"/>
      <c r="H20" s="1216"/>
    </row>
    <row r="21" spans="1:8" ht="15">
      <c r="A21" s="1217" t="s">
        <v>3</v>
      </c>
      <c r="B21" s="1218" t="s">
        <v>228</v>
      </c>
      <c r="C21" s="1219"/>
      <c r="D21" s="1219"/>
      <c r="E21" s="1219"/>
      <c r="F21" s="1219" t="s">
        <v>4</v>
      </c>
      <c r="G21" s="1219" t="s">
        <v>4</v>
      </c>
      <c r="H21" s="1220"/>
    </row>
    <row r="22" spans="1:8" ht="17.25">
      <c r="A22" s="1221"/>
      <c r="B22" s="1222" t="s">
        <v>783</v>
      </c>
      <c r="C22" s="1219" t="s">
        <v>785</v>
      </c>
      <c r="D22" s="1219" t="s">
        <v>786</v>
      </c>
      <c r="E22" s="1219" t="s">
        <v>787</v>
      </c>
      <c r="F22" s="1223" t="s">
        <v>232</v>
      </c>
      <c r="G22" s="1223" t="s">
        <v>437</v>
      </c>
      <c r="H22" s="1224" t="s">
        <v>438</v>
      </c>
    </row>
    <row r="23" spans="1:8">
      <c r="A23" s="1225" t="s">
        <v>439</v>
      </c>
      <c r="B23" s="1226">
        <v>2</v>
      </c>
      <c r="C23" s="1227">
        <v>3</v>
      </c>
      <c r="D23" s="1227">
        <v>4</v>
      </c>
      <c r="E23" s="1227">
        <v>5</v>
      </c>
      <c r="F23" s="1227">
        <v>6</v>
      </c>
      <c r="G23" s="1227">
        <v>7</v>
      </c>
      <c r="H23" s="1228">
        <v>8</v>
      </c>
    </row>
    <row r="24" spans="1:8" ht="24" customHeight="1">
      <c r="A24" s="1230" t="s">
        <v>440</v>
      </c>
      <c r="B24" s="1231">
        <v>71448652</v>
      </c>
      <c r="C24" s="1023">
        <v>19372820</v>
      </c>
      <c r="D24" s="1023">
        <v>24442818</v>
      </c>
      <c r="E24" s="1023">
        <v>30831840</v>
      </c>
      <c r="F24" s="1233">
        <v>0.27114325403927847</v>
      </c>
      <c r="G24" s="1232">
        <v>0.34210327718989014</v>
      </c>
      <c r="H24" s="1241">
        <v>0.43152444639543375</v>
      </c>
    </row>
    <row r="25" spans="1:8" ht="24" customHeight="1">
      <c r="A25" s="1234" t="s">
        <v>441</v>
      </c>
      <c r="B25" s="1024">
        <v>88402533</v>
      </c>
      <c r="C25" s="1023">
        <v>19411851</v>
      </c>
      <c r="D25" s="1023">
        <v>24528276</v>
      </c>
      <c r="E25" s="1023">
        <v>30804682</v>
      </c>
      <c r="F25" s="1235">
        <v>0.21958478271205192</v>
      </c>
      <c r="G25" s="1236">
        <v>0.27746123518881521</v>
      </c>
      <c r="H25" s="1242">
        <v>0.34845926869538907</v>
      </c>
    </row>
    <row r="26" spans="1:8" ht="24" customHeight="1">
      <c r="A26" s="1221" t="s">
        <v>784</v>
      </c>
      <c r="B26" s="778">
        <v>-16953881</v>
      </c>
      <c r="C26" s="778">
        <v>-39031</v>
      </c>
      <c r="D26" s="778">
        <v>-85459</v>
      </c>
      <c r="E26" s="778">
        <v>27158</v>
      </c>
      <c r="F26" s="1238">
        <v>2.3021867382459508E-3</v>
      </c>
      <c r="G26" s="1238">
        <v>5.0406747575968006E-3</v>
      </c>
      <c r="H26" s="1238"/>
    </row>
    <row r="29" spans="1:8" ht="23.25" customHeight="1">
      <c r="H29" s="1209" t="s">
        <v>2</v>
      </c>
    </row>
    <row r="32" spans="1:8" ht="15">
      <c r="A32" s="1210"/>
      <c r="B32" s="1211" t="s">
        <v>782</v>
      </c>
      <c r="C32" s="1212" t="s">
        <v>229</v>
      </c>
      <c r="D32" s="1213"/>
      <c r="E32" s="1213"/>
      <c r="F32" s="1214" t="s">
        <v>433</v>
      </c>
      <c r="G32" s="1215"/>
      <c r="H32" s="1216"/>
    </row>
    <row r="33" spans="1:8" ht="15">
      <c r="A33" s="1217" t="s">
        <v>3</v>
      </c>
      <c r="B33" s="1218" t="s">
        <v>228</v>
      </c>
      <c r="C33" s="1219"/>
      <c r="D33" s="1219"/>
      <c r="E33" s="1219"/>
      <c r="F33" s="1219" t="s">
        <v>4</v>
      </c>
      <c r="G33" s="1219" t="s">
        <v>4</v>
      </c>
      <c r="H33" s="1220"/>
    </row>
    <row r="34" spans="1:8" ht="17.25">
      <c r="A34" s="1221"/>
      <c r="B34" s="1222" t="s">
        <v>783</v>
      </c>
      <c r="C34" s="1219" t="s">
        <v>788</v>
      </c>
      <c r="D34" s="1219" t="s">
        <v>789</v>
      </c>
      <c r="E34" s="1219" t="s">
        <v>790</v>
      </c>
      <c r="F34" s="1223" t="s">
        <v>232</v>
      </c>
      <c r="G34" s="1223" t="s">
        <v>437</v>
      </c>
      <c r="H34" s="1224" t="s">
        <v>438</v>
      </c>
    </row>
    <row r="35" spans="1:8">
      <c r="A35" s="1225" t="s">
        <v>439</v>
      </c>
      <c r="B35" s="1226">
        <v>2</v>
      </c>
      <c r="C35" s="1227">
        <v>3</v>
      </c>
      <c r="D35" s="1227">
        <v>4</v>
      </c>
      <c r="E35" s="1227">
        <v>5</v>
      </c>
      <c r="F35" s="1227">
        <v>6</v>
      </c>
      <c r="G35" s="1227">
        <v>7</v>
      </c>
      <c r="H35" s="1228">
        <v>8</v>
      </c>
    </row>
    <row r="36" spans="1:8" ht="24" customHeight="1">
      <c r="A36" s="1230" t="s">
        <v>440</v>
      </c>
      <c r="B36" s="1231">
        <v>71448652</v>
      </c>
      <c r="C36" s="1023">
        <v>34828643</v>
      </c>
      <c r="D36" s="1023"/>
      <c r="E36" s="1023"/>
      <c r="F36" s="1233">
        <v>0.48746396223122584</v>
      </c>
      <c r="G36" s="1232"/>
      <c r="H36" s="1241"/>
    </row>
    <row r="37" spans="1:8" ht="24" customHeight="1">
      <c r="A37" s="1234" t="s">
        <v>441</v>
      </c>
      <c r="B37" s="1024">
        <v>88402533</v>
      </c>
      <c r="C37" s="1023">
        <v>34805296</v>
      </c>
      <c r="D37" s="1023"/>
      <c r="E37" s="1023"/>
      <c r="F37" s="1235">
        <v>0.39371378645903732</v>
      </c>
      <c r="G37" s="1236"/>
      <c r="H37" s="1242"/>
    </row>
    <row r="38" spans="1:8" ht="24" customHeight="1">
      <c r="A38" s="1221" t="s">
        <v>784</v>
      </c>
      <c r="B38" s="778">
        <v>-16953881</v>
      </c>
      <c r="C38" s="778">
        <v>23347</v>
      </c>
      <c r="D38" s="778"/>
      <c r="E38" s="778"/>
      <c r="F38" s="1238"/>
      <c r="G38" s="1238"/>
      <c r="H38" s="1238"/>
    </row>
  </sheetData>
  <printOptions horizontalCentered="1"/>
  <pageMargins left="0.74803149606299213" right="0.55118110236220474" top="0.98425196850393704" bottom="0.98425196850393704" header="0.62992125984251968" footer="0.51181102362204722"/>
  <pageSetup paperSize="9" scale="58" firstPageNumber="63" orientation="landscape" useFirstPageNumber="1" r:id="rId1"/>
  <headerFooter alignWithMargins="0">
    <oddHeader>&amp;C&amp;"Arial CE,Pogrubiony"&amp;11-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100" workbookViewId="0">
      <selection activeCell="R17" sqref="R17"/>
    </sheetView>
  </sheetViews>
  <sheetFormatPr defaultColWidth="9.28515625" defaultRowHeight="15"/>
  <cols>
    <col min="1" max="1" width="103.140625" style="1245" customWidth="1"/>
    <col min="2" max="2" width="20.5703125" style="1245" customWidth="1"/>
    <col min="3" max="3" width="19.42578125" style="1290" customWidth="1"/>
    <col min="4" max="4" width="16.7109375" style="1245" customWidth="1"/>
    <col min="5" max="5" width="9.28515625" style="1245"/>
    <col min="6" max="6" width="8.42578125" style="1245" customWidth="1"/>
    <col min="7" max="7" width="17.5703125" style="1245" bestFit="1" customWidth="1"/>
    <col min="8" max="8" width="21.7109375" style="1245" customWidth="1"/>
    <col min="9" max="9" width="21.28515625" style="1245" customWidth="1"/>
    <col min="10" max="245" width="9.28515625" style="1245"/>
    <col min="246" max="246" width="103.140625" style="1245" customWidth="1"/>
    <col min="247" max="247" width="20.5703125" style="1245" customWidth="1"/>
    <col min="248" max="248" width="19.42578125" style="1245" customWidth="1"/>
    <col min="249" max="249" width="16.7109375" style="1245" customWidth="1"/>
    <col min="250" max="250" width="12.85546875" style="1245" customWidth="1"/>
    <col min="251" max="251" width="11" style="1245" bestFit="1" customWidth="1"/>
    <col min="252" max="256" width="9.28515625" style="1245"/>
    <col min="257" max="257" width="103.140625" style="1245" customWidth="1"/>
    <col min="258" max="258" width="20.5703125" style="1245" customWidth="1"/>
    <col min="259" max="259" width="19.42578125" style="1245" customWidth="1"/>
    <col min="260" max="260" width="16.7109375" style="1245" customWidth="1"/>
    <col min="261" max="261" width="9.28515625" style="1245"/>
    <col min="262" max="262" width="8.42578125" style="1245" customWidth="1"/>
    <col min="263" max="263" width="17.5703125" style="1245" bestFit="1" customWidth="1"/>
    <col min="264" max="264" width="21.7109375" style="1245" customWidth="1"/>
    <col min="265" max="265" width="21.28515625" style="1245" customWidth="1"/>
    <col min="266" max="501" width="9.28515625" style="1245"/>
    <col min="502" max="502" width="103.140625" style="1245" customWidth="1"/>
    <col min="503" max="503" width="20.5703125" style="1245" customWidth="1"/>
    <col min="504" max="504" width="19.42578125" style="1245" customWidth="1"/>
    <col min="505" max="505" width="16.7109375" style="1245" customWidth="1"/>
    <col min="506" max="506" width="12.85546875" style="1245" customWidth="1"/>
    <col min="507" max="507" width="11" style="1245" bestFit="1" customWidth="1"/>
    <col min="508" max="512" width="9.28515625" style="1245"/>
    <col min="513" max="513" width="103.140625" style="1245" customWidth="1"/>
    <col min="514" max="514" width="20.5703125" style="1245" customWidth="1"/>
    <col min="515" max="515" width="19.42578125" style="1245" customWidth="1"/>
    <col min="516" max="516" width="16.7109375" style="1245" customWidth="1"/>
    <col min="517" max="517" width="9.28515625" style="1245"/>
    <col min="518" max="518" width="8.42578125" style="1245" customWidth="1"/>
    <col min="519" max="519" width="17.5703125" style="1245" bestFit="1" customWidth="1"/>
    <col min="520" max="520" width="21.7109375" style="1245" customWidth="1"/>
    <col min="521" max="521" width="21.28515625" style="1245" customWidth="1"/>
    <col min="522" max="757" width="9.28515625" style="1245"/>
    <col min="758" max="758" width="103.140625" style="1245" customWidth="1"/>
    <col min="759" max="759" width="20.5703125" style="1245" customWidth="1"/>
    <col min="760" max="760" width="19.42578125" style="1245" customWidth="1"/>
    <col min="761" max="761" width="16.7109375" style="1245" customWidth="1"/>
    <col min="762" max="762" width="12.85546875" style="1245" customWidth="1"/>
    <col min="763" max="763" width="11" style="1245" bestFit="1" customWidth="1"/>
    <col min="764" max="768" width="9.28515625" style="1245"/>
    <col min="769" max="769" width="103.140625" style="1245" customWidth="1"/>
    <col min="770" max="770" width="20.5703125" style="1245" customWidth="1"/>
    <col min="771" max="771" width="19.42578125" style="1245" customWidth="1"/>
    <col min="772" max="772" width="16.7109375" style="1245" customWidth="1"/>
    <col min="773" max="773" width="9.28515625" style="1245"/>
    <col min="774" max="774" width="8.42578125" style="1245" customWidth="1"/>
    <col min="775" max="775" width="17.5703125" style="1245" bestFit="1" customWidth="1"/>
    <col min="776" max="776" width="21.7109375" style="1245" customWidth="1"/>
    <col min="777" max="777" width="21.28515625" style="1245" customWidth="1"/>
    <col min="778" max="1013" width="9.28515625" style="1245"/>
    <col min="1014" max="1014" width="103.140625" style="1245" customWidth="1"/>
    <col min="1015" max="1015" width="20.5703125" style="1245" customWidth="1"/>
    <col min="1016" max="1016" width="19.42578125" style="1245" customWidth="1"/>
    <col min="1017" max="1017" width="16.7109375" style="1245" customWidth="1"/>
    <col min="1018" max="1018" width="12.85546875" style="1245" customWidth="1"/>
    <col min="1019" max="1019" width="11" style="1245" bestFit="1" customWidth="1"/>
    <col min="1020" max="1024" width="9.28515625" style="1245"/>
    <col min="1025" max="1025" width="103.140625" style="1245" customWidth="1"/>
    <col min="1026" max="1026" width="20.5703125" style="1245" customWidth="1"/>
    <col min="1027" max="1027" width="19.42578125" style="1245" customWidth="1"/>
    <col min="1028" max="1028" width="16.7109375" style="1245" customWidth="1"/>
    <col min="1029" max="1029" width="9.28515625" style="1245"/>
    <col min="1030" max="1030" width="8.42578125" style="1245" customWidth="1"/>
    <col min="1031" max="1031" width="17.5703125" style="1245" bestFit="1" customWidth="1"/>
    <col min="1032" max="1032" width="21.7109375" style="1245" customWidth="1"/>
    <col min="1033" max="1033" width="21.28515625" style="1245" customWidth="1"/>
    <col min="1034" max="1269" width="9.28515625" style="1245"/>
    <col min="1270" max="1270" width="103.140625" style="1245" customWidth="1"/>
    <col min="1271" max="1271" width="20.5703125" style="1245" customWidth="1"/>
    <col min="1272" max="1272" width="19.42578125" style="1245" customWidth="1"/>
    <col min="1273" max="1273" width="16.7109375" style="1245" customWidth="1"/>
    <col min="1274" max="1274" width="12.85546875" style="1245" customWidth="1"/>
    <col min="1275" max="1275" width="11" style="1245" bestFit="1" customWidth="1"/>
    <col min="1276" max="1280" width="9.28515625" style="1245"/>
    <col min="1281" max="1281" width="103.140625" style="1245" customWidth="1"/>
    <col min="1282" max="1282" width="20.5703125" style="1245" customWidth="1"/>
    <col min="1283" max="1283" width="19.42578125" style="1245" customWidth="1"/>
    <col min="1284" max="1284" width="16.7109375" style="1245" customWidth="1"/>
    <col min="1285" max="1285" width="9.28515625" style="1245"/>
    <col min="1286" max="1286" width="8.42578125" style="1245" customWidth="1"/>
    <col min="1287" max="1287" width="17.5703125" style="1245" bestFit="1" customWidth="1"/>
    <col min="1288" max="1288" width="21.7109375" style="1245" customWidth="1"/>
    <col min="1289" max="1289" width="21.28515625" style="1245" customWidth="1"/>
    <col min="1290" max="1525" width="9.28515625" style="1245"/>
    <col min="1526" max="1526" width="103.140625" style="1245" customWidth="1"/>
    <col min="1527" max="1527" width="20.5703125" style="1245" customWidth="1"/>
    <col min="1528" max="1528" width="19.42578125" style="1245" customWidth="1"/>
    <col min="1529" max="1529" width="16.7109375" style="1245" customWidth="1"/>
    <col min="1530" max="1530" width="12.85546875" style="1245" customWidth="1"/>
    <col min="1531" max="1531" width="11" style="1245" bestFit="1" customWidth="1"/>
    <col min="1532" max="1536" width="9.28515625" style="1245"/>
    <col min="1537" max="1537" width="103.140625" style="1245" customWidth="1"/>
    <col min="1538" max="1538" width="20.5703125" style="1245" customWidth="1"/>
    <col min="1539" max="1539" width="19.42578125" style="1245" customWidth="1"/>
    <col min="1540" max="1540" width="16.7109375" style="1245" customWidth="1"/>
    <col min="1541" max="1541" width="9.28515625" style="1245"/>
    <col min="1542" max="1542" width="8.42578125" style="1245" customWidth="1"/>
    <col min="1543" max="1543" width="17.5703125" style="1245" bestFit="1" customWidth="1"/>
    <col min="1544" max="1544" width="21.7109375" style="1245" customWidth="1"/>
    <col min="1545" max="1545" width="21.28515625" style="1245" customWidth="1"/>
    <col min="1546" max="1781" width="9.28515625" style="1245"/>
    <col min="1782" max="1782" width="103.140625" style="1245" customWidth="1"/>
    <col min="1783" max="1783" width="20.5703125" style="1245" customWidth="1"/>
    <col min="1784" max="1784" width="19.42578125" style="1245" customWidth="1"/>
    <col min="1785" max="1785" width="16.7109375" style="1245" customWidth="1"/>
    <col min="1786" max="1786" width="12.85546875" style="1245" customWidth="1"/>
    <col min="1787" max="1787" width="11" style="1245" bestFit="1" customWidth="1"/>
    <col min="1788" max="1792" width="9.28515625" style="1245"/>
    <col min="1793" max="1793" width="103.140625" style="1245" customWidth="1"/>
    <col min="1794" max="1794" width="20.5703125" style="1245" customWidth="1"/>
    <col min="1795" max="1795" width="19.42578125" style="1245" customWidth="1"/>
    <col min="1796" max="1796" width="16.7109375" style="1245" customWidth="1"/>
    <col min="1797" max="1797" width="9.28515625" style="1245"/>
    <col min="1798" max="1798" width="8.42578125" style="1245" customWidth="1"/>
    <col min="1799" max="1799" width="17.5703125" style="1245" bestFit="1" customWidth="1"/>
    <col min="1800" max="1800" width="21.7109375" style="1245" customWidth="1"/>
    <col min="1801" max="1801" width="21.28515625" style="1245" customWidth="1"/>
    <col min="1802" max="2037" width="9.28515625" style="1245"/>
    <col min="2038" max="2038" width="103.140625" style="1245" customWidth="1"/>
    <col min="2039" max="2039" width="20.5703125" style="1245" customWidth="1"/>
    <col min="2040" max="2040" width="19.42578125" style="1245" customWidth="1"/>
    <col min="2041" max="2041" width="16.7109375" style="1245" customWidth="1"/>
    <col min="2042" max="2042" width="12.85546875" style="1245" customWidth="1"/>
    <col min="2043" max="2043" width="11" style="1245" bestFit="1" customWidth="1"/>
    <col min="2044" max="2048" width="9.28515625" style="1245"/>
    <col min="2049" max="2049" width="103.140625" style="1245" customWidth="1"/>
    <col min="2050" max="2050" width="20.5703125" style="1245" customWidth="1"/>
    <col min="2051" max="2051" width="19.42578125" style="1245" customWidth="1"/>
    <col min="2052" max="2052" width="16.7109375" style="1245" customWidth="1"/>
    <col min="2053" max="2053" width="9.28515625" style="1245"/>
    <col min="2054" max="2054" width="8.42578125" style="1245" customWidth="1"/>
    <col min="2055" max="2055" width="17.5703125" style="1245" bestFit="1" customWidth="1"/>
    <col min="2056" max="2056" width="21.7109375" style="1245" customWidth="1"/>
    <col min="2057" max="2057" width="21.28515625" style="1245" customWidth="1"/>
    <col min="2058" max="2293" width="9.28515625" style="1245"/>
    <col min="2294" max="2294" width="103.140625" style="1245" customWidth="1"/>
    <col min="2295" max="2295" width="20.5703125" style="1245" customWidth="1"/>
    <col min="2296" max="2296" width="19.42578125" style="1245" customWidth="1"/>
    <col min="2297" max="2297" width="16.7109375" style="1245" customWidth="1"/>
    <col min="2298" max="2298" width="12.85546875" style="1245" customWidth="1"/>
    <col min="2299" max="2299" width="11" style="1245" bestFit="1" customWidth="1"/>
    <col min="2300" max="2304" width="9.28515625" style="1245"/>
    <col min="2305" max="2305" width="103.140625" style="1245" customWidth="1"/>
    <col min="2306" max="2306" width="20.5703125" style="1245" customWidth="1"/>
    <col min="2307" max="2307" width="19.42578125" style="1245" customWidth="1"/>
    <col min="2308" max="2308" width="16.7109375" style="1245" customWidth="1"/>
    <col min="2309" max="2309" width="9.28515625" style="1245"/>
    <col min="2310" max="2310" width="8.42578125" style="1245" customWidth="1"/>
    <col min="2311" max="2311" width="17.5703125" style="1245" bestFit="1" customWidth="1"/>
    <col min="2312" max="2312" width="21.7109375" style="1245" customWidth="1"/>
    <col min="2313" max="2313" width="21.28515625" style="1245" customWidth="1"/>
    <col min="2314" max="2549" width="9.28515625" style="1245"/>
    <col min="2550" max="2550" width="103.140625" style="1245" customWidth="1"/>
    <col min="2551" max="2551" width="20.5703125" style="1245" customWidth="1"/>
    <col min="2552" max="2552" width="19.42578125" style="1245" customWidth="1"/>
    <col min="2553" max="2553" width="16.7109375" style="1245" customWidth="1"/>
    <col min="2554" max="2554" width="12.85546875" style="1245" customWidth="1"/>
    <col min="2555" max="2555" width="11" style="1245" bestFit="1" customWidth="1"/>
    <col min="2556" max="2560" width="9.28515625" style="1245"/>
    <col min="2561" max="2561" width="103.140625" style="1245" customWidth="1"/>
    <col min="2562" max="2562" width="20.5703125" style="1245" customWidth="1"/>
    <col min="2563" max="2563" width="19.42578125" style="1245" customWidth="1"/>
    <col min="2564" max="2564" width="16.7109375" style="1245" customWidth="1"/>
    <col min="2565" max="2565" width="9.28515625" style="1245"/>
    <col min="2566" max="2566" width="8.42578125" style="1245" customWidth="1"/>
    <col min="2567" max="2567" width="17.5703125" style="1245" bestFit="1" customWidth="1"/>
    <col min="2568" max="2568" width="21.7109375" style="1245" customWidth="1"/>
    <col min="2569" max="2569" width="21.28515625" style="1245" customWidth="1"/>
    <col min="2570" max="2805" width="9.28515625" style="1245"/>
    <col min="2806" max="2806" width="103.140625" style="1245" customWidth="1"/>
    <col min="2807" max="2807" width="20.5703125" style="1245" customWidth="1"/>
    <col min="2808" max="2808" width="19.42578125" style="1245" customWidth="1"/>
    <col min="2809" max="2809" width="16.7109375" style="1245" customWidth="1"/>
    <col min="2810" max="2810" width="12.85546875" style="1245" customWidth="1"/>
    <col min="2811" max="2811" width="11" style="1245" bestFit="1" customWidth="1"/>
    <col min="2812" max="2816" width="9.28515625" style="1245"/>
    <col min="2817" max="2817" width="103.140625" style="1245" customWidth="1"/>
    <col min="2818" max="2818" width="20.5703125" style="1245" customWidth="1"/>
    <col min="2819" max="2819" width="19.42578125" style="1245" customWidth="1"/>
    <col min="2820" max="2820" width="16.7109375" style="1245" customWidth="1"/>
    <col min="2821" max="2821" width="9.28515625" style="1245"/>
    <col min="2822" max="2822" width="8.42578125" style="1245" customWidth="1"/>
    <col min="2823" max="2823" width="17.5703125" style="1245" bestFit="1" customWidth="1"/>
    <col min="2824" max="2824" width="21.7109375" style="1245" customWidth="1"/>
    <col min="2825" max="2825" width="21.28515625" style="1245" customWidth="1"/>
    <col min="2826" max="3061" width="9.28515625" style="1245"/>
    <col min="3062" max="3062" width="103.140625" style="1245" customWidth="1"/>
    <col min="3063" max="3063" width="20.5703125" style="1245" customWidth="1"/>
    <col min="3064" max="3064" width="19.42578125" style="1245" customWidth="1"/>
    <col min="3065" max="3065" width="16.7109375" style="1245" customWidth="1"/>
    <col min="3066" max="3066" width="12.85546875" style="1245" customWidth="1"/>
    <col min="3067" max="3067" width="11" style="1245" bestFit="1" customWidth="1"/>
    <col min="3068" max="3072" width="9.28515625" style="1245"/>
    <col min="3073" max="3073" width="103.140625" style="1245" customWidth="1"/>
    <col min="3074" max="3074" width="20.5703125" style="1245" customWidth="1"/>
    <col min="3075" max="3075" width="19.42578125" style="1245" customWidth="1"/>
    <col min="3076" max="3076" width="16.7109375" style="1245" customWidth="1"/>
    <col min="3077" max="3077" width="9.28515625" style="1245"/>
    <col min="3078" max="3078" width="8.42578125" style="1245" customWidth="1"/>
    <col min="3079" max="3079" width="17.5703125" style="1245" bestFit="1" customWidth="1"/>
    <col min="3080" max="3080" width="21.7109375" style="1245" customWidth="1"/>
    <col min="3081" max="3081" width="21.28515625" style="1245" customWidth="1"/>
    <col min="3082" max="3317" width="9.28515625" style="1245"/>
    <col min="3318" max="3318" width="103.140625" style="1245" customWidth="1"/>
    <col min="3319" max="3319" width="20.5703125" style="1245" customWidth="1"/>
    <col min="3320" max="3320" width="19.42578125" style="1245" customWidth="1"/>
    <col min="3321" max="3321" width="16.7109375" style="1245" customWidth="1"/>
    <col min="3322" max="3322" width="12.85546875" style="1245" customWidth="1"/>
    <col min="3323" max="3323" width="11" style="1245" bestFit="1" customWidth="1"/>
    <col min="3324" max="3328" width="9.28515625" style="1245"/>
    <col min="3329" max="3329" width="103.140625" style="1245" customWidth="1"/>
    <col min="3330" max="3330" width="20.5703125" style="1245" customWidth="1"/>
    <col min="3331" max="3331" width="19.42578125" style="1245" customWidth="1"/>
    <col min="3332" max="3332" width="16.7109375" style="1245" customWidth="1"/>
    <col min="3333" max="3333" width="9.28515625" style="1245"/>
    <col min="3334" max="3334" width="8.42578125" style="1245" customWidth="1"/>
    <col min="3335" max="3335" width="17.5703125" style="1245" bestFit="1" customWidth="1"/>
    <col min="3336" max="3336" width="21.7109375" style="1245" customWidth="1"/>
    <col min="3337" max="3337" width="21.28515625" style="1245" customWidth="1"/>
    <col min="3338" max="3573" width="9.28515625" style="1245"/>
    <col min="3574" max="3574" width="103.140625" style="1245" customWidth="1"/>
    <col min="3575" max="3575" width="20.5703125" style="1245" customWidth="1"/>
    <col min="3576" max="3576" width="19.42578125" style="1245" customWidth="1"/>
    <col min="3577" max="3577" width="16.7109375" style="1245" customWidth="1"/>
    <col min="3578" max="3578" width="12.85546875" style="1245" customWidth="1"/>
    <col min="3579" max="3579" width="11" style="1245" bestFit="1" customWidth="1"/>
    <col min="3580" max="3584" width="9.28515625" style="1245"/>
    <col min="3585" max="3585" width="103.140625" style="1245" customWidth="1"/>
    <col min="3586" max="3586" width="20.5703125" style="1245" customWidth="1"/>
    <col min="3587" max="3587" width="19.42578125" style="1245" customWidth="1"/>
    <col min="3588" max="3588" width="16.7109375" style="1245" customWidth="1"/>
    <col min="3589" max="3589" width="9.28515625" style="1245"/>
    <col min="3590" max="3590" width="8.42578125" style="1245" customWidth="1"/>
    <col min="3591" max="3591" width="17.5703125" style="1245" bestFit="1" customWidth="1"/>
    <col min="3592" max="3592" width="21.7109375" style="1245" customWidth="1"/>
    <col min="3593" max="3593" width="21.28515625" style="1245" customWidth="1"/>
    <col min="3594" max="3829" width="9.28515625" style="1245"/>
    <col min="3830" max="3830" width="103.140625" style="1245" customWidth="1"/>
    <col min="3831" max="3831" width="20.5703125" style="1245" customWidth="1"/>
    <col min="3832" max="3832" width="19.42578125" style="1245" customWidth="1"/>
    <col min="3833" max="3833" width="16.7109375" style="1245" customWidth="1"/>
    <col min="3834" max="3834" width="12.85546875" style="1245" customWidth="1"/>
    <col min="3835" max="3835" width="11" style="1245" bestFit="1" customWidth="1"/>
    <col min="3836" max="3840" width="9.28515625" style="1245"/>
    <col min="3841" max="3841" width="103.140625" style="1245" customWidth="1"/>
    <col min="3842" max="3842" width="20.5703125" style="1245" customWidth="1"/>
    <col min="3843" max="3843" width="19.42578125" style="1245" customWidth="1"/>
    <col min="3844" max="3844" width="16.7109375" style="1245" customWidth="1"/>
    <col min="3845" max="3845" width="9.28515625" style="1245"/>
    <col min="3846" max="3846" width="8.42578125" style="1245" customWidth="1"/>
    <col min="3847" max="3847" width="17.5703125" style="1245" bestFit="1" customWidth="1"/>
    <col min="3848" max="3848" width="21.7109375" style="1245" customWidth="1"/>
    <col min="3849" max="3849" width="21.28515625" style="1245" customWidth="1"/>
    <col min="3850" max="4085" width="9.28515625" style="1245"/>
    <col min="4086" max="4086" width="103.140625" style="1245" customWidth="1"/>
    <col min="4087" max="4087" width="20.5703125" style="1245" customWidth="1"/>
    <col min="4088" max="4088" width="19.42578125" style="1245" customWidth="1"/>
    <col min="4089" max="4089" width="16.7109375" style="1245" customWidth="1"/>
    <col min="4090" max="4090" width="12.85546875" style="1245" customWidth="1"/>
    <col min="4091" max="4091" width="11" style="1245" bestFit="1" customWidth="1"/>
    <col min="4092" max="4096" width="9.28515625" style="1245"/>
    <col min="4097" max="4097" width="103.140625" style="1245" customWidth="1"/>
    <col min="4098" max="4098" width="20.5703125" style="1245" customWidth="1"/>
    <col min="4099" max="4099" width="19.42578125" style="1245" customWidth="1"/>
    <col min="4100" max="4100" width="16.7109375" style="1245" customWidth="1"/>
    <col min="4101" max="4101" width="9.28515625" style="1245"/>
    <col min="4102" max="4102" width="8.42578125" style="1245" customWidth="1"/>
    <col min="4103" max="4103" width="17.5703125" style="1245" bestFit="1" customWidth="1"/>
    <col min="4104" max="4104" width="21.7109375" style="1245" customWidth="1"/>
    <col min="4105" max="4105" width="21.28515625" style="1245" customWidth="1"/>
    <col min="4106" max="4341" width="9.28515625" style="1245"/>
    <col min="4342" max="4342" width="103.140625" style="1245" customWidth="1"/>
    <col min="4343" max="4343" width="20.5703125" style="1245" customWidth="1"/>
    <col min="4344" max="4344" width="19.42578125" style="1245" customWidth="1"/>
    <col min="4345" max="4345" width="16.7109375" style="1245" customWidth="1"/>
    <col min="4346" max="4346" width="12.85546875" style="1245" customWidth="1"/>
    <col min="4347" max="4347" width="11" style="1245" bestFit="1" customWidth="1"/>
    <col min="4348" max="4352" width="9.28515625" style="1245"/>
    <col min="4353" max="4353" width="103.140625" style="1245" customWidth="1"/>
    <col min="4354" max="4354" width="20.5703125" style="1245" customWidth="1"/>
    <col min="4355" max="4355" width="19.42578125" style="1245" customWidth="1"/>
    <col min="4356" max="4356" width="16.7109375" style="1245" customWidth="1"/>
    <col min="4357" max="4357" width="9.28515625" style="1245"/>
    <col min="4358" max="4358" width="8.42578125" style="1245" customWidth="1"/>
    <col min="4359" max="4359" width="17.5703125" style="1245" bestFit="1" customWidth="1"/>
    <col min="4360" max="4360" width="21.7109375" style="1245" customWidth="1"/>
    <col min="4361" max="4361" width="21.28515625" style="1245" customWidth="1"/>
    <col min="4362" max="4597" width="9.28515625" style="1245"/>
    <col min="4598" max="4598" width="103.140625" style="1245" customWidth="1"/>
    <col min="4599" max="4599" width="20.5703125" style="1245" customWidth="1"/>
    <col min="4600" max="4600" width="19.42578125" style="1245" customWidth="1"/>
    <col min="4601" max="4601" width="16.7109375" style="1245" customWidth="1"/>
    <col min="4602" max="4602" width="12.85546875" style="1245" customWidth="1"/>
    <col min="4603" max="4603" width="11" style="1245" bestFit="1" customWidth="1"/>
    <col min="4604" max="4608" width="9.28515625" style="1245"/>
    <col min="4609" max="4609" width="103.140625" style="1245" customWidth="1"/>
    <col min="4610" max="4610" width="20.5703125" style="1245" customWidth="1"/>
    <col min="4611" max="4611" width="19.42578125" style="1245" customWidth="1"/>
    <col min="4612" max="4612" width="16.7109375" style="1245" customWidth="1"/>
    <col min="4613" max="4613" width="9.28515625" style="1245"/>
    <col min="4614" max="4614" width="8.42578125" style="1245" customWidth="1"/>
    <col min="4615" max="4615" width="17.5703125" style="1245" bestFit="1" customWidth="1"/>
    <col min="4616" max="4616" width="21.7109375" style="1245" customWidth="1"/>
    <col min="4617" max="4617" width="21.28515625" style="1245" customWidth="1"/>
    <col min="4618" max="4853" width="9.28515625" style="1245"/>
    <col min="4854" max="4854" width="103.140625" style="1245" customWidth="1"/>
    <col min="4855" max="4855" width="20.5703125" style="1245" customWidth="1"/>
    <col min="4856" max="4856" width="19.42578125" style="1245" customWidth="1"/>
    <col min="4857" max="4857" width="16.7109375" style="1245" customWidth="1"/>
    <col min="4858" max="4858" width="12.85546875" style="1245" customWidth="1"/>
    <col min="4859" max="4859" width="11" style="1245" bestFit="1" customWidth="1"/>
    <col min="4860" max="4864" width="9.28515625" style="1245"/>
    <col min="4865" max="4865" width="103.140625" style="1245" customWidth="1"/>
    <col min="4866" max="4866" width="20.5703125" style="1245" customWidth="1"/>
    <col min="4867" max="4867" width="19.42578125" style="1245" customWidth="1"/>
    <col min="4868" max="4868" width="16.7109375" style="1245" customWidth="1"/>
    <col min="4869" max="4869" width="9.28515625" style="1245"/>
    <col min="4870" max="4870" width="8.42578125" style="1245" customWidth="1"/>
    <col min="4871" max="4871" width="17.5703125" style="1245" bestFit="1" customWidth="1"/>
    <col min="4872" max="4872" width="21.7109375" style="1245" customWidth="1"/>
    <col min="4873" max="4873" width="21.28515625" style="1245" customWidth="1"/>
    <col min="4874" max="5109" width="9.28515625" style="1245"/>
    <col min="5110" max="5110" width="103.140625" style="1245" customWidth="1"/>
    <col min="5111" max="5111" width="20.5703125" style="1245" customWidth="1"/>
    <col min="5112" max="5112" width="19.42578125" style="1245" customWidth="1"/>
    <col min="5113" max="5113" width="16.7109375" style="1245" customWidth="1"/>
    <col min="5114" max="5114" width="12.85546875" style="1245" customWidth="1"/>
    <col min="5115" max="5115" width="11" style="1245" bestFit="1" customWidth="1"/>
    <col min="5116" max="5120" width="9.28515625" style="1245"/>
    <col min="5121" max="5121" width="103.140625" style="1245" customWidth="1"/>
    <col min="5122" max="5122" width="20.5703125" style="1245" customWidth="1"/>
    <col min="5123" max="5123" width="19.42578125" style="1245" customWidth="1"/>
    <col min="5124" max="5124" width="16.7109375" style="1245" customWidth="1"/>
    <col min="5125" max="5125" width="9.28515625" style="1245"/>
    <col min="5126" max="5126" width="8.42578125" style="1245" customWidth="1"/>
    <col min="5127" max="5127" width="17.5703125" style="1245" bestFit="1" customWidth="1"/>
    <col min="5128" max="5128" width="21.7109375" style="1245" customWidth="1"/>
    <col min="5129" max="5129" width="21.28515625" style="1245" customWidth="1"/>
    <col min="5130" max="5365" width="9.28515625" style="1245"/>
    <col min="5366" max="5366" width="103.140625" style="1245" customWidth="1"/>
    <col min="5367" max="5367" width="20.5703125" style="1245" customWidth="1"/>
    <col min="5368" max="5368" width="19.42578125" style="1245" customWidth="1"/>
    <col min="5369" max="5369" width="16.7109375" style="1245" customWidth="1"/>
    <col min="5370" max="5370" width="12.85546875" style="1245" customWidth="1"/>
    <col min="5371" max="5371" width="11" style="1245" bestFit="1" customWidth="1"/>
    <col min="5372" max="5376" width="9.28515625" style="1245"/>
    <col min="5377" max="5377" width="103.140625" style="1245" customWidth="1"/>
    <col min="5378" max="5378" width="20.5703125" style="1245" customWidth="1"/>
    <col min="5379" max="5379" width="19.42578125" style="1245" customWidth="1"/>
    <col min="5380" max="5380" width="16.7109375" style="1245" customWidth="1"/>
    <col min="5381" max="5381" width="9.28515625" style="1245"/>
    <col min="5382" max="5382" width="8.42578125" style="1245" customWidth="1"/>
    <col min="5383" max="5383" width="17.5703125" style="1245" bestFit="1" customWidth="1"/>
    <col min="5384" max="5384" width="21.7109375" style="1245" customWidth="1"/>
    <col min="5385" max="5385" width="21.28515625" style="1245" customWidth="1"/>
    <col min="5386" max="5621" width="9.28515625" style="1245"/>
    <col min="5622" max="5622" width="103.140625" style="1245" customWidth="1"/>
    <col min="5623" max="5623" width="20.5703125" style="1245" customWidth="1"/>
    <col min="5624" max="5624" width="19.42578125" style="1245" customWidth="1"/>
    <col min="5625" max="5625" width="16.7109375" style="1245" customWidth="1"/>
    <col min="5626" max="5626" width="12.85546875" style="1245" customWidth="1"/>
    <col min="5627" max="5627" width="11" style="1245" bestFit="1" customWidth="1"/>
    <col min="5628" max="5632" width="9.28515625" style="1245"/>
    <col min="5633" max="5633" width="103.140625" style="1245" customWidth="1"/>
    <col min="5634" max="5634" width="20.5703125" style="1245" customWidth="1"/>
    <col min="5635" max="5635" width="19.42578125" style="1245" customWidth="1"/>
    <col min="5636" max="5636" width="16.7109375" style="1245" customWidth="1"/>
    <col min="5637" max="5637" width="9.28515625" style="1245"/>
    <col min="5638" max="5638" width="8.42578125" style="1245" customWidth="1"/>
    <col min="5639" max="5639" width="17.5703125" style="1245" bestFit="1" customWidth="1"/>
    <col min="5640" max="5640" width="21.7109375" style="1245" customWidth="1"/>
    <col min="5641" max="5641" width="21.28515625" style="1245" customWidth="1"/>
    <col min="5642" max="5877" width="9.28515625" style="1245"/>
    <col min="5878" max="5878" width="103.140625" style="1245" customWidth="1"/>
    <col min="5879" max="5879" width="20.5703125" style="1245" customWidth="1"/>
    <col min="5880" max="5880" width="19.42578125" style="1245" customWidth="1"/>
    <col min="5881" max="5881" width="16.7109375" style="1245" customWidth="1"/>
    <col min="5882" max="5882" width="12.85546875" style="1245" customWidth="1"/>
    <col min="5883" max="5883" width="11" style="1245" bestFit="1" customWidth="1"/>
    <col min="5884" max="5888" width="9.28515625" style="1245"/>
    <col min="5889" max="5889" width="103.140625" style="1245" customWidth="1"/>
    <col min="5890" max="5890" width="20.5703125" style="1245" customWidth="1"/>
    <col min="5891" max="5891" width="19.42578125" style="1245" customWidth="1"/>
    <col min="5892" max="5892" width="16.7109375" style="1245" customWidth="1"/>
    <col min="5893" max="5893" width="9.28515625" style="1245"/>
    <col min="5894" max="5894" width="8.42578125" style="1245" customWidth="1"/>
    <col min="5895" max="5895" width="17.5703125" style="1245" bestFit="1" customWidth="1"/>
    <col min="5896" max="5896" width="21.7109375" style="1245" customWidth="1"/>
    <col min="5897" max="5897" width="21.28515625" style="1245" customWidth="1"/>
    <col min="5898" max="6133" width="9.28515625" style="1245"/>
    <col min="6134" max="6134" width="103.140625" style="1245" customWidth="1"/>
    <col min="6135" max="6135" width="20.5703125" style="1245" customWidth="1"/>
    <col min="6136" max="6136" width="19.42578125" style="1245" customWidth="1"/>
    <col min="6137" max="6137" width="16.7109375" style="1245" customWidth="1"/>
    <col min="6138" max="6138" width="12.85546875" style="1245" customWidth="1"/>
    <col min="6139" max="6139" width="11" style="1245" bestFit="1" customWidth="1"/>
    <col min="6140" max="6144" width="9.28515625" style="1245"/>
    <col min="6145" max="6145" width="103.140625" style="1245" customWidth="1"/>
    <col min="6146" max="6146" width="20.5703125" style="1245" customWidth="1"/>
    <col min="6147" max="6147" width="19.42578125" style="1245" customWidth="1"/>
    <col min="6148" max="6148" width="16.7109375" style="1245" customWidth="1"/>
    <col min="6149" max="6149" width="9.28515625" style="1245"/>
    <col min="6150" max="6150" width="8.42578125" style="1245" customWidth="1"/>
    <col min="6151" max="6151" width="17.5703125" style="1245" bestFit="1" customWidth="1"/>
    <col min="6152" max="6152" width="21.7109375" style="1245" customWidth="1"/>
    <col min="6153" max="6153" width="21.28515625" style="1245" customWidth="1"/>
    <col min="6154" max="6389" width="9.28515625" style="1245"/>
    <col min="6390" max="6390" width="103.140625" style="1245" customWidth="1"/>
    <col min="6391" max="6391" width="20.5703125" style="1245" customWidth="1"/>
    <col min="6392" max="6392" width="19.42578125" style="1245" customWidth="1"/>
    <col min="6393" max="6393" width="16.7109375" style="1245" customWidth="1"/>
    <col min="6394" max="6394" width="12.85546875" style="1245" customWidth="1"/>
    <col min="6395" max="6395" width="11" style="1245" bestFit="1" customWidth="1"/>
    <col min="6396" max="6400" width="9.28515625" style="1245"/>
    <col min="6401" max="6401" width="103.140625" style="1245" customWidth="1"/>
    <col min="6402" max="6402" width="20.5703125" style="1245" customWidth="1"/>
    <col min="6403" max="6403" width="19.42578125" style="1245" customWidth="1"/>
    <col min="6404" max="6404" width="16.7109375" style="1245" customWidth="1"/>
    <col min="6405" max="6405" width="9.28515625" style="1245"/>
    <col min="6406" max="6406" width="8.42578125" style="1245" customWidth="1"/>
    <col min="6407" max="6407" width="17.5703125" style="1245" bestFit="1" customWidth="1"/>
    <col min="6408" max="6408" width="21.7109375" style="1245" customWidth="1"/>
    <col min="6409" max="6409" width="21.28515625" style="1245" customWidth="1"/>
    <col min="6410" max="6645" width="9.28515625" style="1245"/>
    <col min="6646" max="6646" width="103.140625" style="1245" customWidth="1"/>
    <col min="6647" max="6647" width="20.5703125" style="1245" customWidth="1"/>
    <col min="6648" max="6648" width="19.42578125" style="1245" customWidth="1"/>
    <col min="6649" max="6649" width="16.7109375" style="1245" customWidth="1"/>
    <col min="6650" max="6650" width="12.85546875" style="1245" customWidth="1"/>
    <col min="6651" max="6651" width="11" style="1245" bestFit="1" customWidth="1"/>
    <col min="6652" max="6656" width="9.28515625" style="1245"/>
    <col min="6657" max="6657" width="103.140625" style="1245" customWidth="1"/>
    <col min="6658" max="6658" width="20.5703125" style="1245" customWidth="1"/>
    <col min="6659" max="6659" width="19.42578125" style="1245" customWidth="1"/>
    <col min="6660" max="6660" width="16.7109375" style="1245" customWidth="1"/>
    <col min="6661" max="6661" width="9.28515625" style="1245"/>
    <col min="6662" max="6662" width="8.42578125" style="1245" customWidth="1"/>
    <col min="6663" max="6663" width="17.5703125" style="1245" bestFit="1" customWidth="1"/>
    <col min="6664" max="6664" width="21.7109375" style="1245" customWidth="1"/>
    <col min="6665" max="6665" width="21.28515625" style="1245" customWidth="1"/>
    <col min="6666" max="6901" width="9.28515625" style="1245"/>
    <col min="6902" max="6902" width="103.140625" style="1245" customWidth="1"/>
    <col min="6903" max="6903" width="20.5703125" style="1245" customWidth="1"/>
    <col min="6904" max="6904" width="19.42578125" style="1245" customWidth="1"/>
    <col min="6905" max="6905" width="16.7109375" style="1245" customWidth="1"/>
    <col min="6906" max="6906" width="12.85546875" style="1245" customWidth="1"/>
    <col min="6907" max="6907" width="11" style="1245" bestFit="1" customWidth="1"/>
    <col min="6908" max="6912" width="9.28515625" style="1245"/>
    <col min="6913" max="6913" width="103.140625" style="1245" customWidth="1"/>
    <col min="6914" max="6914" width="20.5703125" style="1245" customWidth="1"/>
    <col min="6915" max="6915" width="19.42578125" style="1245" customWidth="1"/>
    <col min="6916" max="6916" width="16.7109375" style="1245" customWidth="1"/>
    <col min="6917" max="6917" width="9.28515625" style="1245"/>
    <col min="6918" max="6918" width="8.42578125" style="1245" customWidth="1"/>
    <col min="6919" max="6919" width="17.5703125" style="1245" bestFit="1" customWidth="1"/>
    <col min="6920" max="6920" width="21.7109375" style="1245" customWidth="1"/>
    <col min="6921" max="6921" width="21.28515625" style="1245" customWidth="1"/>
    <col min="6922" max="7157" width="9.28515625" style="1245"/>
    <col min="7158" max="7158" width="103.140625" style="1245" customWidth="1"/>
    <col min="7159" max="7159" width="20.5703125" style="1245" customWidth="1"/>
    <col min="7160" max="7160" width="19.42578125" style="1245" customWidth="1"/>
    <col min="7161" max="7161" width="16.7109375" style="1245" customWidth="1"/>
    <col min="7162" max="7162" width="12.85546875" style="1245" customWidth="1"/>
    <col min="7163" max="7163" width="11" style="1245" bestFit="1" customWidth="1"/>
    <col min="7164" max="7168" width="9.28515625" style="1245"/>
    <col min="7169" max="7169" width="103.140625" style="1245" customWidth="1"/>
    <col min="7170" max="7170" width="20.5703125" style="1245" customWidth="1"/>
    <col min="7171" max="7171" width="19.42578125" style="1245" customWidth="1"/>
    <col min="7172" max="7172" width="16.7109375" style="1245" customWidth="1"/>
    <col min="7173" max="7173" width="9.28515625" style="1245"/>
    <col min="7174" max="7174" width="8.42578125" style="1245" customWidth="1"/>
    <col min="7175" max="7175" width="17.5703125" style="1245" bestFit="1" customWidth="1"/>
    <col min="7176" max="7176" width="21.7109375" style="1245" customWidth="1"/>
    <col min="7177" max="7177" width="21.28515625" style="1245" customWidth="1"/>
    <col min="7178" max="7413" width="9.28515625" style="1245"/>
    <col min="7414" max="7414" width="103.140625" style="1245" customWidth="1"/>
    <col min="7415" max="7415" width="20.5703125" style="1245" customWidth="1"/>
    <col min="7416" max="7416" width="19.42578125" style="1245" customWidth="1"/>
    <col min="7417" max="7417" width="16.7109375" style="1245" customWidth="1"/>
    <col min="7418" max="7418" width="12.85546875" style="1245" customWidth="1"/>
    <col min="7419" max="7419" width="11" style="1245" bestFit="1" customWidth="1"/>
    <col min="7420" max="7424" width="9.28515625" style="1245"/>
    <col min="7425" max="7425" width="103.140625" style="1245" customWidth="1"/>
    <col min="7426" max="7426" width="20.5703125" style="1245" customWidth="1"/>
    <col min="7427" max="7427" width="19.42578125" style="1245" customWidth="1"/>
    <col min="7428" max="7428" width="16.7109375" style="1245" customWidth="1"/>
    <col min="7429" max="7429" width="9.28515625" style="1245"/>
    <col min="7430" max="7430" width="8.42578125" style="1245" customWidth="1"/>
    <col min="7431" max="7431" width="17.5703125" style="1245" bestFit="1" customWidth="1"/>
    <col min="7432" max="7432" width="21.7109375" style="1245" customWidth="1"/>
    <col min="7433" max="7433" width="21.28515625" style="1245" customWidth="1"/>
    <col min="7434" max="7669" width="9.28515625" style="1245"/>
    <col min="7670" max="7670" width="103.140625" style="1245" customWidth="1"/>
    <col min="7671" max="7671" width="20.5703125" style="1245" customWidth="1"/>
    <col min="7672" max="7672" width="19.42578125" style="1245" customWidth="1"/>
    <col min="7673" max="7673" width="16.7109375" style="1245" customWidth="1"/>
    <col min="7674" max="7674" width="12.85546875" style="1245" customWidth="1"/>
    <col min="7675" max="7675" width="11" style="1245" bestFit="1" customWidth="1"/>
    <col min="7676" max="7680" width="9.28515625" style="1245"/>
    <col min="7681" max="7681" width="103.140625" style="1245" customWidth="1"/>
    <col min="7682" max="7682" width="20.5703125" style="1245" customWidth="1"/>
    <col min="7683" max="7683" width="19.42578125" style="1245" customWidth="1"/>
    <col min="7684" max="7684" width="16.7109375" style="1245" customWidth="1"/>
    <col min="7685" max="7685" width="9.28515625" style="1245"/>
    <col min="7686" max="7686" width="8.42578125" style="1245" customWidth="1"/>
    <col min="7687" max="7687" width="17.5703125" style="1245" bestFit="1" customWidth="1"/>
    <col min="7688" max="7688" width="21.7109375" style="1245" customWidth="1"/>
    <col min="7689" max="7689" width="21.28515625" style="1245" customWidth="1"/>
    <col min="7690" max="7925" width="9.28515625" style="1245"/>
    <col min="7926" max="7926" width="103.140625" style="1245" customWidth="1"/>
    <col min="7927" max="7927" width="20.5703125" style="1245" customWidth="1"/>
    <col min="7928" max="7928" width="19.42578125" style="1245" customWidth="1"/>
    <col min="7929" max="7929" width="16.7109375" style="1245" customWidth="1"/>
    <col min="7930" max="7930" width="12.85546875" style="1245" customWidth="1"/>
    <col min="7931" max="7931" width="11" style="1245" bestFit="1" customWidth="1"/>
    <col min="7932" max="7936" width="9.28515625" style="1245"/>
    <col min="7937" max="7937" width="103.140625" style="1245" customWidth="1"/>
    <col min="7938" max="7938" width="20.5703125" style="1245" customWidth="1"/>
    <col min="7939" max="7939" width="19.42578125" style="1245" customWidth="1"/>
    <col min="7940" max="7940" width="16.7109375" style="1245" customWidth="1"/>
    <col min="7941" max="7941" width="9.28515625" style="1245"/>
    <col min="7942" max="7942" width="8.42578125" style="1245" customWidth="1"/>
    <col min="7943" max="7943" width="17.5703125" style="1245" bestFit="1" customWidth="1"/>
    <col min="7944" max="7944" width="21.7109375" style="1245" customWidth="1"/>
    <col min="7945" max="7945" width="21.28515625" style="1245" customWidth="1"/>
    <col min="7946" max="8181" width="9.28515625" style="1245"/>
    <col min="8182" max="8182" width="103.140625" style="1245" customWidth="1"/>
    <col min="8183" max="8183" width="20.5703125" style="1245" customWidth="1"/>
    <col min="8184" max="8184" width="19.42578125" style="1245" customWidth="1"/>
    <col min="8185" max="8185" width="16.7109375" style="1245" customWidth="1"/>
    <col min="8186" max="8186" width="12.85546875" style="1245" customWidth="1"/>
    <col min="8187" max="8187" width="11" style="1245" bestFit="1" customWidth="1"/>
    <col min="8188" max="8192" width="9.28515625" style="1245"/>
    <col min="8193" max="8193" width="103.140625" style="1245" customWidth="1"/>
    <col min="8194" max="8194" width="20.5703125" style="1245" customWidth="1"/>
    <col min="8195" max="8195" width="19.42578125" style="1245" customWidth="1"/>
    <col min="8196" max="8196" width="16.7109375" style="1245" customWidth="1"/>
    <col min="8197" max="8197" width="9.28515625" style="1245"/>
    <col min="8198" max="8198" width="8.42578125" style="1245" customWidth="1"/>
    <col min="8199" max="8199" width="17.5703125" style="1245" bestFit="1" customWidth="1"/>
    <col min="8200" max="8200" width="21.7109375" style="1245" customWidth="1"/>
    <col min="8201" max="8201" width="21.28515625" style="1245" customWidth="1"/>
    <col min="8202" max="8437" width="9.28515625" style="1245"/>
    <col min="8438" max="8438" width="103.140625" style="1245" customWidth="1"/>
    <col min="8439" max="8439" width="20.5703125" style="1245" customWidth="1"/>
    <col min="8440" max="8440" width="19.42578125" style="1245" customWidth="1"/>
    <col min="8441" max="8441" width="16.7109375" style="1245" customWidth="1"/>
    <col min="8442" max="8442" width="12.85546875" style="1245" customWidth="1"/>
    <col min="8443" max="8443" width="11" style="1245" bestFit="1" customWidth="1"/>
    <col min="8444" max="8448" width="9.28515625" style="1245"/>
    <col min="8449" max="8449" width="103.140625" style="1245" customWidth="1"/>
    <col min="8450" max="8450" width="20.5703125" style="1245" customWidth="1"/>
    <col min="8451" max="8451" width="19.42578125" style="1245" customWidth="1"/>
    <col min="8452" max="8452" width="16.7109375" style="1245" customWidth="1"/>
    <col min="8453" max="8453" width="9.28515625" style="1245"/>
    <col min="8454" max="8454" width="8.42578125" style="1245" customWidth="1"/>
    <col min="8455" max="8455" width="17.5703125" style="1245" bestFit="1" customWidth="1"/>
    <col min="8456" max="8456" width="21.7109375" style="1245" customWidth="1"/>
    <col min="8457" max="8457" width="21.28515625" style="1245" customWidth="1"/>
    <col min="8458" max="8693" width="9.28515625" style="1245"/>
    <col min="8694" max="8694" width="103.140625" style="1245" customWidth="1"/>
    <col min="8695" max="8695" width="20.5703125" style="1245" customWidth="1"/>
    <col min="8696" max="8696" width="19.42578125" style="1245" customWidth="1"/>
    <col min="8697" max="8697" width="16.7109375" style="1245" customWidth="1"/>
    <col min="8698" max="8698" width="12.85546875" style="1245" customWidth="1"/>
    <col min="8699" max="8699" width="11" style="1245" bestFit="1" customWidth="1"/>
    <col min="8700" max="8704" width="9.28515625" style="1245"/>
    <col min="8705" max="8705" width="103.140625" style="1245" customWidth="1"/>
    <col min="8706" max="8706" width="20.5703125" style="1245" customWidth="1"/>
    <col min="8707" max="8707" width="19.42578125" style="1245" customWidth="1"/>
    <col min="8708" max="8708" width="16.7109375" style="1245" customWidth="1"/>
    <col min="8709" max="8709" width="9.28515625" style="1245"/>
    <col min="8710" max="8710" width="8.42578125" style="1245" customWidth="1"/>
    <col min="8711" max="8711" width="17.5703125" style="1245" bestFit="1" customWidth="1"/>
    <col min="8712" max="8712" width="21.7109375" style="1245" customWidth="1"/>
    <col min="8713" max="8713" width="21.28515625" style="1245" customWidth="1"/>
    <col min="8714" max="8949" width="9.28515625" style="1245"/>
    <col min="8950" max="8950" width="103.140625" style="1245" customWidth="1"/>
    <col min="8951" max="8951" width="20.5703125" style="1245" customWidth="1"/>
    <col min="8952" max="8952" width="19.42578125" style="1245" customWidth="1"/>
    <col min="8953" max="8953" width="16.7109375" style="1245" customWidth="1"/>
    <col min="8954" max="8954" width="12.85546875" style="1245" customWidth="1"/>
    <col min="8955" max="8955" width="11" style="1245" bestFit="1" customWidth="1"/>
    <col min="8956" max="8960" width="9.28515625" style="1245"/>
    <col min="8961" max="8961" width="103.140625" style="1245" customWidth="1"/>
    <col min="8962" max="8962" width="20.5703125" style="1245" customWidth="1"/>
    <col min="8963" max="8963" width="19.42578125" style="1245" customWidth="1"/>
    <col min="8964" max="8964" width="16.7109375" style="1245" customWidth="1"/>
    <col min="8965" max="8965" width="9.28515625" style="1245"/>
    <col min="8966" max="8966" width="8.42578125" style="1245" customWidth="1"/>
    <col min="8967" max="8967" width="17.5703125" style="1245" bestFit="1" customWidth="1"/>
    <col min="8968" max="8968" width="21.7109375" style="1245" customWidth="1"/>
    <col min="8969" max="8969" width="21.28515625" style="1245" customWidth="1"/>
    <col min="8970" max="9205" width="9.28515625" style="1245"/>
    <col min="9206" max="9206" width="103.140625" style="1245" customWidth="1"/>
    <col min="9207" max="9207" width="20.5703125" style="1245" customWidth="1"/>
    <col min="9208" max="9208" width="19.42578125" style="1245" customWidth="1"/>
    <col min="9209" max="9209" width="16.7109375" style="1245" customWidth="1"/>
    <col min="9210" max="9210" width="12.85546875" style="1245" customWidth="1"/>
    <col min="9211" max="9211" width="11" style="1245" bestFit="1" customWidth="1"/>
    <col min="9212" max="9216" width="9.28515625" style="1245"/>
    <col min="9217" max="9217" width="103.140625" style="1245" customWidth="1"/>
    <col min="9218" max="9218" width="20.5703125" style="1245" customWidth="1"/>
    <col min="9219" max="9219" width="19.42578125" style="1245" customWidth="1"/>
    <col min="9220" max="9220" width="16.7109375" style="1245" customWidth="1"/>
    <col min="9221" max="9221" width="9.28515625" style="1245"/>
    <col min="9222" max="9222" width="8.42578125" style="1245" customWidth="1"/>
    <col min="9223" max="9223" width="17.5703125" style="1245" bestFit="1" customWidth="1"/>
    <col min="9224" max="9224" width="21.7109375" style="1245" customWidth="1"/>
    <col min="9225" max="9225" width="21.28515625" style="1245" customWidth="1"/>
    <col min="9226" max="9461" width="9.28515625" style="1245"/>
    <col min="9462" max="9462" width="103.140625" style="1245" customWidth="1"/>
    <col min="9463" max="9463" width="20.5703125" style="1245" customWidth="1"/>
    <col min="9464" max="9464" width="19.42578125" style="1245" customWidth="1"/>
    <col min="9465" max="9465" width="16.7109375" style="1245" customWidth="1"/>
    <col min="9466" max="9466" width="12.85546875" style="1245" customWidth="1"/>
    <col min="9467" max="9467" width="11" style="1245" bestFit="1" customWidth="1"/>
    <col min="9468" max="9472" width="9.28515625" style="1245"/>
    <col min="9473" max="9473" width="103.140625" style="1245" customWidth="1"/>
    <col min="9474" max="9474" width="20.5703125" style="1245" customWidth="1"/>
    <col min="9475" max="9475" width="19.42578125" style="1245" customWidth="1"/>
    <col min="9476" max="9476" width="16.7109375" style="1245" customWidth="1"/>
    <col min="9477" max="9477" width="9.28515625" style="1245"/>
    <col min="9478" max="9478" width="8.42578125" style="1245" customWidth="1"/>
    <col min="9479" max="9479" width="17.5703125" style="1245" bestFit="1" customWidth="1"/>
    <col min="9480" max="9480" width="21.7109375" style="1245" customWidth="1"/>
    <col min="9481" max="9481" width="21.28515625" style="1245" customWidth="1"/>
    <col min="9482" max="9717" width="9.28515625" style="1245"/>
    <col min="9718" max="9718" width="103.140625" style="1245" customWidth="1"/>
    <col min="9719" max="9719" width="20.5703125" style="1245" customWidth="1"/>
    <col min="9720" max="9720" width="19.42578125" style="1245" customWidth="1"/>
    <col min="9721" max="9721" width="16.7109375" style="1245" customWidth="1"/>
    <col min="9722" max="9722" width="12.85546875" style="1245" customWidth="1"/>
    <col min="9723" max="9723" width="11" style="1245" bestFit="1" customWidth="1"/>
    <col min="9724" max="9728" width="9.28515625" style="1245"/>
    <col min="9729" max="9729" width="103.140625" style="1245" customWidth="1"/>
    <col min="9730" max="9730" width="20.5703125" style="1245" customWidth="1"/>
    <col min="9731" max="9731" width="19.42578125" style="1245" customWidth="1"/>
    <col min="9732" max="9732" width="16.7109375" style="1245" customWidth="1"/>
    <col min="9733" max="9733" width="9.28515625" style="1245"/>
    <col min="9734" max="9734" width="8.42578125" style="1245" customWidth="1"/>
    <col min="9735" max="9735" width="17.5703125" style="1245" bestFit="1" customWidth="1"/>
    <col min="9736" max="9736" width="21.7109375" style="1245" customWidth="1"/>
    <col min="9737" max="9737" width="21.28515625" style="1245" customWidth="1"/>
    <col min="9738" max="9973" width="9.28515625" style="1245"/>
    <col min="9974" max="9974" width="103.140625" style="1245" customWidth="1"/>
    <col min="9975" max="9975" width="20.5703125" style="1245" customWidth="1"/>
    <col min="9976" max="9976" width="19.42578125" style="1245" customWidth="1"/>
    <col min="9977" max="9977" width="16.7109375" style="1245" customWidth="1"/>
    <col min="9978" max="9978" width="12.85546875" style="1245" customWidth="1"/>
    <col min="9979" max="9979" width="11" style="1245" bestFit="1" customWidth="1"/>
    <col min="9980" max="9984" width="9.28515625" style="1245"/>
    <col min="9985" max="9985" width="103.140625" style="1245" customWidth="1"/>
    <col min="9986" max="9986" width="20.5703125" style="1245" customWidth="1"/>
    <col min="9987" max="9987" width="19.42578125" style="1245" customWidth="1"/>
    <col min="9988" max="9988" width="16.7109375" style="1245" customWidth="1"/>
    <col min="9989" max="9989" width="9.28515625" style="1245"/>
    <col min="9990" max="9990" width="8.42578125" style="1245" customWidth="1"/>
    <col min="9991" max="9991" width="17.5703125" style="1245" bestFit="1" customWidth="1"/>
    <col min="9992" max="9992" width="21.7109375" style="1245" customWidth="1"/>
    <col min="9993" max="9993" width="21.28515625" style="1245" customWidth="1"/>
    <col min="9994" max="10229" width="9.28515625" style="1245"/>
    <col min="10230" max="10230" width="103.140625" style="1245" customWidth="1"/>
    <col min="10231" max="10231" width="20.5703125" style="1245" customWidth="1"/>
    <col min="10232" max="10232" width="19.42578125" style="1245" customWidth="1"/>
    <col min="10233" max="10233" width="16.7109375" style="1245" customWidth="1"/>
    <col min="10234" max="10234" width="12.85546875" style="1245" customWidth="1"/>
    <col min="10235" max="10235" width="11" style="1245" bestFit="1" customWidth="1"/>
    <col min="10236" max="10240" width="9.28515625" style="1245"/>
    <col min="10241" max="10241" width="103.140625" style="1245" customWidth="1"/>
    <col min="10242" max="10242" width="20.5703125" style="1245" customWidth="1"/>
    <col min="10243" max="10243" width="19.42578125" style="1245" customWidth="1"/>
    <col min="10244" max="10244" width="16.7109375" style="1245" customWidth="1"/>
    <col min="10245" max="10245" width="9.28515625" style="1245"/>
    <col min="10246" max="10246" width="8.42578125" style="1245" customWidth="1"/>
    <col min="10247" max="10247" width="17.5703125" style="1245" bestFit="1" customWidth="1"/>
    <col min="10248" max="10248" width="21.7109375" style="1245" customWidth="1"/>
    <col min="10249" max="10249" width="21.28515625" style="1245" customWidth="1"/>
    <col min="10250" max="10485" width="9.28515625" style="1245"/>
    <col min="10486" max="10486" width="103.140625" style="1245" customWidth="1"/>
    <col min="10487" max="10487" width="20.5703125" style="1245" customWidth="1"/>
    <col min="10488" max="10488" width="19.42578125" style="1245" customWidth="1"/>
    <col min="10489" max="10489" width="16.7109375" style="1245" customWidth="1"/>
    <col min="10490" max="10490" width="12.85546875" style="1245" customWidth="1"/>
    <col min="10491" max="10491" width="11" style="1245" bestFit="1" customWidth="1"/>
    <col min="10492" max="10496" width="9.28515625" style="1245"/>
    <col min="10497" max="10497" width="103.140625" style="1245" customWidth="1"/>
    <col min="10498" max="10498" width="20.5703125" style="1245" customWidth="1"/>
    <col min="10499" max="10499" width="19.42578125" style="1245" customWidth="1"/>
    <col min="10500" max="10500" width="16.7109375" style="1245" customWidth="1"/>
    <col min="10501" max="10501" width="9.28515625" style="1245"/>
    <col min="10502" max="10502" width="8.42578125" style="1245" customWidth="1"/>
    <col min="10503" max="10503" width="17.5703125" style="1245" bestFit="1" customWidth="1"/>
    <col min="10504" max="10504" width="21.7109375" style="1245" customWidth="1"/>
    <col min="10505" max="10505" width="21.28515625" style="1245" customWidth="1"/>
    <col min="10506" max="10741" width="9.28515625" style="1245"/>
    <col min="10742" max="10742" width="103.140625" style="1245" customWidth="1"/>
    <col min="10743" max="10743" width="20.5703125" style="1245" customWidth="1"/>
    <col min="10744" max="10744" width="19.42578125" style="1245" customWidth="1"/>
    <col min="10745" max="10745" width="16.7109375" style="1245" customWidth="1"/>
    <col min="10746" max="10746" width="12.85546875" style="1245" customWidth="1"/>
    <col min="10747" max="10747" width="11" style="1245" bestFit="1" customWidth="1"/>
    <col min="10748" max="10752" width="9.28515625" style="1245"/>
    <col min="10753" max="10753" width="103.140625" style="1245" customWidth="1"/>
    <col min="10754" max="10754" width="20.5703125" style="1245" customWidth="1"/>
    <col min="10755" max="10755" width="19.42578125" style="1245" customWidth="1"/>
    <col min="10756" max="10756" width="16.7109375" style="1245" customWidth="1"/>
    <col min="10757" max="10757" width="9.28515625" style="1245"/>
    <col min="10758" max="10758" width="8.42578125" style="1245" customWidth="1"/>
    <col min="10759" max="10759" width="17.5703125" style="1245" bestFit="1" customWidth="1"/>
    <col min="10760" max="10760" width="21.7109375" style="1245" customWidth="1"/>
    <col min="10761" max="10761" width="21.28515625" style="1245" customWidth="1"/>
    <col min="10762" max="10997" width="9.28515625" style="1245"/>
    <col min="10998" max="10998" width="103.140625" style="1245" customWidth="1"/>
    <col min="10999" max="10999" width="20.5703125" style="1245" customWidth="1"/>
    <col min="11000" max="11000" width="19.42578125" style="1245" customWidth="1"/>
    <col min="11001" max="11001" width="16.7109375" style="1245" customWidth="1"/>
    <col min="11002" max="11002" width="12.85546875" style="1245" customWidth="1"/>
    <col min="11003" max="11003" width="11" style="1245" bestFit="1" customWidth="1"/>
    <col min="11004" max="11008" width="9.28515625" style="1245"/>
    <col min="11009" max="11009" width="103.140625" style="1245" customWidth="1"/>
    <col min="11010" max="11010" width="20.5703125" style="1245" customWidth="1"/>
    <col min="11011" max="11011" width="19.42578125" style="1245" customWidth="1"/>
    <col min="11012" max="11012" width="16.7109375" style="1245" customWidth="1"/>
    <col min="11013" max="11013" width="9.28515625" style="1245"/>
    <col min="11014" max="11014" width="8.42578125" style="1245" customWidth="1"/>
    <col min="11015" max="11015" width="17.5703125" style="1245" bestFit="1" customWidth="1"/>
    <col min="11016" max="11016" width="21.7109375" style="1245" customWidth="1"/>
    <col min="11017" max="11017" width="21.28515625" style="1245" customWidth="1"/>
    <col min="11018" max="11253" width="9.28515625" style="1245"/>
    <col min="11254" max="11254" width="103.140625" style="1245" customWidth="1"/>
    <col min="11255" max="11255" width="20.5703125" style="1245" customWidth="1"/>
    <col min="11256" max="11256" width="19.42578125" style="1245" customWidth="1"/>
    <col min="11257" max="11257" width="16.7109375" style="1245" customWidth="1"/>
    <col min="11258" max="11258" width="12.85546875" style="1245" customWidth="1"/>
    <col min="11259" max="11259" width="11" style="1245" bestFit="1" customWidth="1"/>
    <col min="11260" max="11264" width="9.28515625" style="1245"/>
    <col min="11265" max="11265" width="103.140625" style="1245" customWidth="1"/>
    <col min="11266" max="11266" width="20.5703125" style="1245" customWidth="1"/>
    <col min="11267" max="11267" width="19.42578125" style="1245" customWidth="1"/>
    <col min="11268" max="11268" width="16.7109375" style="1245" customWidth="1"/>
    <col min="11269" max="11269" width="9.28515625" style="1245"/>
    <col min="11270" max="11270" width="8.42578125" style="1245" customWidth="1"/>
    <col min="11271" max="11271" width="17.5703125" style="1245" bestFit="1" customWidth="1"/>
    <col min="11272" max="11272" width="21.7109375" style="1245" customWidth="1"/>
    <col min="11273" max="11273" width="21.28515625" style="1245" customWidth="1"/>
    <col min="11274" max="11509" width="9.28515625" style="1245"/>
    <col min="11510" max="11510" width="103.140625" style="1245" customWidth="1"/>
    <col min="11511" max="11511" width="20.5703125" style="1245" customWidth="1"/>
    <col min="11512" max="11512" width="19.42578125" style="1245" customWidth="1"/>
    <col min="11513" max="11513" width="16.7109375" style="1245" customWidth="1"/>
    <col min="11514" max="11514" width="12.85546875" style="1245" customWidth="1"/>
    <col min="11515" max="11515" width="11" style="1245" bestFit="1" customWidth="1"/>
    <col min="11516" max="11520" width="9.28515625" style="1245"/>
    <col min="11521" max="11521" width="103.140625" style="1245" customWidth="1"/>
    <col min="11522" max="11522" width="20.5703125" style="1245" customWidth="1"/>
    <col min="11523" max="11523" width="19.42578125" style="1245" customWidth="1"/>
    <col min="11524" max="11524" width="16.7109375" style="1245" customWidth="1"/>
    <col min="11525" max="11525" width="9.28515625" style="1245"/>
    <col min="11526" max="11526" width="8.42578125" style="1245" customWidth="1"/>
    <col min="11527" max="11527" width="17.5703125" style="1245" bestFit="1" customWidth="1"/>
    <col min="11528" max="11528" width="21.7109375" style="1245" customWidth="1"/>
    <col min="11529" max="11529" width="21.28515625" style="1245" customWidth="1"/>
    <col min="11530" max="11765" width="9.28515625" style="1245"/>
    <col min="11766" max="11766" width="103.140625" style="1245" customWidth="1"/>
    <col min="11767" max="11767" width="20.5703125" style="1245" customWidth="1"/>
    <col min="11768" max="11768" width="19.42578125" style="1245" customWidth="1"/>
    <col min="11769" max="11769" width="16.7109375" style="1245" customWidth="1"/>
    <col min="11770" max="11770" width="12.85546875" style="1245" customWidth="1"/>
    <col min="11771" max="11771" width="11" style="1245" bestFit="1" customWidth="1"/>
    <col min="11772" max="11776" width="9.28515625" style="1245"/>
    <col min="11777" max="11777" width="103.140625" style="1245" customWidth="1"/>
    <col min="11778" max="11778" width="20.5703125" style="1245" customWidth="1"/>
    <col min="11779" max="11779" width="19.42578125" style="1245" customWidth="1"/>
    <col min="11780" max="11780" width="16.7109375" style="1245" customWidth="1"/>
    <col min="11781" max="11781" width="9.28515625" style="1245"/>
    <col min="11782" max="11782" width="8.42578125" style="1245" customWidth="1"/>
    <col min="11783" max="11783" width="17.5703125" style="1245" bestFit="1" customWidth="1"/>
    <col min="11784" max="11784" width="21.7109375" style="1245" customWidth="1"/>
    <col min="11785" max="11785" width="21.28515625" style="1245" customWidth="1"/>
    <col min="11786" max="12021" width="9.28515625" style="1245"/>
    <col min="12022" max="12022" width="103.140625" style="1245" customWidth="1"/>
    <col min="12023" max="12023" width="20.5703125" style="1245" customWidth="1"/>
    <col min="12024" max="12024" width="19.42578125" style="1245" customWidth="1"/>
    <col min="12025" max="12025" width="16.7109375" style="1245" customWidth="1"/>
    <col min="12026" max="12026" width="12.85546875" style="1245" customWidth="1"/>
    <col min="12027" max="12027" width="11" style="1245" bestFit="1" customWidth="1"/>
    <col min="12028" max="12032" width="9.28515625" style="1245"/>
    <col min="12033" max="12033" width="103.140625" style="1245" customWidth="1"/>
    <col min="12034" max="12034" width="20.5703125" style="1245" customWidth="1"/>
    <col min="12035" max="12035" width="19.42578125" style="1245" customWidth="1"/>
    <col min="12036" max="12036" width="16.7109375" style="1245" customWidth="1"/>
    <col min="12037" max="12037" width="9.28515625" style="1245"/>
    <col min="12038" max="12038" width="8.42578125" style="1245" customWidth="1"/>
    <col min="12039" max="12039" width="17.5703125" style="1245" bestFit="1" customWidth="1"/>
    <col min="12040" max="12040" width="21.7109375" style="1245" customWidth="1"/>
    <col min="12041" max="12041" width="21.28515625" style="1245" customWidth="1"/>
    <col min="12042" max="12277" width="9.28515625" style="1245"/>
    <col min="12278" max="12278" width="103.140625" style="1245" customWidth="1"/>
    <col min="12279" max="12279" width="20.5703125" style="1245" customWidth="1"/>
    <col min="12280" max="12280" width="19.42578125" style="1245" customWidth="1"/>
    <col min="12281" max="12281" width="16.7109375" style="1245" customWidth="1"/>
    <col min="12282" max="12282" width="12.85546875" style="1245" customWidth="1"/>
    <col min="12283" max="12283" width="11" style="1245" bestFit="1" customWidth="1"/>
    <col min="12284" max="12288" width="9.28515625" style="1245"/>
    <col min="12289" max="12289" width="103.140625" style="1245" customWidth="1"/>
    <col min="12290" max="12290" width="20.5703125" style="1245" customWidth="1"/>
    <col min="12291" max="12291" width="19.42578125" style="1245" customWidth="1"/>
    <col min="12292" max="12292" width="16.7109375" style="1245" customWidth="1"/>
    <col min="12293" max="12293" width="9.28515625" style="1245"/>
    <col min="12294" max="12294" width="8.42578125" style="1245" customWidth="1"/>
    <col min="12295" max="12295" width="17.5703125" style="1245" bestFit="1" customWidth="1"/>
    <col min="12296" max="12296" width="21.7109375" style="1245" customWidth="1"/>
    <col min="12297" max="12297" width="21.28515625" style="1245" customWidth="1"/>
    <col min="12298" max="12533" width="9.28515625" style="1245"/>
    <col min="12534" max="12534" width="103.140625" style="1245" customWidth="1"/>
    <col min="12535" max="12535" width="20.5703125" style="1245" customWidth="1"/>
    <col min="12536" max="12536" width="19.42578125" style="1245" customWidth="1"/>
    <col min="12537" max="12537" width="16.7109375" style="1245" customWidth="1"/>
    <col min="12538" max="12538" width="12.85546875" style="1245" customWidth="1"/>
    <col min="12539" max="12539" width="11" style="1245" bestFit="1" customWidth="1"/>
    <col min="12540" max="12544" width="9.28515625" style="1245"/>
    <col min="12545" max="12545" width="103.140625" style="1245" customWidth="1"/>
    <col min="12546" max="12546" width="20.5703125" style="1245" customWidth="1"/>
    <col min="12547" max="12547" width="19.42578125" style="1245" customWidth="1"/>
    <col min="12548" max="12548" width="16.7109375" style="1245" customWidth="1"/>
    <col min="12549" max="12549" width="9.28515625" style="1245"/>
    <col min="12550" max="12550" width="8.42578125" style="1245" customWidth="1"/>
    <col min="12551" max="12551" width="17.5703125" style="1245" bestFit="1" customWidth="1"/>
    <col min="12552" max="12552" width="21.7109375" style="1245" customWidth="1"/>
    <col min="12553" max="12553" width="21.28515625" style="1245" customWidth="1"/>
    <col min="12554" max="12789" width="9.28515625" style="1245"/>
    <col min="12790" max="12790" width="103.140625" style="1245" customWidth="1"/>
    <col min="12791" max="12791" width="20.5703125" style="1245" customWidth="1"/>
    <col min="12792" max="12792" width="19.42578125" style="1245" customWidth="1"/>
    <col min="12793" max="12793" width="16.7109375" style="1245" customWidth="1"/>
    <col min="12794" max="12794" width="12.85546875" style="1245" customWidth="1"/>
    <col min="12795" max="12795" width="11" style="1245" bestFit="1" customWidth="1"/>
    <col min="12796" max="12800" width="9.28515625" style="1245"/>
    <col min="12801" max="12801" width="103.140625" style="1245" customWidth="1"/>
    <col min="12802" max="12802" width="20.5703125" style="1245" customWidth="1"/>
    <col min="12803" max="12803" width="19.42578125" style="1245" customWidth="1"/>
    <col min="12804" max="12804" width="16.7109375" style="1245" customWidth="1"/>
    <col min="12805" max="12805" width="9.28515625" style="1245"/>
    <col min="12806" max="12806" width="8.42578125" style="1245" customWidth="1"/>
    <col min="12807" max="12807" width="17.5703125" style="1245" bestFit="1" customWidth="1"/>
    <col min="12808" max="12808" width="21.7109375" style="1245" customWidth="1"/>
    <col min="12809" max="12809" width="21.28515625" style="1245" customWidth="1"/>
    <col min="12810" max="13045" width="9.28515625" style="1245"/>
    <col min="13046" max="13046" width="103.140625" style="1245" customWidth="1"/>
    <col min="13047" max="13047" width="20.5703125" style="1245" customWidth="1"/>
    <col min="13048" max="13048" width="19.42578125" style="1245" customWidth="1"/>
    <col min="13049" max="13049" width="16.7109375" style="1245" customWidth="1"/>
    <col min="13050" max="13050" width="12.85546875" style="1245" customWidth="1"/>
    <col min="13051" max="13051" width="11" style="1245" bestFit="1" customWidth="1"/>
    <col min="13052" max="13056" width="9.28515625" style="1245"/>
    <col min="13057" max="13057" width="103.140625" style="1245" customWidth="1"/>
    <col min="13058" max="13058" width="20.5703125" style="1245" customWidth="1"/>
    <col min="13059" max="13059" width="19.42578125" style="1245" customWidth="1"/>
    <col min="13060" max="13060" width="16.7109375" style="1245" customWidth="1"/>
    <col min="13061" max="13061" width="9.28515625" style="1245"/>
    <col min="13062" max="13062" width="8.42578125" style="1245" customWidth="1"/>
    <col min="13063" max="13063" width="17.5703125" style="1245" bestFit="1" customWidth="1"/>
    <col min="13064" max="13064" width="21.7109375" style="1245" customWidth="1"/>
    <col min="13065" max="13065" width="21.28515625" style="1245" customWidth="1"/>
    <col min="13066" max="13301" width="9.28515625" style="1245"/>
    <col min="13302" max="13302" width="103.140625" style="1245" customWidth="1"/>
    <col min="13303" max="13303" width="20.5703125" style="1245" customWidth="1"/>
    <col min="13304" max="13304" width="19.42578125" style="1245" customWidth="1"/>
    <col min="13305" max="13305" width="16.7109375" style="1245" customWidth="1"/>
    <col min="13306" max="13306" width="12.85546875" style="1245" customWidth="1"/>
    <col min="13307" max="13307" width="11" style="1245" bestFit="1" customWidth="1"/>
    <col min="13308" max="13312" width="9.28515625" style="1245"/>
    <col min="13313" max="13313" width="103.140625" style="1245" customWidth="1"/>
    <col min="13314" max="13314" width="20.5703125" style="1245" customWidth="1"/>
    <col min="13315" max="13315" width="19.42578125" style="1245" customWidth="1"/>
    <col min="13316" max="13316" width="16.7109375" style="1245" customWidth="1"/>
    <col min="13317" max="13317" width="9.28515625" style="1245"/>
    <col min="13318" max="13318" width="8.42578125" style="1245" customWidth="1"/>
    <col min="13319" max="13319" width="17.5703125" style="1245" bestFit="1" customWidth="1"/>
    <col min="13320" max="13320" width="21.7109375" style="1245" customWidth="1"/>
    <col min="13321" max="13321" width="21.28515625" style="1245" customWidth="1"/>
    <col min="13322" max="13557" width="9.28515625" style="1245"/>
    <col min="13558" max="13558" width="103.140625" style="1245" customWidth="1"/>
    <col min="13559" max="13559" width="20.5703125" style="1245" customWidth="1"/>
    <col min="13560" max="13560" width="19.42578125" style="1245" customWidth="1"/>
    <col min="13561" max="13561" width="16.7109375" style="1245" customWidth="1"/>
    <col min="13562" max="13562" width="12.85546875" style="1245" customWidth="1"/>
    <col min="13563" max="13563" width="11" style="1245" bestFit="1" customWidth="1"/>
    <col min="13564" max="13568" width="9.28515625" style="1245"/>
    <col min="13569" max="13569" width="103.140625" style="1245" customWidth="1"/>
    <col min="13570" max="13570" width="20.5703125" style="1245" customWidth="1"/>
    <col min="13571" max="13571" width="19.42578125" style="1245" customWidth="1"/>
    <col min="13572" max="13572" width="16.7109375" style="1245" customWidth="1"/>
    <col min="13573" max="13573" width="9.28515625" style="1245"/>
    <col min="13574" max="13574" width="8.42578125" style="1245" customWidth="1"/>
    <col min="13575" max="13575" width="17.5703125" style="1245" bestFit="1" customWidth="1"/>
    <col min="13576" max="13576" width="21.7109375" style="1245" customWidth="1"/>
    <col min="13577" max="13577" width="21.28515625" style="1245" customWidth="1"/>
    <col min="13578" max="13813" width="9.28515625" style="1245"/>
    <col min="13814" max="13814" width="103.140625" style="1245" customWidth="1"/>
    <col min="13815" max="13815" width="20.5703125" style="1245" customWidth="1"/>
    <col min="13816" max="13816" width="19.42578125" style="1245" customWidth="1"/>
    <col min="13817" max="13817" width="16.7109375" style="1245" customWidth="1"/>
    <col min="13818" max="13818" width="12.85546875" style="1245" customWidth="1"/>
    <col min="13819" max="13819" width="11" style="1245" bestFit="1" customWidth="1"/>
    <col min="13820" max="13824" width="9.28515625" style="1245"/>
    <col min="13825" max="13825" width="103.140625" style="1245" customWidth="1"/>
    <col min="13826" max="13826" width="20.5703125" style="1245" customWidth="1"/>
    <col min="13827" max="13827" width="19.42578125" style="1245" customWidth="1"/>
    <col min="13828" max="13828" width="16.7109375" style="1245" customWidth="1"/>
    <col min="13829" max="13829" width="9.28515625" style="1245"/>
    <col min="13830" max="13830" width="8.42578125" style="1245" customWidth="1"/>
    <col min="13831" max="13831" width="17.5703125" style="1245" bestFit="1" customWidth="1"/>
    <col min="13832" max="13832" width="21.7109375" style="1245" customWidth="1"/>
    <col min="13833" max="13833" width="21.28515625" style="1245" customWidth="1"/>
    <col min="13834" max="14069" width="9.28515625" style="1245"/>
    <col min="14070" max="14070" width="103.140625" style="1245" customWidth="1"/>
    <col min="14071" max="14071" width="20.5703125" style="1245" customWidth="1"/>
    <col min="14072" max="14072" width="19.42578125" style="1245" customWidth="1"/>
    <col min="14073" max="14073" width="16.7109375" style="1245" customWidth="1"/>
    <col min="14074" max="14074" width="12.85546875" style="1245" customWidth="1"/>
    <col min="14075" max="14075" width="11" style="1245" bestFit="1" customWidth="1"/>
    <col min="14076" max="14080" width="9.28515625" style="1245"/>
    <col min="14081" max="14081" width="103.140625" style="1245" customWidth="1"/>
    <col min="14082" max="14082" width="20.5703125" style="1245" customWidth="1"/>
    <col min="14083" max="14083" width="19.42578125" style="1245" customWidth="1"/>
    <col min="14084" max="14084" width="16.7109375" style="1245" customWidth="1"/>
    <col min="14085" max="14085" width="9.28515625" style="1245"/>
    <col min="14086" max="14086" width="8.42578125" style="1245" customWidth="1"/>
    <col min="14087" max="14087" width="17.5703125" style="1245" bestFit="1" customWidth="1"/>
    <col min="14088" max="14088" width="21.7109375" style="1245" customWidth="1"/>
    <col min="14089" max="14089" width="21.28515625" style="1245" customWidth="1"/>
    <col min="14090" max="14325" width="9.28515625" style="1245"/>
    <col min="14326" max="14326" width="103.140625" style="1245" customWidth="1"/>
    <col min="14327" max="14327" width="20.5703125" style="1245" customWidth="1"/>
    <col min="14328" max="14328" width="19.42578125" style="1245" customWidth="1"/>
    <col min="14329" max="14329" width="16.7109375" style="1245" customWidth="1"/>
    <col min="14330" max="14330" width="12.85546875" style="1245" customWidth="1"/>
    <col min="14331" max="14331" width="11" style="1245" bestFit="1" customWidth="1"/>
    <col min="14332" max="14336" width="9.28515625" style="1245"/>
    <col min="14337" max="14337" width="103.140625" style="1245" customWidth="1"/>
    <col min="14338" max="14338" width="20.5703125" style="1245" customWidth="1"/>
    <col min="14339" max="14339" width="19.42578125" style="1245" customWidth="1"/>
    <col min="14340" max="14340" width="16.7109375" style="1245" customWidth="1"/>
    <col min="14341" max="14341" width="9.28515625" style="1245"/>
    <col min="14342" max="14342" width="8.42578125" style="1245" customWidth="1"/>
    <col min="14343" max="14343" width="17.5703125" style="1245" bestFit="1" customWidth="1"/>
    <col min="14344" max="14344" width="21.7109375" style="1245" customWidth="1"/>
    <col min="14345" max="14345" width="21.28515625" style="1245" customWidth="1"/>
    <col min="14346" max="14581" width="9.28515625" style="1245"/>
    <col min="14582" max="14582" width="103.140625" style="1245" customWidth="1"/>
    <col min="14583" max="14583" width="20.5703125" style="1245" customWidth="1"/>
    <col min="14584" max="14584" width="19.42578125" style="1245" customWidth="1"/>
    <col min="14585" max="14585" width="16.7109375" style="1245" customWidth="1"/>
    <col min="14586" max="14586" width="12.85546875" style="1245" customWidth="1"/>
    <col min="14587" max="14587" width="11" style="1245" bestFit="1" customWidth="1"/>
    <col min="14588" max="14592" width="9.28515625" style="1245"/>
    <col min="14593" max="14593" width="103.140625" style="1245" customWidth="1"/>
    <col min="14594" max="14594" width="20.5703125" style="1245" customWidth="1"/>
    <col min="14595" max="14595" width="19.42578125" style="1245" customWidth="1"/>
    <col min="14596" max="14596" width="16.7109375" style="1245" customWidth="1"/>
    <col min="14597" max="14597" width="9.28515625" style="1245"/>
    <col min="14598" max="14598" width="8.42578125" style="1245" customWidth="1"/>
    <col min="14599" max="14599" width="17.5703125" style="1245" bestFit="1" customWidth="1"/>
    <col min="14600" max="14600" width="21.7109375" style="1245" customWidth="1"/>
    <col min="14601" max="14601" width="21.28515625" style="1245" customWidth="1"/>
    <col min="14602" max="14837" width="9.28515625" style="1245"/>
    <col min="14838" max="14838" width="103.140625" style="1245" customWidth="1"/>
    <col min="14839" max="14839" width="20.5703125" style="1245" customWidth="1"/>
    <col min="14840" max="14840" width="19.42578125" style="1245" customWidth="1"/>
    <col min="14841" max="14841" width="16.7109375" style="1245" customWidth="1"/>
    <col min="14842" max="14842" width="12.85546875" style="1245" customWidth="1"/>
    <col min="14843" max="14843" width="11" style="1245" bestFit="1" customWidth="1"/>
    <col min="14844" max="14848" width="9.28515625" style="1245"/>
    <col min="14849" max="14849" width="103.140625" style="1245" customWidth="1"/>
    <col min="14850" max="14850" width="20.5703125" style="1245" customWidth="1"/>
    <col min="14851" max="14851" width="19.42578125" style="1245" customWidth="1"/>
    <col min="14852" max="14852" width="16.7109375" style="1245" customWidth="1"/>
    <col min="14853" max="14853" width="9.28515625" style="1245"/>
    <col min="14854" max="14854" width="8.42578125" style="1245" customWidth="1"/>
    <col min="14855" max="14855" width="17.5703125" style="1245" bestFit="1" customWidth="1"/>
    <col min="14856" max="14856" width="21.7109375" style="1245" customWidth="1"/>
    <col min="14857" max="14857" width="21.28515625" style="1245" customWidth="1"/>
    <col min="14858" max="15093" width="9.28515625" style="1245"/>
    <col min="15094" max="15094" width="103.140625" style="1245" customWidth="1"/>
    <col min="15095" max="15095" width="20.5703125" style="1245" customWidth="1"/>
    <col min="15096" max="15096" width="19.42578125" style="1245" customWidth="1"/>
    <col min="15097" max="15097" width="16.7109375" style="1245" customWidth="1"/>
    <col min="15098" max="15098" width="12.85546875" style="1245" customWidth="1"/>
    <col min="15099" max="15099" width="11" style="1245" bestFit="1" customWidth="1"/>
    <col min="15100" max="15104" width="9.28515625" style="1245"/>
    <col min="15105" max="15105" width="103.140625" style="1245" customWidth="1"/>
    <col min="15106" max="15106" width="20.5703125" style="1245" customWidth="1"/>
    <col min="15107" max="15107" width="19.42578125" style="1245" customWidth="1"/>
    <col min="15108" max="15108" width="16.7109375" style="1245" customWidth="1"/>
    <col min="15109" max="15109" width="9.28515625" style="1245"/>
    <col min="15110" max="15110" width="8.42578125" style="1245" customWidth="1"/>
    <col min="15111" max="15111" width="17.5703125" style="1245" bestFit="1" customWidth="1"/>
    <col min="15112" max="15112" width="21.7109375" style="1245" customWidth="1"/>
    <col min="15113" max="15113" width="21.28515625" style="1245" customWidth="1"/>
    <col min="15114" max="15349" width="9.28515625" style="1245"/>
    <col min="15350" max="15350" width="103.140625" style="1245" customWidth="1"/>
    <col min="15351" max="15351" width="20.5703125" style="1245" customWidth="1"/>
    <col min="15352" max="15352" width="19.42578125" style="1245" customWidth="1"/>
    <col min="15353" max="15353" width="16.7109375" style="1245" customWidth="1"/>
    <col min="15354" max="15354" width="12.85546875" style="1245" customWidth="1"/>
    <col min="15355" max="15355" width="11" style="1245" bestFit="1" customWidth="1"/>
    <col min="15356" max="15360" width="9.28515625" style="1245"/>
    <col min="15361" max="15361" width="103.140625" style="1245" customWidth="1"/>
    <col min="15362" max="15362" width="20.5703125" style="1245" customWidth="1"/>
    <col min="15363" max="15363" width="19.42578125" style="1245" customWidth="1"/>
    <col min="15364" max="15364" width="16.7109375" style="1245" customWidth="1"/>
    <col min="15365" max="15365" width="9.28515625" style="1245"/>
    <col min="15366" max="15366" width="8.42578125" style="1245" customWidth="1"/>
    <col min="15367" max="15367" width="17.5703125" style="1245" bestFit="1" customWidth="1"/>
    <col min="15368" max="15368" width="21.7109375" style="1245" customWidth="1"/>
    <col min="15369" max="15369" width="21.28515625" style="1245" customWidth="1"/>
    <col min="15370" max="15605" width="9.28515625" style="1245"/>
    <col min="15606" max="15606" width="103.140625" style="1245" customWidth="1"/>
    <col min="15607" max="15607" width="20.5703125" style="1245" customWidth="1"/>
    <col min="15608" max="15608" width="19.42578125" style="1245" customWidth="1"/>
    <col min="15609" max="15609" width="16.7109375" style="1245" customWidth="1"/>
    <col min="15610" max="15610" width="12.85546875" style="1245" customWidth="1"/>
    <col min="15611" max="15611" width="11" style="1245" bestFit="1" customWidth="1"/>
    <col min="15612" max="15616" width="9.28515625" style="1245"/>
    <col min="15617" max="15617" width="103.140625" style="1245" customWidth="1"/>
    <col min="15618" max="15618" width="20.5703125" style="1245" customWidth="1"/>
    <col min="15619" max="15619" width="19.42578125" style="1245" customWidth="1"/>
    <col min="15620" max="15620" width="16.7109375" style="1245" customWidth="1"/>
    <col min="15621" max="15621" width="9.28515625" style="1245"/>
    <col min="15622" max="15622" width="8.42578125" style="1245" customWidth="1"/>
    <col min="15623" max="15623" width="17.5703125" style="1245" bestFit="1" customWidth="1"/>
    <col min="15624" max="15624" width="21.7109375" style="1245" customWidth="1"/>
    <col min="15625" max="15625" width="21.28515625" style="1245" customWidth="1"/>
    <col min="15626" max="15861" width="9.28515625" style="1245"/>
    <col min="15862" max="15862" width="103.140625" style="1245" customWidth="1"/>
    <col min="15863" max="15863" width="20.5703125" style="1245" customWidth="1"/>
    <col min="15864" max="15864" width="19.42578125" style="1245" customWidth="1"/>
    <col min="15865" max="15865" width="16.7109375" style="1245" customWidth="1"/>
    <col min="15866" max="15866" width="12.85546875" style="1245" customWidth="1"/>
    <col min="15867" max="15867" width="11" style="1245" bestFit="1" customWidth="1"/>
    <col min="15868" max="15872" width="9.28515625" style="1245"/>
    <col min="15873" max="15873" width="103.140625" style="1245" customWidth="1"/>
    <col min="15874" max="15874" width="20.5703125" style="1245" customWidth="1"/>
    <col min="15875" max="15875" width="19.42578125" style="1245" customWidth="1"/>
    <col min="15876" max="15876" width="16.7109375" style="1245" customWidth="1"/>
    <col min="15877" max="15877" width="9.28515625" style="1245"/>
    <col min="15878" max="15878" width="8.42578125" style="1245" customWidth="1"/>
    <col min="15879" max="15879" width="17.5703125" style="1245" bestFit="1" customWidth="1"/>
    <col min="15880" max="15880" width="21.7109375" style="1245" customWidth="1"/>
    <col min="15881" max="15881" width="21.28515625" style="1245" customWidth="1"/>
    <col min="15882" max="16117" width="9.28515625" style="1245"/>
    <col min="16118" max="16118" width="103.140625" style="1245" customWidth="1"/>
    <col min="16119" max="16119" width="20.5703125" style="1245" customWidth="1"/>
    <col min="16120" max="16120" width="19.42578125" style="1245" customWidth="1"/>
    <col min="16121" max="16121" width="16.7109375" style="1245" customWidth="1"/>
    <col min="16122" max="16122" width="12.85546875" style="1245" customWidth="1"/>
    <col min="16123" max="16123" width="11" style="1245" bestFit="1" customWidth="1"/>
    <col min="16124" max="16128" width="9.28515625" style="1245"/>
    <col min="16129" max="16129" width="103.140625" style="1245" customWidth="1"/>
    <col min="16130" max="16130" width="20.5703125" style="1245" customWidth="1"/>
    <col min="16131" max="16131" width="19.42578125" style="1245" customWidth="1"/>
    <col min="16132" max="16132" width="16.7109375" style="1245" customWidth="1"/>
    <col min="16133" max="16133" width="9.28515625" style="1245"/>
    <col min="16134" max="16134" width="8.42578125" style="1245" customWidth="1"/>
    <col min="16135" max="16135" width="17.5703125" style="1245" bestFit="1" customWidth="1"/>
    <col min="16136" max="16136" width="21.7109375" style="1245" customWidth="1"/>
    <col min="16137" max="16137" width="21.28515625" style="1245" customWidth="1"/>
    <col min="16138" max="16373" width="9.28515625" style="1245"/>
    <col min="16374" max="16374" width="103.140625" style="1245" customWidth="1"/>
    <col min="16375" max="16375" width="20.5703125" style="1245" customWidth="1"/>
    <col min="16376" max="16376" width="19.42578125" style="1245" customWidth="1"/>
    <col min="16377" max="16377" width="16.7109375" style="1245" customWidth="1"/>
    <col min="16378" max="16378" width="12.85546875" style="1245" customWidth="1"/>
    <col min="16379" max="16379" width="11" style="1245" bestFit="1" customWidth="1"/>
    <col min="16380" max="16384" width="9.28515625" style="1245"/>
  </cols>
  <sheetData>
    <row r="1" spans="1:5" ht="16.5" customHeight="1">
      <c r="A1" s="1243" t="s">
        <v>791</v>
      </c>
      <c r="B1" s="1244"/>
      <c r="C1" s="1694"/>
      <c r="D1" s="1694"/>
    </row>
    <row r="2" spans="1:5" ht="22.5" customHeight="1">
      <c r="A2" s="1695" t="s">
        <v>792</v>
      </c>
      <c r="B2" s="1695"/>
      <c r="C2" s="1695"/>
      <c r="D2" s="1695"/>
    </row>
    <row r="3" spans="1:5" s="1248" customFormat="1" ht="18" customHeight="1">
      <c r="A3" s="1246"/>
      <c r="B3" s="1247"/>
      <c r="C3" s="1696" t="s">
        <v>2</v>
      </c>
      <c r="D3" s="1696"/>
    </row>
    <row r="4" spans="1:5" s="1251" customFormat="1" ht="79.5" customHeight="1">
      <c r="A4" s="1697" t="s">
        <v>793</v>
      </c>
      <c r="B4" s="1699" t="s">
        <v>794</v>
      </c>
      <c r="C4" s="1249" t="s">
        <v>229</v>
      </c>
      <c r="D4" s="1250" t="s">
        <v>230</v>
      </c>
    </row>
    <row r="5" spans="1:5" s="1251" customFormat="1" ht="24" customHeight="1">
      <c r="A5" s="1698"/>
      <c r="B5" s="1700"/>
      <c r="C5" s="1252" t="s">
        <v>788</v>
      </c>
      <c r="D5" s="1253" t="s">
        <v>232</v>
      </c>
    </row>
    <row r="6" spans="1:5" s="1251" customFormat="1" ht="21.6" customHeight="1">
      <c r="A6" s="1254">
        <v>1</v>
      </c>
      <c r="B6" s="1255">
        <v>2</v>
      </c>
      <c r="C6" s="1256">
        <v>3</v>
      </c>
      <c r="D6" s="1253" t="s">
        <v>34</v>
      </c>
    </row>
    <row r="7" spans="1:5" s="1262" customFormat="1" ht="39" customHeight="1">
      <c r="A7" s="1257" t="s">
        <v>795</v>
      </c>
      <c r="B7" s="1258">
        <v>18251368000</v>
      </c>
      <c r="C7" s="1259">
        <v>7009457855.4300003</v>
      </c>
      <c r="D7" s="1260">
        <f>C7/B7</f>
        <v>0.38405109444015378</v>
      </c>
      <c r="E7" s="1261"/>
    </row>
    <row r="8" spans="1:5" s="1262" customFormat="1" ht="39" customHeight="1">
      <c r="A8" s="1257" t="s">
        <v>796</v>
      </c>
      <c r="B8" s="1258">
        <v>4367586000</v>
      </c>
      <c r="C8" s="1259">
        <v>3102296835.6399999</v>
      </c>
      <c r="D8" s="1260">
        <f t="shared" ref="D8:D27" si="0">C8/B8</f>
        <v>0.71030011444308139</v>
      </c>
      <c r="E8" s="1261"/>
    </row>
    <row r="9" spans="1:5" s="1262" customFormat="1" ht="39" customHeight="1">
      <c r="A9" s="1257" t="s">
        <v>797</v>
      </c>
      <c r="B9" s="1258">
        <v>991554000</v>
      </c>
      <c r="C9" s="1259">
        <v>520475686.80000001</v>
      </c>
      <c r="D9" s="1260">
        <f t="shared" si="0"/>
        <v>0.52490906879504295</v>
      </c>
      <c r="E9" s="1261"/>
    </row>
    <row r="10" spans="1:5" s="1262" customFormat="1" ht="39" customHeight="1">
      <c r="A10" s="1257" t="s">
        <v>798</v>
      </c>
      <c r="B10" s="1258">
        <v>2821075000</v>
      </c>
      <c r="C10" s="1259">
        <v>1291157133.71</v>
      </c>
      <c r="D10" s="1260">
        <f t="shared" si="0"/>
        <v>0.4576826683835063</v>
      </c>
      <c r="E10" s="1261"/>
    </row>
    <row r="11" spans="1:5" s="1262" customFormat="1" ht="39" customHeight="1">
      <c r="A11" s="1257" t="s">
        <v>799</v>
      </c>
      <c r="B11" s="1258">
        <v>1827378000</v>
      </c>
      <c r="C11" s="1259">
        <v>695018348.13</v>
      </c>
      <c r="D11" s="1260">
        <f t="shared" si="0"/>
        <v>0.38033638805435988</v>
      </c>
      <c r="E11" s="1261"/>
    </row>
    <row r="12" spans="1:5" s="1262" customFormat="1" ht="39" customHeight="1">
      <c r="A12" s="1257" t="s">
        <v>800</v>
      </c>
      <c r="B12" s="1263">
        <v>1655279000</v>
      </c>
      <c r="C12" s="1259">
        <v>763734136.55999994</v>
      </c>
      <c r="D12" s="1260">
        <f t="shared" si="0"/>
        <v>0.46139299571854653</v>
      </c>
      <c r="E12" s="1261"/>
    </row>
    <row r="13" spans="1:5" s="1262" customFormat="1" ht="39" customHeight="1">
      <c r="A13" s="1257" t="s">
        <v>801</v>
      </c>
      <c r="B13" s="1258">
        <v>1104124000</v>
      </c>
      <c r="C13" s="1259">
        <v>550868550.71000004</v>
      </c>
      <c r="D13" s="1260">
        <f t="shared" si="0"/>
        <v>0.49891909849799482</v>
      </c>
      <c r="E13" s="1261"/>
    </row>
    <row r="14" spans="1:5" s="1262" customFormat="1" ht="39" customHeight="1">
      <c r="A14" s="1257" t="s">
        <v>802</v>
      </c>
      <c r="B14" s="1258">
        <v>1547952000</v>
      </c>
      <c r="C14" s="1259">
        <v>935649506.27999997</v>
      </c>
      <c r="D14" s="1260">
        <f t="shared" si="0"/>
        <v>0.60444348809265402</v>
      </c>
      <c r="E14" s="1261"/>
    </row>
    <row r="15" spans="1:5" s="1262" customFormat="1" ht="39" customHeight="1">
      <c r="A15" s="1257" t="s">
        <v>803</v>
      </c>
      <c r="B15" s="1258">
        <v>577548000</v>
      </c>
      <c r="C15" s="1259">
        <v>312479553.54000002</v>
      </c>
      <c r="D15" s="1260">
        <f t="shared" si="0"/>
        <v>0.54104516601217567</v>
      </c>
      <c r="E15" s="1261"/>
    </row>
    <row r="16" spans="1:5" s="1262" customFormat="1" ht="39" customHeight="1">
      <c r="A16" s="1257" t="s">
        <v>804</v>
      </c>
      <c r="B16" s="1258">
        <v>1567451000</v>
      </c>
      <c r="C16" s="1259">
        <v>747009174.71000004</v>
      </c>
      <c r="D16" s="1260">
        <f t="shared" si="0"/>
        <v>0.47657577475149143</v>
      </c>
      <c r="E16" s="1261"/>
    </row>
    <row r="17" spans="1:5" s="1262" customFormat="1" ht="39" customHeight="1">
      <c r="A17" s="1257" t="s">
        <v>805</v>
      </c>
      <c r="B17" s="1263">
        <v>1739486000</v>
      </c>
      <c r="C17" s="1259">
        <v>1216859320.05</v>
      </c>
      <c r="D17" s="1260">
        <f t="shared" si="0"/>
        <v>0.69955108580925629</v>
      </c>
      <c r="E17" s="1261"/>
    </row>
    <row r="18" spans="1:5" s="1262" customFormat="1" ht="39" customHeight="1">
      <c r="A18" s="1257" t="s">
        <v>806</v>
      </c>
      <c r="B18" s="1258">
        <v>1238138000</v>
      </c>
      <c r="C18" s="1259">
        <v>701189793.55999994</v>
      </c>
      <c r="D18" s="1260">
        <f t="shared" si="0"/>
        <v>0.56632604246053342</v>
      </c>
      <c r="E18" s="1261"/>
    </row>
    <row r="19" spans="1:5" s="1262" customFormat="1" ht="39" customHeight="1">
      <c r="A19" s="1257" t="s">
        <v>807</v>
      </c>
      <c r="B19" s="1263">
        <v>628609000</v>
      </c>
      <c r="C19" s="1259">
        <v>344367462.87</v>
      </c>
      <c r="D19" s="1260">
        <f t="shared" si="0"/>
        <v>0.54782458232382925</v>
      </c>
      <c r="E19" s="1261"/>
    </row>
    <row r="20" spans="1:5" s="1262" customFormat="1" ht="39" customHeight="1">
      <c r="A20" s="1257" t="s">
        <v>808</v>
      </c>
      <c r="B20" s="1263">
        <v>1412653000</v>
      </c>
      <c r="C20" s="1259">
        <v>746469878.45000005</v>
      </c>
      <c r="D20" s="1260">
        <f t="shared" si="0"/>
        <v>0.52841701284745801</v>
      </c>
      <c r="E20" s="1261"/>
    </row>
    <row r="21" spans="1:5" s="1262" customFormat="1" ht="39" customHeight="1">
      <c r="A21" s="1257" t="s">
        <v>809</v>
      </c>
      <c r="B21" s="1258">
        <v>816159000</v>
      </c>
      <c r="C21" s="1259">
        <v>566968561.00999999</v>
      </c>
      <c r="D21" s="1260">
        <f t="shared" si="0"/>
        <v>0.69467905274584973</v>
      </c>
      <c r="E21" s="1261"/>
    </row>
    <row r="22" spans="1:5" s="1262" customFormat="1" ht="39" customHeight="1">
      <c r="A22" s="1257" t="s">
        <v>810</v>
      </c>
      <c r="B22" s="1258">
        <v>1501723000</v>
      </c>
      <c r="C22" s="1259">
        <v>749495872.24000001</v>
      </c>
      <c r="D22" s="1260">
        <f t="shared" si="0"/>
        <v>0.49909062606086474</v>
      </c>
      <c r="E22" s="1261"/>
    </row>
    <row r="23" spans="1:5" s="1262" customFormat="1" ht="39" customHeight="1">
      <c r="A23" s="1257" t="s">
        <v>811</v>
      </c>
      <c r="B23" s="1258">
        <v>2142259000</v>
      </c>
      <c r="C23" s="1259">
        <v>1349969346.55</v>
      </c>
      <c r="D23" s="1260">
        <f t="shared" si="0"/>
        <v>0.63016159416298401</v>
      </c>
      <c r="E23" s="1261"/>
    </row>
    <row r="24" spans="1:5" s="1262" customFormat="1" ht="39" customHeight="1">
      <c r="A24" s="1257" t="s">
        <v>812</v>
      </c>
      <c r="B24" s="1258">
        <v>971684000</v>
      </c>
      <c r="C24" s="1259">
        <v>600370625.02999997</v>
      </c>
      <c r="D24" s="1260">
        <f t="shared" si="0"/>
        <v>0.61786612214464787</v>
      </c>
      <c r="E24" s="1261"/>
    </row>
    <row r="25" spans="1:5" s="1262" customFormat="1" ht="39" customHeight="1">
      <c r="A25" s="1257" t="s">
        <v>813</v>
      </c>
      <c r="B25" s="1263">
        <v>1305990000</v>
      </c>
      <c r="C25" s="1259">
        <v>753230303.34000003</v>
      </c>
      <c r="D25" s="1260">
        <f t="shared" si="0"/>
        <v>0.57675043709369911</v>
      </c>
      <c r="E25" s="1261"/>
    </row>
    <row r="26" spans="1:5" s="1262" customFormat="1" ht="39" customHeight="1">
      <c r="A26" s="1257" t="s">
        <v>814</v>
      </c>
      <c r="B26" s="1263">
        <v>1472837000</v>
      </c>
      <c r="C26" s="1259">
        <v>1050117965.5</v>
      </c>
      <c r="D26" s="1260">
        <f t="shared" si="0"/>
        <v>0.71298994084206191</v>
      </c>
      <c r="E26" s="1261"/>
    </row>
    <row r="27" spans="1:5" s="1262" customFormat="1" ht="39" customHeight="1" thickBot="1">
      <c r="A27" s="1257" t="s">
        <v>815</v>
      </c>
      <c r="B27" s="1258">
        <v>800927000</v>
      </c>
      <c r="C27" s="1259">
        <v>601136188.03999996</v>
      </c>
      <c r="D27" s="1260">
        <f t="shared" si="0"/>
        <v>0.75055053461801136</v>
      </c>
      <c r="E27" s="1261"/>
    </row>
    <row r="28" spans="1:5" s="1262" customFormat="1" ht="39" customHeight="1" thickTop="1" thickBot="1">
      <c r="A28" s="1264" t="s">
        <v>816</v>
      </c>
      <c r="B28" s="1265">
        <f>SUM(B12:B27)</f>
        <v>20482819000</v>
      </c>
      <c r="C28" s="1266">
        <f>SUM(C12:C27)</f>
        <v>11989916238.439999</v>
      </c>
      <c r="D28" s="1267">
        <f>C28/B28</f>
        <v>0.58536455545694166</v>
      </c>
      <c r="E28" s="1261"/>
    </row>
    <row r="29" spans="1:5" s="1262" customFormat="1" ht="39" customHeight="1" thickTop="1">
      <c r="A29" s="1268" t="s">
        <v>817</v>
      </c>
      <c r="B29" s="1269">
        <v>415901000</v>
      </c>
      <c r="C29" s="1270">
        <v>102005445.76000001</v>
      </c>
      <c r="D29" s="1260">
        <f>C29/B29</f>
        <v>0.24526376652135967</v>
      </c>
      <c r="E29" s="1261"/>
    </row>
    <row r="30" spans="1:5" s="1262" customFormat="1" ht="39" customHeight="1">
      <c r="A30" s="1271" t="s">
        <v>818</v>
      </c>
      <c r="B30" s="1269">
        <v>268254000</v>
      </c>
      <c r="C30" s="1270">
        <v>270116964.82999998</v>
      </c>
      <c r="D30" s="1260">
        <f>C30/B30</f>
        <v>1.0069447793136355</v>
      </c>
      <c r="E30" s="1261"/>
    </row>
    <row r="31" spans="1:5" s="1262" customFormat="1" ht="39" customHeight="1" thickBot="1">
      <c r="A31" s="1272" t="s">
        <v>819</v>
      </c>
      <c r="B31" s="1273">
        <v>1156760000</v>
      </c>
      <c r="C31" s="1274">
        <v>1640955639.2</v>
      </c>
      <c r="D31" s="1275">
        <f t="shared" ref="D31:D36" si="1">C31/B31</f>
        <v>1.418579168712611</v>
      </c>
      <c r="E31" s="1261"/>
    </row>
    <row r="32" spans="1:5" s="1262" customFormat="1" ht="39" customHeight="1" thickTop="1" thickBot="1">
      <c r="A32" s="1264" t="s">
        <v>820</v>
      </c>
      <c r="B32" s="1265">
        <f>B7+B8+B9+B10+B11+B28+B30+B31+B29</f>
        <v>50582695000</v>
      </c>
      <c r="C32" s="1266">
        <f>C28+C7+C8+C9+C10+C11+C31+C29+C30</f>
        <v>26621400147.939999</v>
      </c>
      <c r="D32" s="1276">
        <f t="shared" si="1"/>
        <v>0.52629461810882161</v>
      </c>
      <c r="E32" s="1261"/>
    </row>
    <row r="33" spans="1:5" s="1262" customFormat="1" ht="39" customHeight="1" thickTop="1">
      <c r="A33" s="1268" t="s">
        <v>821</v>
      </c>
      <c r="B33" s="1277">
        <v>140574000</v>
      </c>
      <c r="C33" s="1270">
        <v>34729569.939999998</v>
      </c>
      <c r="D33" s="1278">
        <f t="shared" si="1"/>
        <v>0.24705542945352624</v>
      </c>
      <c r="E33" s="1261"/>
    </row>
    <row r="34" spans="1:5" s="1262" customFormat="1" ht="39" customHeight="1">
      <c r="A34" s="1271" t="s">
        <v>822</v>
      </c>
      <c r="B34" s="1263">
        <v>233023000</v>
      </c>
      <c r="C34" s="1259">
        <v>2801614.27</v>
      </c>
      <c r="D34" s="1279">
        <f t="shared" si="1"/>
        <v>1.202290876866232E-2</v>
      </c>
      <c r="E34" s="1261"/>
    </row>
    <row r="35" spans="1:5" s="1262" customFormat="1" ht="39" customHeight="1" thickBot="1">
      <c r="A35" s="1280" t="s">
        <v>823</v>
      </c>
      <c r="B35" s="1281">
        <v>20492360000</v>
      </c>
      <c r="C35" s="1274">
        <v>8169711839.46</v>
      </c>
      <c r="D35" s="1275">
        <f t="shared" si="1"/>
        <v>0.398671106669022</v>
      </c>
      <c r="E35" s="1261"/>
    </row>
    <row r="36" spans="1:5" s="1286" customFormat="1" ht="39" customHeight="1" thickTop="1" thickBot="1">
      <c r="A36" s="1282" t="s">
        <v>824</v>
      </c>
      <c r="B36" s="1283">
        <f>B32+B33+B34+B35</f>
        <v>71448652000</v>
      </c>
      <c r="C36" s="1283">
        <f>C32+C33+C34+C35</f>
        <v>34828643171.610001</v>
      </c>
      <c r="D36" s="1284">
        <f t="shared" si="1"/>
        <v>0.48746396463309066</v>
      </c>
      <c r="E36" s="1285"/>
    </row>
    <row r="37" spans="1:5" ht="15.75" thickTop="1">
      <c r="C37" s="1287"/>
      <c r="E37" s="1288"/>
    </row>
    <row r="38" spans="1:5" ht="15" customHeight="1">
      <c r="A38" s="1289"/>
      <c r="E38" s="1288"/>
    </row>
    <row r="39" spans="1:5" ht="24.75" customHeight="1">
      <c r="A39" s="1288"/>
      <c r="B39" s="1288"/>
    </row>
    <row r="40" spans="1:5">
      <c r="A40" s="1288"/>
      <c r="B40" s="1288"/>
    </row>
    <row r="41" spans="1:5">
      <c r="A41" s="1291"/>
      <c r="B41" s="1288"/>
    </row>
    <row r="42" spans="1:5">
      <c r="A42" s="1288"/>
      <c r="B42" s="1288"/>
    </row>
    <row r="43" spans="1:5">
      <c r="A43" s="1288"/>
      <c r="B43" s="1288"/>
    </row>
    <row r="44" spans="1:5">
      <c r="A44" s="1288"/>
      <c r="B44" s="1288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4" fitToHeight="2" orientation="landscape" useFirstPageNumber="1" r:id="rId1"/>
  <headerFooter alignWithMargins="0">
    <oddHeader>&amp;C&amp;"Arial CE,Pogrubiony"&amp;18-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2"/>
  <sheetViews>
    <sheetView zoomScale="60" zoomScaleNormal="60" zoomScaleSheetLayoutView="55" zoomScalePageLayoutView="40" workbookViewId="0">
      <pane xSplit="3" ySplit="6" topLeftCell="D7" activePane="bottomRight" state="frozen"/>
      <selection activeCell="F44" sqref="F44"/>
      <selection pane="topRight" activeCell="F44" sqref="F44"/>
      <selection pane="bottomLeft" activeCell="F44" sqref="F44"/>
      <selection pane="bottomRight" activeCell="S235" sqref="S235"/>
    </sheetView>
  </sheetViews>
  <sheetFormatPr defaultColWidth="9.28515625" defaultRowHeight="37.5" customHeight="1"/>
  <cols>
    <col min="1" max="1" width="11.28515625" style="1520" customWidth="1"/>
    <col min="2" max="2" width="9.5703125" style="1521" customWidth="1"/>
    <col min="3" max="3" width="48.28515625" style="1522" customWidth="1"/>
    <col min="4" max="4" width="81.7109375" style="1523" customWidth="1"/>
    <col min="5" max="5" width="22.7109375" style="1524" customWidth="1"/>
    <col min="6" max="6" width="23.5703125" style="1516" customWidth="1"/>
    <col min="7" max="7" width="27.28515625" style="1512" customWidth="1"/>
    <col min="8" max="8" width="23.28515625" style="1513" customWidth="1"/>
    <col min="9" max="9" width="22" style="1513" customWidth="1"/>
    <col min="10" max="10" width="23.28515625" style="1514" customWidth="1"/>
    <col min="11" max="11" width="15.7109375" style="1515" customWidth="1"/>
    <col min="12" max="12" width="15.85546875" style="1515" bestFit="1" customWidth="1"/>
    <col min="13" max="14" width="9.28515625" style="1302" customWidth="1"/>
    <col min="15" max="256" width="9.28515625" style="1302"/>
    <col min="257" max="257" width="11.28515625" style="1302" customWidth="1"/>
    <col min="258" max="258" width="9.5703125" style="1302" customWidth="1"/>
    <col min="259" max="259" width="48.28515625" style="1302" customWidth="1"/>
    <col min="260" max="260" width="81.7109375" style="1302" customWidth="1"/>
    <col min="261" max="261" width="22.7109375" style="1302" customWidth="1"/>
    <col min="262" max="262" width="23.5703125" style="1302" customWidth="1"/>
    <col min="263" max="263" width="27.28515625" style="1302" customWidth="1"/>
    <col min="264" max="264" width="23.28515625" style="1302" customWidth="1"/>
    <col min="265" max="265" width="22" style="1302" customWidth="1"/>
    <col min="266" max="266" width="23.28515625" style="1302" customWidth="1"/>
    <col min="267" max="267" width="15.7109375" style="1302" customWidth="1"/>
    <col min="268" max="268" width="15.85546875" style="1302" bestFit="1" customWidth="1"/>
    <col min="269" max="270" width="9.28515625" style="1302" customWidth="1"/>
    <col min="271" max="512" width="9.28515625" style="1302"/>
    <col min="513" max="513" width="11.28515625" style="1302" customWidth="1"/>
    <col min="514" max="514" width="9.5703125" style="1302" customWidth="1"/>
    <col min="515" max="515" width="48.28515625" style="1302" customWidth="1"/>
    <col min="516" max="516" width="81.7109375" style="1302" customWidth="1"/>
    <col min="517" max="517" width="22.7109375" style="1302" customWidth="1"/>
    <col min="518" max="518" width="23.5703125" style="1302" customWidth="1"/>
    <col min="519" max="519" width="27.28515625" style="1302" customWidth="1"/>
    <col min="520" max="520" width="23.28515625" style="1302" customWidth="1"/>
    <col min="521" max="521" width="22" style="1302" customWidth="1"/>
    <col min="522" max="522" width="23.28515625" style="1302" customWidth="1"/>
    <col min="523" max="523" width="15.7109375" style="1302" customWidth="1"/>
    <col min="524" max="524" width="15.85546875" style="1302" bestFit="1" customWidth="1"/>
    <col min="525" max="526" width="9.28515625" style="1302" customWidth="1"/>
    <col min="527" max="768" width="9.28515625" style="1302"/>
    <col min="769" max="769" width="11.28515625" style="1302" customWidth="1"/>
    <col min="770" max="770" width="9.5703125" style="1302" customWidth="1"/>
    <col min="771" max="771" width="48.28515625" style="1302" customWidth="1"/>
    <col min="772" max="772" width="81.7109375" style="1302" customWidth="1"/>
    <col min="773" max="773" width="22.7109375" style="1302" customWidth="1"/>
    <col min="774" max="774" width="23.5703125" style="1302" customWidth="1"/>
    <col min="775" max="775" width="27.28515625" style="1302" customWidth="1"/>
    <col min="776" max="776" width="23.28515625" style="1302" customWidth="1"/>
    <col min="777" max="777" width="22" style="1302" customWidth="1"/>
    <col min="778" max="778" width="23.28515625" style="1302" customWidth="1"/>
    <col min="779" max="779" width="15.7109375" style="1302" customWidth="1"/>
    <col min="780" max="780" width="15.85546875" style="1302" bestFit="1" customWidth="1"/>
    <col min="781" max="782" width="9.28515625" style="1302" customWidth="1"/>
    <col min="783" max="1024" width="9.28515625" style="1302"/>
    <col min="1025" max="1025" width="11.28515625" style="1302" customWidth="1"/>
    <col min="1026" max="1026" width="9.5703125" style="1302" customWidth="1"/>
    <col min="1027" max="1027" width="48.28515625" style="1302" customWidth="1"/>
    <col min="1028" max="1028" width="81.7109375" style="1302" customWidth="1"/>
    <col min="1029" max="1029" width="22.7109375" style="1302" customWidth="1"/>
    <col min="1030" max="1030" width="23.5703125" style="1302" customWidth="1"/>
    <col min="1031" max="1031" width="27.28515625" style="1302" customWidth="1"/>
    <col min="1032" max="1032" width="23.28515625" style="1302" customWidth="1"/>
    <col min="1033" max="1033" width="22" style="1302" customWidth="1"/>
    <col min="1034" max="1034" width="23.28515625" style="1302" customWidth="1"/>
    <col min="1035" max="1035" width="15.7109375" style="1302" customWidth="1"/>
    <col min="1036" max="1036" width="15.85546875" style="1302" bestFit="1" customWidth="1"/>
    <col min="1037" max="1038" width="9.28515625" style="1302" customWidth="1"/>
    <col min="1039" max="1280" width="9.28515625" style="1302"/>
    <col min="1281" max="1281" width="11.28515625" style="1302" customWidth="1"/>
    <col min="1282" max="1282" width="9.5703125" style="1302" customWidth="1"/>
    <col min="1283" max="1283" width="48.28515625" style="1302" customWidth="1"/>
    <col min="1284" max="1284" width="81.7109375" style="1302" customWidth="1"/>
    <col min="1285" max="1285" width="22.7109375" style="1302" customWidth="1"/>
    <col min="1286" max="1286" width="23.5703125" style="1302" customWidth="1"/>
    <col min="1287" max="1287" width="27.28515625" style="1302" customWidth="1"/>
    <col min="1288" max="1288" width="23.28515625" style="1302" customWidth="1"/>
    <col min="1289" max="1289" width="22" style="1302" customWidth="1"/>
    <col min="1290" max="1290" width="23.28515625" style="1302" customWidth="1"/>
    <col min="1291" max="1291" width="15.7109375" style="1302" customWidth="1"/>
    <col min="1292" max="1292" width="15.85546875" style="1302" bestFit="1" customWidth="1"/>
    <col min="1293" max="1294" width="9.28515625" style="1302" customWidth="1"/>
    <col min="1295" max="1536" width="9.28515625" style="1302"/>
    <col min="1537" max="1537" width="11.28515625" style="1302" customWidth="1"/>
    <col min="1538" max="1538" width="9.5703125" style="1302" customWidth="1"/>
    <col min="1539" max="1539" width="48.28515625" style="1302" customWidth="1"/>
    <col min="1540" max="1540" width="81.7109375" style="1302" customWidth="1"/>
    <col min="1541" max="1541" width="22.7109375" style="1302" customWidth="1"/>
    <col min="1542" max="1542" width="23.5703125" style="1302" customWidth="1"/>
    <col min="1543" max="1543" width="27.28515625" style="1302" customWidth="1"/>
    <col min="1544" max="1544" width="23.28515625" style="1302" customWidth="1"/>
    <col min="1545" max="1545" width="22" style="1302" customWidth="1"/>
    <col min="1546" max="1546" width="23.28515625" style="1302" customWidth="1"/>
    <col min="1547" max="1547" width="15.7109375" style="1302" customWidth="1"/>
    <col min="1548" max="1548" width="15.85546875" style="1302" bestFit="1" customWidth="1"/>
    <col min="1549" max="1550" width="9.28515625" style="1302" customWidth="1"/>
    <col min="1551" max="1792" width="9.28515625" style="1302"/>
    <col min="1793" max="1793" width="11.28515625" style="1302" customWidth="1"/>
    <col min="1794" max="1794" width="9.5703125" style="1302" customWidth="1"/>
    <col min="1795" max="1795" width="48.28515625" style="1302" customWidth="1"/>
    <col min="1796" max="1796" width="81.7109375" style="1302" customWidth="1"/>
    <col min="1797" max="1797" width="22.7109375" style="1302" customWidth="1"/>
    <col min="1798" max="1798" width="23.5703125" style="1302" customWidth="1"/>
    <col min="1799" max="1799" width="27.28515625" style="1302" customWidth="1"/>
    <col min="1800" max="1800" width="23.28515625" style="1302" customWidth="1"/>
    <col min="1801" max="1801" width="22" style="1302" customWidth="1"/>
    <col min="1802" max="1802" width="23.28515625" style="1302" customWidth="1"/>
    <col min="1803" max="1803" width="15.7109375" style="1302" customWidth="1"/>
    <col min="1804" max="1804" width="15.85546875" style="1302" bestFit="1" customWidth="1"/>
    <col min="1805" max="1806" width="9.28515625" style="1302" customWidth="1"/>
    <col min="1807" max="2048" width="9.28515625" style="1302"/>
    <col min="2049" max="2049" width="11.28515625" style="1302" customWidth="1"/>
    <col min="2050" max="2050" width="9.5703125" style="1302" customWidth="1"/>
    <col min="2051" max="2051" width="48.28515625" style="1302" customWidth="1"/>
    <col min="2052" max="2052" width="81.7109375" style="1302" customWidth="1"/>
    <col min="2053" max="2053" width="22.7109375" style="1302" customWidth="1"/>
    <col min="2054" max="2054" width="23.5703125" style="1302" customWidth="1"/>
    <col min="2055" max="2055" width="27.28515625" style="1302" customWidth="1"/>
    <col min="2056" max="2056" width="23.28515625" style="1302" customWidth="1"/>
    <col min="2057" max="2057" width="22" style="1302" customWidth="1"/>
    <col min="2058" max="2058" width="23.28515625" style="1302" customWidth="1"/>
    <col min="2059" max="2059" width="15.7109375" style="1302" customWidth="1"/>
    <col min="2060" max="2060" width="15.85546875" style="1302" bestFit="1" customWidth="1"/>
    <col min="2061" max="2062" width="9.28515625" style="1302" customWidth="1"/>
    <col min="2063" max="2304" width="9.28515625" style="1302"/>
    <col min="2305" max="2305" width="11.28515625" style="1302" customWidth="1"/>
    <col min="2306" max="2306" width="9.5703125" style="1302" customWidth="1"/>
    <col min="2307" max="2307" width="48.28515625" style="1302" customWidth="1"/>
    <col min="2308" max="2308" width="81.7109375" style="1302" customWidth="1"/>
    <col min="2309" max="2309" width="22.7109375" style="1302" customWidth="1"/>
    <col min="2310" max="2310" width="23.5703125" style="1302" customWidth="1"/>
    <col min="2311" max="2311" width="27.28515625" style="1302" customWidth="1"/>
    <col min="2312" max="2312" width="23.28515625" style="1302" customWidth="1"/>
    <col min="2313" max="2313" width="22" style="1302" customWidth="1"/>
    <col min="2314" max="2314" width="23.28515625" style="1302" customWidth="1"/>
    <col min="2315" max="2315" width="15.7109375" style="1302" customWidth="1"/>
    <col min="2316" max="2316" width="15.85546875" style="1302" bestFit="1" customWidth="1"/>
    <col min="2317" max="2318" width="9.28515625" style="1302" customWidth="1"/>
    <col min="2319" max="2560" width="9.28515625" style="1302"/>
    <col min="2561" max="2561" width="11.28515625" style="1302" customWidth="1"/>
    <col min="2562" max="2562" width="9.5703125" style="1302" customWidth="1"/>
    <col min="2563" max="2563" width="48.28515625" style="1302" customWidth="1"/>
    <col min="2564" max="2564" width="81.7109375" style="1302" customWidth="1"/>
    <col min="2565" max="2565" width="22.7109375" style="1302" customWidth="1"/>
    <col min="2566" max="2566" width="23.5703125" style="1302" customWidth="1"/>
    <col min="2567" max="2567" width="27.28515625" style="1302" customWidth="1"/>
    <col min="2568" max="2568" width="23.28515625" style="1302" customWidth="1"/>
    <col min="2569" max="2569" width="22" style="1302" customWidth="1"/>
    <col min="2570" max="2570" width="23.28515625" style="1302" customWidth="1"/>
    <col min="2571" max="2571" width="15.7109375" style="1302" customWidth="1"/>
    <col min="2572" max="2572" width="15.85546875" style="1302" bestFit="1" customWidth="1"/>
    <col min="2573" max="2574" width="9.28515625" style="1302" customWidth="1"/>
    <col min="2575" max="2816" width="9.28515625" style="1302"/>
    <col min="2817" max="2817" width="11.28515625" style="1302" customWidth="1"/>
    <col min="2818" max="2818" width="9.5703125" style="1302" customWidth="1"/>
    <col min="2819" max="2819" width="48.28515625" style="1302" customWidth="1"/>
    <col min="2820" max="2820" width="81.7109375" style="1302" customWidth="1"/>
    <col min="2821" max="2821" width="22.7109375" style="1302" customWidth="1"/>
    <col min="2822" max="2822" width="23.5703125" style="1302" customWidth="1"/>
    <col min="2823" max="2823" width="27.28515625" style="1302" customWidth="1"/>
    <col min="2824" max="2824" width="23.28515625" style="1302" customWidth="1"/>
    <col min="2825" max="2825" width="22" style="1302" customWidth="1"/>
    <col min="2826" max="2826" width="23.28515625" style="1302" customWidth="1"/>
    <col min="2827" max="2827" width="15.7109375" style="1302" customWidth="1"/>
    <col min="2828" max="2828" width="15.85546875" style="1302" bestFit="1" customWidth="1"/>
    <col min="2829" max="2830" width="9.28515625" style="1302" customWidth="1"/>
    <col min="2831" max="3072" width="9.28515625" style="1302"/>
    <col min="3073" max="3073" width="11.28515625" style="1302" customWidth="1"/>
    <col min="3074" max="3074" width="9.5703125" style="1302" customWidth="1"/>
    <col min="3075" max="3075" width="48.28515625" style="1302" customWidth="1"/>
    <col min="3076" max="3076" width="81.7109375" style="1302" customWidth="1"/>
    <col min="3077" max="3077" width="22.7109375" style="1302" customWidth="1"/>
    <col min="3078" max="3078" width="23.5703125" style="1302" customWidth="1"/>
    <col min="3079" max="3079" width="27.28515625" style="1302" customWidth="1"/>
    <col min="3080" max="3080" width="23.28515625" style="1302" customWidth="1"/>
    <col min="3081" max="3081" width="22" style="1302" customWidth="1"/>
    <col min="3082" max="3082" width="23.28515625" style="1302" customWidth="1"/>
    <col min="3083" max="3083" width="15.7109375" style="1302" customWidth="1"/>
    <col min="3084" max="3084" width="15.85546875" style="1302" bestFit="1" customWidth="1"/>
    <col min="3085" max="3086" width="9.28515625" style="1302" customWidth="1"/>
    <col min="3087" max="3328" width="9.28515625" style="1302"/>
    <col min="3329" max="3329" width="11.28515625" style="1302" customWidth="1"/>
    <col min="3330" max="3330" width="9.5703125" style="1302" customWidth="1"/>
    <col min="3331" max="3331" width="48.28515625" style="1302" customWidth="1"/>
    <col min="3332" max="3332" width="81.7109375" style="1302" customWidth="1"/>
    <col min="3333" max="3333" width="22.7109375" style="1302" customWidth="1"/>
    <col min="3334" max="3334" width="23.5703125" style="1302" customWidth="1"/>
    <col min="3335" max="3335" width="27.28515625" style="1302" customWidth="1"/>
    <col min="3336" max="3336" width="23.28515625" style="1302" customWidth="1"/>
    <col min="3337" max="3337" width="22" style="1302" customWidth="1"/>
    <col min="3338" max="3338" width="23.28515625" style="1302" customWidth="1"/>
    <col min="3339" max="3339" width="15.7109375" style="1302" customWidth="1"/>
    <col min="3340" max="3340" width="15.85546875" style="1302" bestFit="1" customWidth="1"/>
    <col min="3341" max="3342" width="9.28515625" style="1302" customWidth="1"/>
    <col min="3343" max="3584" width="9.28515625" style="1302"/>
    <col min="3585" max="3585" width="11.28515625" style="1302" customWidth="1"/>
    <col min="3586" max="3586" width="9.5703125" style="1302" customWidth="1"/>
    <col min="3587" max="3587" width="48.28515625" style="1302" customWidth="1"/>
    <col min="3588" max="3588" width="81.7109375" style="1302" customWidth="1"/>
    <col min="3589" max="3589" width="22.7109375" style="1302" customWidth="1"/>
    <col min="3590" max="3590" width="23.5703125" style="1302" customWidth="1"/>
    <col min="3591" max="3591" width="27.28515625" style="1302" customWidth="1"/>
    <col min="3592" max="3592" width="23.28515625" style="1302" customWidth="1"/>
    <col min="3593" max="3593" width="22" style="1302" customWidth="1"/>
    <col min="3594" max="3594" width="23.28515625" style="1302" customWidth="1"/>
    <col min="3595" max="3595" width="15.7109375" style="1302" customWidth="1"/>
    <col min="3596" max="3596" width="15.85546875" style="1302" bestFit="1" customWidth="1"/>
    <col min="3597" max="3598" width="9.28515625" style="1302" customWidth="1"/>
    <col min="3599" max="3840" width="9.28515625" style="1302"/>
    <col min="3841" max="3841" width="11.28515625" style="1302" customWidth="1"/>
    <col min="3842" max="3842" width="9.5703125" style="1302" customWidth="1"/>
    <col min="3843" max="3843" width="48.28515625" style="1302" customWidth="1"/>
    <col min="3844" max="3844" width="81.7109375" style="1302" customWidth="1"/>
    <col min="3845" max="3845" width="22.7109375" style="1302" customWidth="1"/>
    <col min="3846" max="3846" width="23.5703125" style="1302" customWidth="1"/>
    <col min="3847" max="3847" width="27.28515625" style="1302" customWidth="1"/>
    <col min="3848" max="3848" width="23.28515625" style="1302" customWidth="1"/>
    <col min="3849" max="3849" width="22" style="1302" customWidth="1"/>
    <col min="3850" max="3850" width="23.28515625" style="1302" customWidth="1"/>
    <col min="3851" max="3851" width="15.7109375" style="1302" customWidth="1"/>
    <col min="3852" max="3852" width="15.85546875" style="1302" bestFit="1" customWidth="1"/>
    <col min="3853" max="3854" width="9.28515625" style="1302" customWidth="1"/>
    <col min="3855" max="4096" width="9.28515625" style="1302"/>
    <col min="4097" max="4097" width="11.28515625" style="1302" customWidth="1"/>
    <col min="4098" max="4098" width="9.5703125" style="1302" customWidth="1"/>
    <col min="4099" max="4099" width="48.28515625" style="1302" customWidth="1"/>
    <col min="4100" max="4100" width="81.7109375" style="1302" customWidth="1"/>
    <col min="4101" max="4101" width="22.7109375" style="1302" customWidth="1"/>
    <col min="4102" max="4102" width="23.5703125" style="1302" customWidth="1"/>
    <col min="4103" max="4103" width="27.28515625" style="1302" customWidth="1"/>
    <col min="4104" max="4104" width="23.28515625" style="1302" customWidth="1"/>
    <col min="4105" max="4105" width="22" style="1302" customWidth="1"/>
    <col min="4106" max="4106" width="23.28515625" style="1302" customWidth="1"/>
    <col min="4107" max="4107" width="15.7109375" style="1302" customWidth="1"/>
    <col min="4108" max="4108" width="15.85546875" style="1302" bestFit="1" customWidth="1"/>
    <col min="4109" max="4110" width="9.28515625" style="1302" customWidth="1"/>
    <col min="4111" max="4352" width="9.28515625" style="1302"/>
    <col min="4353" max="4353" width="11.28515625" style="1302" customWidth="1"/>
    <col min="4354" max="4354" width="9.5703125" style="1302" customWidth="1"/>
    <col min="4355" max="4355" width="48.28515625" style="1302" customWidth="1"/>
    <col min="4356" max="4356" width="81.7109375" style="1302" customWidth="1"/>
    <col min="4357" max="4357" width="22.7109375" style="1302" customWidth="1"/>
    <col min="4358" max="4358" width="23.5703125" style="1302" customWidth="1"/>
    <col min="4359" max="4359" width="27.28515625" style="1302" customWidth="1"/>
    <col min="4360" max="4360" width="23.28515625" style="1302" customWidth="1"/>
    <col min="4361" max="4361" width="22" style="1302" customWidth="1"/>
    <col min="4362" max="4362" width="23.28515625" style="1302" customWidth="1"/>
    <col min="4363" max="4363" width="15.7109375" style="1302" customWidth="1"/>
    <col min="4364" max="4364" width="15.85546875" style="1302" bestFit="1" customWidth="1"/>
    <col min="4365" max="4366" width="9.28515625" style="1302" customWidth="1"/>
    <col min="4367" max="4608" width="9.28515625" style="1302"/>
    <col min="4609" max="4609" width="11.28515625" style="1302" customWidth="1"/>
    <col min="4610" max="4610" width="9.5703125" style="1302" customWidth="1"/>
    <col min="4611" max="4611" width="48.28515625" style="1302" customWidth="1"/>
    <col min="4612" max="4612" width="81.7109375" style="1302" customWidth="1"/>
    <col min="4613" max="4613" width="22.7109375" style="1302" customWidth="1"/>
    <col min="4614" max="4614" width="23.5703125" style="1302" customWidth="1"/>
    <col min="4615" max="4615" width="27.28515625" style="1302" customWidth="1"/>
    <col min="4616" max="4616" width="23.28515625" style="1302" customWidth="1"/>
    <col min="4617" max="4617" width="22" style="1302" customWidth="1"/>
    <col min="4618" max="4618" width="23.28515625" style="1302" customWidth="1"/>
    <col min="4619" max="4619" width="15.7109375" style="1302" customWidth="1"/>
    <col min="4620" max="4620" width="15.85546875" style="1302" bestFit="1" customWidth="1"/>
    <col min="4621" max="4622" width="9.28515625" style="1302" customWidth="1"/>
    <col min="4623" max="4864" width="9.28515625" style="1302"/>
    <col min="4865" max="4865" width="11.28515625" style="1302" customWidth="1"/>
    <col min="4866" max="4866" width="9.5703125" style="1302" customWidth="1"/>
    <col min="4867" max="4867" width="48.28515625" style="1302" customWidth="1"/>
    <col min="4868" max="4868" width="81.7109375" style="1302" customWidth="1"/>
    <col min="4869" max="4869" width="22.7109375" style="1302" customWidth="1"/>
    <col min="4870" max="4870" width="23.5703125" style="1302" customWidth="1"/>
    <col min="4871" max="4871" width="27.28515625" style="1302" customWidth="1"/>
    <col min="4872" max="4872" width="23.28515625" style="1302" customWidth="1"/>
    <col min="4873" max="4873" width="22" style="1302" customWidth="1"/>
    <col min="4874" max="4874" width="23.28515625" style="1302" customWidth="1"/>
    <col min="4875" max="4875" width="15.7109375" style="1302" customWidth="1"/>
    <col min="4876" max="4876" width="15.85546875" style="1302" bestFit="1" customWidth="1"/>
    <col min="4877" max="4878" width="9.28515625" style="1302" customWidth="1"/>
    <col min="4879" max="5120" width="9.28515625" style="1302"/>
    <col min="5121" max="5121" width="11.28515625" style="1302" customWidth="1"/>
    <col min="5122" max="5122" width="9.5703125" style="1302" customWidth="1"/>
    <col min="5123" max="5123" width="48.28515625" style="1302" customWidth="1"/>
    <col min="5124" max="5124" width="81.7109375" style="1302" customWidth="1"/>
    <col min="5125" max="5125" width="22.7109375" style="1302" customWidth="1"/>
    <col min="5126" max="5126" width="23.5703125" style="1302" customWidth="1"/>
    <col min="5127" max="5127" width="27.28515625" style="1302" customWidth="1"/>
    <col min="5128" max="5128" width="23.28515625" style="1302" customWidth="1"/>
    <col min="5129" max="5129" width="22" style="1302" customWidth="1"/>
    <col min="5130" max="5130" width="23.28515625" style="1302" customWidth="1"/>
    <col min="5131" max="5131" width="15.7109375" style="1302" customWidth="1"/>
    <col min="5132" max="5132" width="15.85546875" style="1302" bestFit="1" customWidth="1"/>
    <col min="5133" max="5134" width="9.28515625" style="1302" customWidth="1"/>
    <col min="5135" max="5376" width="9.28515625" style="1302"/>
    <col min="5377" max="5377" width="11.28515625" style="1302" customWidth="1"/>
    <col min="5378" max="5378" width="9.5703125" style="1302" customWidth="1"/>
    <col min="5379" max="5379" width="48.28515625" style="1302" customWidth="1"/>
    <col min="5380" max="5380" width="81.7109375" style="1302" customWidth="1"/>
    <col min="5381" max="5381" width="22.7109375" style="1302" customWidth="1"/>
    <col min="5382" max="5382" width="23.5703125" style="1302" customWidth="1"/>
    <col min="5383" max="5383" width="27.28515625" style="1302" customWidth="1"/>
    <col min="5384" max="5384" width="23.28515625" style="1302" customWidth="1"/>
    <col min="5385" max="5385" width="22" style="1302" customWidth="1"/>
    <col min="5386" max="5386" width="23.28515625" style="1302" customWidth="1"/>
    <col min="5387" max="5387" width="15.7109375" style="1302" customWidth="1"/>
    <col min="5388" max="5388" width="15.85546875" style="1302" bestFit="1" customWidth="1"/>
    <col min="5389" max="5390" width="9.28515625" style="1302" customWidth="1"/>
    <col min="5391" max="5632" width="9.28515625" style="1302"/>
    <col min="5633" max="5633" width="11.28515625" style="1302" customWidth="1"/>
    <col min="5634" max="5634" width="9.5703125" style="1302" customWidth="1"/>
    <col min="5635" max="5635" width="48.28515625" style="1302" customWidth="1"/>
    <col min="5636" max="5636" width="81.7109375" style="1302" customWidth="1"/>
    <col min="5637" max="5637" width="22.7109375" style="1302" customWidth="1"/>
    <col min="5638" max="5638" width="23.5703125" style="1302" customWidth="1"/>
    <col min="5639" max="5639" width="27.28515625" style="1302" customWidth="1"/>
    <col min="5640" max="5640" width="23.28515625" style="1302" customWidth="1"/>
    <col min="5641" max="5641" width="22" style="1302" customWidth="1"/>
    <col min="5642" max="5642" width="23.28515625" style="1302" customWidth="1"/>
    <col min="5643" max="5643" width="15.7109375" style="1302" customWidth="1"/>
    <col min="5644" max="5644" width="15.85546875" style="1302" bestFit="1" customWidth="1"/>
    <col min="5645" max="5646" width="9.28515625" style="1302" customWidth="1"/>
    <col min="5647" max="5888" width="9.28515625" style="1302"/>
    <col min="5889" max="5889" width="11.28515625" style="1302" customWidth="1"/>
    <col min="5890" max="5890" width="9.5703125" style="1302" customWidth="1"/>
    <col min="5891" max="5891" width="48.28515625" style="1302" customWidth="1"/>
    <col min="5892" max="5892" width="81.7109375" style="1302" customWidth="1"/>
    <col min="5893" max="5893" width="22.7109375" style="1302" customWidth="1"/>
    <col min="5894" max="5894" width="23.5703125" style="1302" customWidth="1"/>
    <col min="5895" max="5895" width="27.28515625" style="1302" customWidth="1"/>
    <col min="5896" max="5896" width="23.28515625" style="1302" customWidth="1"/>
    <col min="5897" max="5897" width="22" style="1302" customWidth="1"/>
    <col min="5898" max="5898" width="23.28515625" style="1302" customWidth="1"/>
    <col min="5899" max="5899" width="15.7109375" style="1302" customWidth="1"/>
    <col min="5900" max="5900" width="15.85546875" style="1302" bestFit="1" customWidth="1"/>
    <col min="5901" max="5902" width="9.28515625" style="1302" customWidth="1"/>
    <col min="5903" max="6144" width="9.28515625" style="1302"/>
    <col min="6145" max="6145" width="11.28515625" style="1302" customWidth="1"/>
    <col min="6146" max="6146" width="9.5703125" style="1302" customWidth="1"/>
    <col min="6147" max="6147" width="48.28515625" style="1302" customWidth="1"/>
    <col min="6148" max="6148" width="81.7109375" style="1302" customWidth="1"/>
    <col min="6149" max="6149" width="22.7109375" style="1302" customWidth="1"/>
    <col min="6150" max="6150" width="23.5703125" style="1302" customWidth="1"/>
    <col min="6151" max="6151" width="27.28515625" style="1302" customWidth="1"/>
    <col min="6152" max="6152" width="23.28515625" style="1302" customWidth="1"/>
    <col min="6153" max="6153" width="22" style="1302" customWidth="1"/>
    <col min="6154" max="6154" width="23.28515625" style="1302" customWidth="1"/>
    <col min="6155" max="6155" width="15.7109375" style="1302" customWidth="1"/>
    <col min="6156" max="6156" width="15.85546875" style="1302" bestFit="1" customWidth="1"/>
    <col min="6157" max="6158" width="9.28515625" style="1302" customWidth="1"/>
    <col min="6159" max="6400" width="9.28515625" style="1302"/>
    <col min="6401" max="6401" width="11.28515625" style="1302" customWidth="1"/>
    <col min="6402" max="6402" width="9.5703125" style="1302" customWidth="1"/>
    <col min="6403" max="6403" width="48.28515625" style="1302" customWidth="1"/>
    <col min="6404" max="6404" width="81.7109375" style="1302" customWidth="1"/>
    <col min="6405" max="6405" width="22.7109375" style="1302" customWidth="1"/>
    <col min="6406" max="6406" width="23.5703125" style="1302" customWidth="1"/>
    <col min="6407" max="6407" width="27.28515625" style="1302" customWidth="1"/>
    <col min="6408" max="6408" width="23.28515625" style="1302" customWidth="1"/>
    <col min="6409" max="6409" width="22" style="1302" customWidth="1"/>
    <col min="6410" max="6410" width="23.28515625" style="1302" customWidth="1"/>
    <col min="6411" max="6411" width="15.7109375" style="1302" customWidth="1"/>
    <col min="6412" max="6412" width="15.85546875" style="1302" bestFit="1" customWidth="1"/>
    <col min="6413" max="6414" width="9.28515625" style="1302" customWidth="1"/>
    <col min="6415" max="6656" width="9.28515625" style="1302"/>
    <col min="6657" max="6657" width="11.28515625" style="1302" customWidth="1"/>
    <col min="6658" max="6658" width="9.5703125" style="1302" customWidth="1"/>
    <col min="6659" max="6659" width="48.28515625" style="1302" customWidth="1"/>
    <col min="6660" max="6660" width="81.7109375" style="1302" customWidth="1"/>
    <col min="6661" max="6661" width="22.7109375" style="1302" customWidth="1"/>
    <col min="6662" max="6662" width="23.5703125" style="1302" customWidth="1"/>
    <col min="6663" max="6663" width="27.28515625" style="1302" customWidth="1"/>
    <col min="6664" max="6664" width="23.28515625" style="1302" customWidth="1"/>
    <col min="6665" max="6665" width="22" style="1302" customWidth="1"/>
    <col min="6666" max="6666" width="23.28515625" style="1302" customWidth="1"/>
    <col min="6667" max="6667" width="15.7109375" style="1302" customWidth="1"/>
    <col min="6668" max="6668" width="15.85546875" style="1302" bestFit="1" customWidth="1"/>
    <col min="6669" max="6670" width="9.28515625" style="1302" customWidth="1"/>
    <col min="6671" max="6912" width="9.28515625" style="1302"/>
    <col min="6913" max="6913" width="11.28515625" style="1302" customWidth="1"/>
    <col min="6914" max="6914" width="9.5703125" style="1302" customWidth="1"/>
    <col min="6915" max="6915" width="48.28515625" style="1302" customWidth="1"/>
    <col min="6916" max="6916" width="81.7109375" style="1302" customWidth="1"/>
    <col min="6917" max="6917" width="22.7109375" style="1302" customWidth="1"/>
    <col min="6918" max="6918" width="23.5703125" style="1302" customWidth="1"/>
    <col min="6919" max="6919" width="27.28515625" style="1302" customWidth="1"/>
    <col min="6920" max="6920" width="23.28515625" style="1302" customWidth="1"/>
    <col min="6921" max="6921" width="22" style="1302" customWidth="1"/>
    <col min="6922" max="6922" width="23.28515625" style="1302" customWidth="1"/>
    <col min="6923" max="6923" width="15.7109375" style="1302" customWidth="1"/>
    <col min="6924" max="6924" width="15.85546875" style="1302" bestFit="1" customWidth="1"/>
    <col min="6925" max="6926" width="9.28515625" style="1302" customWidth="1"/>
    <col min="6927" max="7168" width="9.28515625" style="1302"/>
    <col min="7169" max="7169" width="11.28515625" style="1302" customWidth="1"/>
    <col min="7170" max="7170" width="9.5703125" style="1302" customWidth="1"/>
    <col min="7171" max="7171" width="48.28515625" style="1302" customWidth="1"/>
    <col min="7172" max="7172" width="81.7109375" style="1302" customWidth="1"/>
    <col min="7173" max="7173" width="22.7109375" style="1302" customWidth="1"/>
    <col min="7174" max="7174" width="23.5703125" style="1302" customWidth="1"/>
    <col min="7175" max="7175" width="27.28515625" style="1302" customWidth="1"/>
    <col min="7176" max="7176" width="23.28515625" style="1302" customWidth="1"/>
    <col min="7177" max="7177" width="22" style="1302" customWidth="1"/>
    <col min="7178" max="7178" width="23.28515625" style="1302" customWidth="1"/>
    <col min="7179" max="7179" width="15.7109375" style="1302" customWidth="1"/>
    <col min="7180" max="7180" width="15.85546875" style="1302" bestFit="1" customWidth="1"/>
    <col min="7181" max="7182" width="9.28515625" style="1302" customWidth="1"/>
    <col min="7183" max="7424" width="9.28515625" style="1302"/>
    <col min="7425" max="7425" width="11.28515625" style="1302" customWidth="1"/>
    <col min="7426" max="7426" width="9.5703125" style="1302" customWidth="1"/>
    <col min="7427" max="7427" width="48.28515625" style="1302" customWidth="1"/>
    <col min="7428" max="7428" width="81.7109375" style="1302" customWidth="1"/>
    <col min="7429" max="7429" width="22.7109375" style="1302" customWidth="1"/>
    <col min="7430" max="7430" width="23.5703125" style="1302" customWidth="1"/>
    <col min="7431" max="7431" width="27.28515625" style="1302" customWidth="1"/>
    <col min="7432" max="7432" width="23.28515625" style="1302" customWidth="1"/>
    <col min="7433" max="7433" width="22" style="1302" customWidth="1"/>
    <col min="7434" max="7434" width="23.28515625" style="1302" customWidth="1"/>
    <col min="7435" max="7435" width="15.7109375" style="1302" customWidth="1"/>
    <col min="7436" max="7436" width="15.85546875" style="1302" bestFit="1" customWidth="1"/>
    <col min="7437" max="7438" width="9.28515625" style="1302" customWidth="1"/>
    <col min="7439" max="7680" width="9.28515625" style="1302"/>
    <col min="7681" max="7681" width="11.28515625" style="1302" customWidth="1"/>
    <col min="7682" max="7682" width="9.5703125" style="1302" customWidth="1"/>
    <col min="7683" max="7683" width="48.28515625" style="1302" customWidth="1"/>
    <col min="7684" max="7684" width="81.7109375" style="1302" customWidth="1"/>
    <col min="7685" max="7685" width="22.7109375" style="1302" customWidth="1"/>
    <col min="7686" max="7686" width="23.5703125" style="1302" customWidth="1"/>
    <col min="7687" max="7687" width="27.28515625" style="1302" customWidth="1"/>
    <col min="7688" max="7688" width="23.28515625" style="1302" customWidth="1"/>
    <col min="7689" max="7689" width="22" style="1302" customWidth="1"/>
    <col min="7690" max="7690" width="23.28515625" style="1302" customWidth="1"/>
    <col min="7691" max="7691" width="15.7109375" style="1302" customWidth="1"/>
    <col min="7692" max="7692" width="15.85546875" style="1302" bestFit="1" customWidth="1"/>
    <col min="7693" max="7694" width="9.28515625" style="1302" customWidth="1"/>
    <col min="7695" max="7936" width="9.28515625" style="1302"/>
    <col min="7937" max="7937" width="11.28515625" style="1302" customWidth="1"/>
    <col min="7938" max="7938" width="9.5703125" style="1302" customWidth="1"/>
    <col min="7939" max="7939" width="48.28515625" style="1302" customWidth="1"/>
    <col min="7940" max="7940" width="81.7109375" style="1302" customWidth="1"/>
    <col min="7941" max="7941" width="22.7109375" style="1302" customWidth="1"/>
    <col min="7942" max="7942" width="23.5703125" style="1302" customWidth="1"/>
    <col min="7943" max="7943" width="27.28515625" style="1302" customWidth="1"/>
    <col min="7944" max="7944" width="23.28515625" style="1302" customWidth="1"/>
    <col min="7945" max="7945" width="22" style="1302" customWidth="1"/>
    <col min="7946" max="7946" width="23.28515625" style="1302" customWidth="1"/>
    <col min="7947" max="7947" width="15.7109375" style="1302" customWidth="1"/>
    <col min="7948" max="7948" width="15.85546875" style="1302" bestFit="1" customWidth="1"/>
    <col min="7949" max="7950" width="9.28515625" style="1302" customWidth="1"/>
    <col min="7951" max="8192" width="9.28515625" style="1302"/>
    <col min="8193" max="8193" width="11.28515625" style="1302" customWidth="1"/>
    <col min="8194" max="8194" width="9.5703125" style="1302" customWidth="1"/>
    <col min="8195" max="8195" width="48.28515625" style="1302" customWidth="1"/>
    <col min="8196" max="8196" width="81.7109375" style="1302" customWidth="1"/>
    <col min="8197" max="8197" width="22.7109375" style="1302" customWidth="1"/>
    <col min="8198" max="8198" width="23.5703125" style="1302" customWidth="1"/>
    <col min="8199" max="8199" width="27.28515625" style="1302" customWidth="1"/>
    <col min="8200" max="8200" width="23.28515625" style="1302" customWidth="1"/>
    <col min="8201" max="8201" width="22" style="1302" customWidth="1"/>
    <col min="8202" max="8202" width="23.28515625" style="1302" customWidth="1"/>
    <col min="8203" max="8203" width="15.7109375" style="1302" customWidth="1"/>
    <col min="8204" max="8204" width="15.85546875" style="1302" bestFit="1" customWidth="1"/>
    <col min="8205" max="8206" width="9.28515625" style="1302" customWidth="1"/>
    <col min="8207" max="8448" width="9.28515625" style="1302"/>
    <col min="8449" max="8449" width="11.28515625" style="1302" customWidth="1"/>
    <col min="8450" max="8450" width="9.5703125" style="1302" customWidth="1"/>
    <col min="8451" max="8451" width="48.28515625" style="1302" customWidth="1"/>
    <col min="8452" max="8452" width="81.7109375" style="1302" customWidth="1"/>
    <col min="8453" max="8453" width="22.7109375" style="1302" customWidth="1"/>
    <col min="8454" max="8454" width="23.5703125" style="1302" customWidth="1"/>
    <col min="8455" max="8455" width="27.28515625" style="1302" customWidth="1"/>
    <col min="8456" max="8456" width="23.28515625" style="1302" customWidth="1"/>
    <col min="8457" max="8457" width="22" style="1302" customWidth="1"/>
    <col min="8458" max="8458" width="23.28515625" style="1302" customWidth="1"/>
    <col min="8459" max="8459" width="15.7109375" style="1302" customWidth="1"/>
    <col min="8460" max="8460" width="15.85546875" style="1302" bestFit="1" customWidth="1"/>
    <col min="8461" max="8462" width="9.28515625" style="1302" customWidth="1"/>
    <col min="8463" max="8704" width="9.28515625" style="1302"/>
    <col min="8705" max="8705" width="11.28515625" style="1302" customWidth="1"/>
    <col min="8706" max="8706" width="9.5703125" style="1302" customWidth="1"/>
    <col min="8707" max="8707" width="48.28515625" style="1302" customWidth="1"/>
    <col min="8708" max="8708" width="81.7109375" style="1302" customWidth="1"/>
    <col min="8709" max="8709" width="22.7109375" style="1302" customWidth="1"/>
    <col min="8710" max="8710" width="23.5703125" style="1302" customWidth="1"/>
    <col min="8711" max="8711" width="27.28515625" style="1302" customWidth="1"/>
    <col min="8712" max="8712" width="23.28515625" style="1302" customWidth="1"/>
    <col min="8713" max="8713" width="22" style="1302" customWidth="1"/>
    <col min="8714" max="8714" width="23.28515625" style="1302" customWidth="1"/>
    <col min="8715" max="8715" width="15.7109375" style="1302" customWidth="1"/>
    <col min="8716" max="8716" width="15.85546875" style="1302" bestFit="1" customWidth="1"/>
    <col min="8717" max="8718" width="9.28515625" style="1302" customWidth="1"/>
    <col min="8719" max="8960" width="9.28515625" style="1302"/>
    <col min="8961" max="8961" width="11.28515625" style="1302" customWidth="1"/>
    <col min="8962" max="8962" width="9.5703125" style="1302" customWidth="1"/>
    <col min="8963" max="8963" width="48.28515625" style="1302" customWidth="1"/>
    <col min="8964" max="8964" width="81.7109375" style="1302" customWidth="1"/>
    <col min="8965" max="8965" width="22.7109375" style="1302" customWidth="1"/>
    <col min="8966" max="8966" width="23.5703125" style="1302" customWidth="1"/>
    <col min="8967" max="8967" width="27.28515625" style="1302" customWidth="1"/>
    <col min="8968" max="8968" width="23.28515625" style="1302" customWidth="1"/>
    <col min="8969" max="8969" width="22" style="1302" customWidth="1"/>
    <col min="8970" max="8970" width="23.28515625" style="1302" customWidth="1"/>
    <col min="8971" max="8971" width="15.7109375" style="1302" customWidth="1"/>
    <col min="8972" max="8972" width="15.85546875" style="1302" bestFit="1" customWidth="1"/>
    <col min="8973" max="8974" width="9.28515625" style="1302" customWidth="1"/>
    <col min="8975" max="9216" width="9.28515625" style="1302"/>
    <col min="9217" max="9217" width="11.28515625" style="1302" customWidth="1"/>
    <col min="9218" max="9218" width="9.5703125" style="1302" customWidth="1"/>
    <col min="9219" max="9219" width="48.28515625" style="1302" customWidth="1"/>
    <col min="9220" max="9220" width="81.7109375" style="1302" customWidth="1"/>
    <col min="9221" max="9221" width="22.7109375" style="1302" customWidth="1"/>
    <col min="9222" max="9222" width="23.5703125" style="1302" customWidth="1"/>
    <col min="9223" max="9223" width="27.28515625" style="1302" customWidth="1"/>
    <col min="9224" max="9224" width="23.28515625" style="1302" customWidth="1"/>
    <col min="9225" max="9225" width="22" style="1302" customWidth="1"/>
    <col min="9226" max="9226" width="23.28515625" style="1302" customWidth="1"/>
    <col min="9227" max="9227" width="15.7109375" style="1302" customWidth="1"/>
    <col min="9228" max="9228" width="15.85546875" style="1302" bestFit="1" customWidth="1"/>
    <col min="9229" max="9230" width="9.28515625" style="1302" customWidth="1"/>
    <col min="9231" max="9472" width="9.28515625" style="1302"/>
    <col min="9473" max="9473" width="11.28515625" style="1302" customWidth="1"/>
    <col min="9474" max="9474" width="9.5703125" style="1302" customWidth="1"/>
    <col min="9475" max="9475" width="48.28515625" style="1302" customWidth="1"/>
    <col min="9476" max="9476" width="81.7109375" style="1302" customWidth="1"/>
    <col min="9477" max="9477" width="22.7109375" style="1302" customWidth="1"/>
    <col min="9478" max="9478" width="23.5703125" style="1302" customWidth="1"/>
    <col min="9479" max="9479" width="27.28515625" style="1302" customWidth="1"/>
    <col min="9480" max="9480" width="23.28515625" style="1302" customWidth="1"/>
    <col min="9481" max="9481" width="22" style="1302" customWidth="1"/>
    <col min="9482" max="9482" width="23.28515625" style="1302" customWidth="1"/>
    <col min="9483" max="9483" width="15.7109375" style="1302" customWidth="1"/>
    <col min="9484" max="9484" width="15.85546875" style="1302" bestFit="1" customWidth="1"/>
    <col min="9485" max="9486" width="9.28515625" style="1302" customWidth="1"/>
    <col min="9487" max="9728" width="9.28515625" style="1302"/>
    <col min="9729" max="9729" width="11.28515625" style="1302" customWidth="1"/>
    <col min="9730" max="9730" width="9.5703125" style="1302" customWidth="1"/>
    <col min="9731" max="9731" width="48.28515625" style="1302" customWidth="1"/>
    <col min="9732" max="9732" width="81.7109375" style="1302" customWidth="1"/>
    <col min="9733" max="9733" width="22.7109375" style="1302" customWidth="1"/>
    <col min="9734" max="9734" width="23.5703125" style="1302" customWidth="1"/>
    <col min="9735" max="9735" width="27.28515625" style="1302" customWidth="1"/>
    <col min="9736" max="9736" width="23.28515625" style="1302" customWidth="1"/>
    <col min="9737" max="9737" width="22" style="1302" customWidth="1"/>
    <col min="9738" max="9738" width="23.28515625" style="1302" customWidth="1"/>
    <col min="9739" max="9739" width="15.7109375" style="1302" customWidth="1"/>
    <col min="9740" max="9740" width="15.85546875" style="1302" bestFit="1" customWidth="1"/>
    <col min="9741" max="9742" width="9.28515625" style="1302" customWidth="1"/>
    <col min="9743" max="9984" width="9.28515625" style="1302"/>
    <col min="9985" max="9985" width="11.28515625" style="1302" customWidth="1"/>
    <col min="9986" max="9986" width="9.5703125" style="1302" customWidth="1"/>
    <col min="9987" max="9987" width="48.28515625" style="1302" customWidth="1"/>
    <col min="9988" max="9988" width="81.7109375" style="1302" customWidth="1"/>
    <col min="9989" max="9989" width="22.7109375" style="1302" customWidth="1"/>
    <col min="9990" max="9990" width="23.5703125" style="1302" customWidth="1"/>
    <col min="9991" max="9991" width="27.28515625" style="1302" customWidth="1"/>
    <col min="9992" max="9992" width="23.28515625" style="1302" customWidth="1"/>
    <col min="9993" max="9993" width="22" style="1302" customWidth="1"/>
    <col min="9994" max="9994" width="23.28515625" style="1302" customWidth="1"/>
    <col min="9995" max="9995" width="15.7109375" style="1302" customWidth="1"/>
    <col min="9996" max="9996" width="15.85546875" style="1302" bestFit="1" customWidth="1"/>
    <col min="9997" max="9998" width="9.28515625" style="1302" customWidth="1"/>
    <col min="9999" max="10240" width="9.28515625" style="1302"/>
    <col min="10241" max="10241" width="11.28515625" style="1302" customWidth="1"/>
    <col min="10242" max="10242" width="9.5703125" style="1302" customWidth="1"/>
    <col min="10243" max="10243" width="48.28515625" style="1302" customWidth="1"/>
    <col min="10244" max="10244" width="81.7109375" style="1302" customWidth="1"/>
    <col min="10245" max="10245" width="22.7109375" style="1302" customWidth="1"/>
    <col min="10246" max="10246" width="23.5703125" style="1302" customWidth="1"/>
    <col min="10247" max="10247" width="27.28515625" style="1302" customWidth="1"/>
    <col min="10248" max="10248" width="23.28515625" style="1302" customWidth="1"/>
    <col min="10249" max="10249" width="22" style="1302" customWidth="1"/>
    <col min="10250" max="10250" width="23.28515625" style="1302" customWidth="1"/>
    <col min="10251" max="10251" width="15.7109375" style="1302" customWidth="1"/>
    <col min="10252" max="10252" width="15.85546875" style="1302" bestFit="1" customWidth="1"/>
    <col min="10253" max="10254" width="9.28515625" style="1302" customWidth="1"/>
    <col min="10255" max="10496" width="9.28515625" style="1302"/>
    <col min="10497" max="10497" width="11.28515625" style="1302" customWidth="1"/>
    <col min="10498" max="10498" width="9.5703125" style="1302" customWidth="1"/>
    <col min="10499" max="10499" width="48.28515625" style="1302" customWidth="1"/>
    <col min="10500" max="10500" width="81.7109375" style="1302" customWidth="1"/>
    <col min="10501" max="10501" width="22.7109375" style="1302" customWidth="1"/>
    <col min="10502" max="10502" width="23.5703125" style="1302" customWidth="1"/>
    <col min="10503" max="10503" width="27.28515625" style="1302" customWidth="1"/>
    <col min="10504" max="10504" width="23.28515625" style="1302" customWidth="1"/>
    <col min="10505" max="10505" width="22" style="1302" customWidth="1"/>
    <col min="10506" max="10506" width="23.28515625" style="1302" customWidth="1"/>
    <col min="10507" max="10507" width="15.7109375" style="1302" customWidth="1"/>
    <col min="10508" max="10508" width="15.85546875" style="1302" bestFit="1" customWidth="1"/>
    <col min="10509" max="10510" width="9.28515625" style="1302" customWidth="1"/>
    <col min="10511" max="10752" width="9.28515625" style="1302"/>
    <col min="10753" max="10753" width="11.28515625" style="1302" customWidth="1"/>
    <col min="10754" max="10754" width="9.5703125" style="1302" customWidth="1"/>
    <col min="10755" max="10755" width="48.28515625" style="1302" customWidth="1"/>
    <col min="10756" max="10756" width="81.7109375" style="1302" customWidth="1"/>
    <col min="10757" max="10757" width="22.7109375" style="1302" customWidth="1"/>
    <col min="10758" max="10758" width="23.5703125" style="1302" customWidth="1"/>
    <col min="10759" max="10759" width="27.28515625" style="1302" customWidth="1"/>
    <col min="10760" max="10760" width="23.28515625" style="1302" customWidth="1"/>
    <col min="10761" max="10761" width="22" style="1302" customWidth="1"/>
    <col min="10762" max="10762" width="23.28515625" style="1302" customWidth="1"/>
    <col min="10763" max="10763" width="15.7109375" style="1302" customWidth="1"/>
    <col min="10764" max="10764" width="15.85546875" style="1302" bestFit="1" customWidth="1"/>
    <col min="10765" max="10766" width="9.28515625" style="1302" customWidth="1"/>
    <col min="10767" max="11008" width="9.28515625" style="1302"/>
    <col min="11009" max="11009" width="11.28515625" style="1302" customWidth="1"/>
    <col min="11010" max="11010" width="9.5703125" style="1302" customWidth="1"/>
    <col min="11011" max="11011" width="48.28515625" style="1302" customWidth="1"/>
    <col min="11012" max="11012" width="81.7109375" style="1302" customWidth="1"/>
    <col min="11013" max="11013" width="22.7109375" style="1302" customWidth="1"/>
    <col min="11014" max="11014" width="23.5703125" style="1302" customWidth="1"/>
    <col min="11015" max="11015" width="27.28515625" style="1302" customWidth="1"/>
    <col min="11016" max="11016" width="23.28515625" style="1302" customWidth="1"/>
    <col min="11017" max="11017" width="22" style="1302" customWidth="1"/>
    <col min="11018" max="11018" width="23.28515625" style="1302" customWidth="1"/>
    <col min="11019" max="11019" width="15.7109375" style="1302" customWidth="1"/>
    <col min="11020" max="11020" width="15.85546875" style="1302" bestFit="1" customWidth="1"/>
    <col min="11021" max="11022" width="9.28515625" style="1302" customWidth="1"/>
    <col min="11023" max="11264" width="9.28515625" style="1302"/>
    <col min="11265" max="11265" width="11.28515625" style="1302" customWidth="1"/>
    <col min="11266" max="11266" width="9.5703125" style="1302" customWidth="1"/>
    <col min="11267" max="11267" width="48.28515625" style="1302" customWidth="1"/>
    <col min="11268" max="11268" width="81.7109375" style="1302" customWidth="1"/>
    <col min="11269" max="11269" width="22.7109375" style="1302" customWidth="1"/>
    <col min="11270" max="11270" width="23.5703125" style="1302" customWidth="1"/>
    <col min="11271" max="11271" width="27.28515625" style="1302" customWidth="1"/>
    <col min="11272" max="11272" width="23.28515625" style="1302" customWidth="1"/>
    <col min="11273" max="11273" width="22" style="1302" customWidth="1"/>
    <col min="11274" max="11274" width="23.28515625" style="1302" customWidth="1"/>
    <col min="11275" max="11275" width="15.7109375" style="1302" customWidth="1"/>
    <col min="11276" max="11276" width="15.85546875" style="1302" bestFit="1" customWidth="1"/>
    <col min="11277" max="11278" width="9.28515625" style="1302" customWidth="1"/>
    <col min="11279" max="11520" width="9.28515625" style="1302"/>
    <col min="11521" max="11521" width="11.28515625" style="1302" customWidth="1"/>
    <col min="11522" max="11522" width="9.5703125" style="1302" customWidth="1"/>
    <col min="11523" max="11523" width="48.28515625" style="1302" customWidth="1"/>
    <col min="11524" max="11524" width="81.7109375" style="1302" customWidth="1"/>
    <col min="11525" max="11525" width="22.7109375" style="1302" customWidth="1"/>
    <col min="11526" max="11526" width="23.5703125" style="1302" customWidth="1"/>
    <col min="11527" max="11527" width="27.28515625" style="1302" customWidth="1"/>
    <col min="11528" max="11528" width="23.28515625" style="1302" customWidth="1"/>
    <col min="11529" max="11529" width="22" style="1302" customWidth="1"/>
    <col min="11530" max="11530" width="23.28515625" style="1302" customWidth="1"/>
    <col min="11531" max="11531" width="15.7109375" style="1302" customWidth="1"/>
    <col min="11532" max="11532" width="15.85546875" style="1302" bestFit="1" customWidth="1"/>
    <col min="11533" max="11534" width="9.28515625" style="1302" customWidth="1"/>
    <col min="11535" max="11776" width="9.28515625" style="1302"/>
    <col min="11777" max="11777" width="11.28515625" style="1302" customWidth="1"/>
    <col min="11778" max="11778" width="9.5703125" style="1302" customWidth="1"/>
    <col min="11779" max="11779" width="48.28515625" style="1302" customWidth="1"/>
    <col min="11780" max="11780" width="81.7109375" style="1302" customWidth="1"/>
    <col min="11781" max="11781" width="22.7109375" style="1302" customWidth="1"/>
    <col min="11782" max="11782" width="23.5703125" style="1302" customWidth="1"/>
    <col min="11783" max="11783" width="27.28515625" style="1302" customWidth="1"/>
    <col min="11784" max="11784" width="23.28515625" style="1302" customWidth="1"/>
    <col min="11785" max="11785" width="22" style="1302" customWidth="1"/>
    <col min="11786" max="11786" width="23.28515625" style="1302" customWidth="1"/>
    <col min="11787" max="11787" width="15.7109375" style="1302" customWidth="1"/>
    <col min="11788" max="11788" width="15.85546875" style="1302" bestFit="1" customWidth="1"/>
    <col min="11789" max="11790" width="9.28515625" style="1302" customWidth="1"/>
    <col min="11791" max="12032" width="9.28515625" style="1302"/>
    <col min="12033" max="12033" width="11.28515625" style="1302" customWidth="1"/>
    <col min="12034" max="12034" width="9.5703125" style="1302" customWidth="1"/>
    <col min="12035" max="12035" width="48.28515625" style="1302" customWidth="1"/>
    <col min="12036" max="12036" width="81.7109375" style="1302" customWidth="1"/>
    <col min="12037" max="12037" width="22.7109375" style="1302" customWidth="1"/>
    <col min="12038" max="12038" width="23.5703125" style="1302" customWidth="1"/>
    <col min="12039" max="12039" width="27.28515625" style="1302" customWidth="1"/>
    <col min="12040" max="12040" width="23.28515625" style="1302" customWidth="1"/>
    <col min="12041" max="12041" width="22" style="1302" customWidth="1"/>
    <col min="12042" max="12042" width="23.28515625" style="1302" customWidth="1"/>
    <col min="12043" max="12043" width="15.7109375" style="1302" customWidth="1"/>
    <col min="12044" max="12044" width="15.85546875" style="1302" bestFit="1" customWidth="1"/>
    <col min="12045" max="12046" width="9.28515625" style="1302" customWidth="1"/>
    <col min="12047" max="12288" width="9.28515625" style="1302"/>
    <col min="12289" max="12289" width="11.28515625" style="1302" customWidth="1"/>
    <col min="12290" max="12290" width="9.5703125" style="1302" customWidth="1"/>
    <col min="12291" max="12291" width="48.28515625" style="1302" customWidth="1"/>
    <col min="12292" max="12292" width="81.7109375" style="1302" customWidth="1"/>
    <col min="12293" max="12293" width="22.7109375" style="1302" customWidth="1"/>
    <col min="12294" max="12294" width="23.5703125" style="1302" customWidth="1"/>
    <col min="12295" max="12295" width="27.28515625" style="1302" customWidth="1"/>
    <col min="12296" max="12296" width="23.28515625" style="1302" customWidth="1"/>
    <col min="12297" max="12297" width="22" style="1302" customWidth="1"/>
    <col min="12298" max="12298" width="23.28515625" style="1302" customWidth="1"/>
    <col min="12299" max="12299" width="15.7109375" style="1302" customWidth="1"/>
    <col min="12300" max="12300" width="15.85546875" style="1302" bestFit="1" customWidth="1"/>
    <col min="12301" max="12302" width="9.28515625" style="1302" customWidth="1"/>
    <col min="12303" max="12544" width="9.28515625" style="1302"/>
    <col min="12545" max="12545" width="11.28515625" style="1302" customWidth="1"/>
    <col min="12546" max="12546" width="9.5703125" style="1302" customWidth="1"/>
    <col min="12547" max="12547" width="48.28515625" style="1302" customWidth="1"/>
    <col min="12548" max="12548" width="81.7109375" style="1302" customWidth="1"/>
    <col min="12549" max="12549" width="22.7109375" style="1302" customWidth="1"/>
    <col min="12550" max="12550" width="23.5703125" style="1302" customWidth="1"/>
    <col min="12551" max="12551" width="27.28515625" style="1302" customWidth="1"/>
    <col min="12552" max="12552" width="23.28515625" style="1302" customWidth="1"/>
    <col min="12553" max="12553" width="22" style="1302" customWidth="1"/>
    <col min="12554" max="12554" width="23.28515625" style="1302" customWidth="1"/>
    <col min="12555" max="12555" width="15.7109375" style="1302" customWidth="1"/>
    <col min="12556" max="12556" width="15.85546875" style="1302" bestFit="1" customWidth="1"/>
    <col min="12557" max="12558" width="9.28515625" style="1302" customWidth="1"/>
    <col min="12559" max="12800" width="9.28515625" style="1302"/>
    <col min="12801" max="12801" width="11.28515625" style="1302" customWidth="1"/>
    <col min="12802" max="12802" width="9.5703125" style="1302" customWidth="1"/>
    <col min="12803" max="12803" width="48.28515625" style="1302" customWidth="1"/>
    <col min="12804" max="12804" width="81.7109375" style="1302" customWidth="1"/>
    <col min="12805" max="12805" width="22.7109375" style="1302" customWidth="1"/>
    <col min="12806" max="12806" width="23.5703125" style="1302" customWidth="1"/>
    <col min="12807" max="12807" width="27.28515625" style="1302" customWidth="1"/>
    <col min="12808" max="12808" width="23.28515625" style="1302" customWidth="1"/>
    <col min="12809" max="12809" width="22" style="1302" customWidth="1"/>
    <col min="12810" max="12810" width="23.28515625" style="1302" customWidth="1"/>
    <col min="12811" max="12811" width="15.7109375" style="1302" customWidth="1"/>
    <col min="12812" max="12812" width="15.85546875" style="1302" bestFit="1" customWidth="1"/>
    <col min="12813" max="12814" width="9.28515625" style="1302" customWidth="1"/>
    <col min="12815" max="13056" width="9.28515625" style="1302"/>
    <col min="13057" max="13057" width="11.28515625" style="1302" customWidth="1"/>
    <col min="13058" max="13058" width="9.5703125" style="1302" customWidth="1"/>
    <col min="13059" max="13059" width="48.28515625" style="1302" customWidth="1"/>
    <col min="13060" max="13060" width="81.7109375" style="1302" customWidth="1"/>
    <col min="13061" max="13061" width="22.7109375" style="1302" customWidth="1"/>
    <col min="13062" max="13062" width="23.5703125" style="1302" customWidth="1"/>
    <col min="13063" max="13063" width="27.28515625" style="1302" customWidth="1"/>
    <col min="13064" max="13064" width="23.28515625" style="1302" customWidth="1"/>
    <col min="13065" max="13065" width="22" style="1302" customWidth="1"/>
    <col min="13066" max="13066" width="23.28515625" style="1302" customWidth="1"/>
    <col min="13067" max="13067" width="15.7109375" style="1302" customWidth="1"/>
    <col min="13068" max="13068" width="15.85546875" style="1302" bestFit="1" customWidth="1"/>
    <col min="13069" max="13070" width="9.28515625" style="1302" customWidth="1"/>
    <col min="13071" max="13312" width="9.28515625" style="1302"/>
    <col min="13313" max="13313" width="11.28515625" style="1302" customWidth="1"/>
    <col min="13314" max="13314" width="9.5703125" style="1302" customWidth="1"/>
    <col min="13315" max="13315" width="48.28515625" style="1302" customWidth="1"/>
    <col min="13316" max="13316" width="81.7109375" style="1302" customWidth="1"/>
    <col min="13317" max="13317" width="22.7109375" style="1302" customWidth="1"/>
    <col min="13318" max="13318" width="23.5703125" style="1302" customWidth="1"/>
    <col min="13319" max="13319" width="27.28515625" style="1302" customWidth="1"/>
    <col min="13320" max="13320" width="23.28515625" style="1302" customWidth="1"/>
    <col min="13321" max="13321" width="22" style="1302" customWidth="1"/>
    <col min="13322" max="13322" width="23.28515625" style="1302" customWidth="1"/>
    <col min="13323" max="13323" width="15.7109375" style="1302" customWidth="1"/>
    <col min="13324" max="13324" width="15.85546875" style="1302" bestFit="1" customWidth="1"/>
    <col min="13325" max="13326" width="9.28515625" style="1302" customWidth="1"/>
    <col min="13327" max="13568" width="9.28515625" style="1302"/>
    <col min="13569" max="13569" width="11.28515625" style="1302" customWidth="1"/>
    <col min="13570" max="13570" width="9.5703125" style="1302" customWidth="1"/>
    <col min="13571" max="13571" width="48.28515625" style="1302" customWidth="1"/>
    <col min="13572" max="13572" width="81.7109375" style="1302" customWidth="1"/>
    <col min="13573" max="13573" width="22.7109375" style="1302" customWidth="1"/>
    <col min="13574" max="13574" width="23.5703125" style="1302" customWidth="1"/>
    <col min="13575" max="13575" width="27.28515625" style="1302" customWidth="1"/>
    <col min="13576" max="13576" width="23.28515625" style="1302" customWidth="1"/>
    <col min="13577" max="13577" width="22" style="1302" customWidth="1"/>
    <col min="13578" max="13578" width="23.28515625" style="1302" customWidth="1"/>
    <col min="13579" max="13579" width="15.7109375" style="1302" customWidth="1"/>
    <col min="13580" max="13580" width="15.85546875" style="1302" bestFit="1" customWidth="1"/>
    <col min="13581" max="13582" width="9.28515625" style="1302" customWidth="1"/>
    <col min="13583" max="13824" width="9.28515625" style="1302"/>
    <col min="13825" max="13825" width="11.28515625" style="1302" customWidth="1"/>
    <col min="13826" max="13826" width="9.5703125" style="1302" customWidth="1"/>
    <col min="13827" max="13827" width="48.28515625" style="1302" customWidth="1"/>
    <col min="13828" max="13828" width="81.7109375" style="1302" customWidth="1"/>
    <col min="13829" max="13829" width="22.7109375" style="1302" customWidth="1"/>
    <col min="13830" max="13830" width="23.5703125" style="1302" customWidth="1"/>
    <col min="13831" max="13831" width="27.28515625" style="1302" customWidth="1"/>
    <col min="13832" max="13832" width="23.28515625" style="1302" customWidth="1"/>
    <col min="13833" max="13833" width="22" style="1302" customWidth="1"/>
    <col min="13834" max="13834" width="23.28515625" style="1302" customWidth="1"/>
    <col min="13835" max="13835" width="15.7109375" style="1302" customWidth="1"/>
    <col min="13836" max="13836" width="15.85546875" style="1302" bestFit="1" customWidth="1"/>
    <col min="13837" max="13838" width="9.28515625" style="1302" customWidth="1"/>
    <col min="13839" max="14080" width="9.28515625" style="1302"/>
    <col min="14081" max="14081" width="11.28515625" style="1302" customWidth="1"/>
    <col min="14082" max="14082" width="9.5703125" style="1302" customWidth="1"/>
    <col min="14083" max="14083" width="48.28515625" style="1302" customWidth="1"/>
    <col min="14084" max="14084" width="81.7109375" style="1302" customWidth="1"/>
    <col min="14085" max="14085" width="22.7109375" style="1302" customWidth="1"/>
    <col min="14086" max="14086" width="23.5703125" style="1302" customWidth="1"/>
    <col min="14087" max="14087" width="27.28515625" style="1302" customWidth="1"/>
    <col min="14088" max="14088" width="23.28515625" style="1302" customWidth="1"/>
    <col min="14089" max="14089" width="22" style="1302" customWidth="1"/>
    <col min="14090" max="14090" width="23.28515625" style="1302" customWidth="1"/>
    <col min="14091" max="14091" width="15.7109375" style="1302" customWidth="1"/>
    <col min="14092" max="14092" width="15.85546875" style="1302" bestFit="1" customWidth="1"/>
    <col min="14093" max="14094" width="9.28515625" style="1302" customWidth="1"/>
    <col min="14095" max="14336" width="9.28515625" style="1302"/>
    <col min="14337" max="14337" width="11.28515625" style="1302" customWidth="1"/>
    <col min="14338" max="14338" width="9.5703125" style="1302" customWidth="1"/>
    <col min="14339" max="14339" width="48.28515625" style="1302" customWidth="1"/>
    <col min="14340" max="14340" width="81.7109375" style="1302" customWidth="1"/>
    <col min="14341" max="14341" width="22.7109375" style="1302" customWidth="1"/>
    <col min="14342" max="14342" width="23.5703125" style="1302" customWidth="1"/>
    <col min="14343" max="14343" width="27.28515625" style="1302" customWidth="1"/>
    <col min="14344" max="14344" width="23.28515625" style="1302" customWidth="1"/>
    <col min="14345" max="14345" width="22" style="1302" customWidth="1"/>
    <col min="14346" max="14346" width="23.28515625" style="1302" customWidth="1"/>
    <col min="14347" max="14347" width="15.7109375" style="1302" customWidth="1"/>
    <col min="14348" max="14348" width="15.85546875" style="1302" bestFit="1" customWidth="1"/>
    <col min="14349" max="14350" width="9.28515625" style="1302" customWidth="1"/>
    <col min="14351" max="14592" width="9.28515625" style="1302"/>
    <col min="14593" max="14593" width="11.28515625" style="1302" customWidth="1"/>
    <col min="14594" max="14594" width="9.5703125" style="1302" customWidth="1"/>
    <col min="14595" max="14595" width="48.28515625" style="1302" customWidth="1"/>
    <col min="14596" max="14596" width="81.7109375" style="1302" customWidth="1"/>
    <col min="14597" max="14597" width="22.7109375" style="1302" customWidth="1"/>
    <col min="14598" max="14598" width="23.5703125" style="1302" customWidth="1"/>
    <col min="14599" max="14599" width="27.28515625" style="1302" customWidth="1"/>
    <col min="14600" max="14600" width="23.28515625" style="1302" customWidth="1"/>
    <col min="14601" max="14601" width="22" style="1302" customWidth="1"/>
    <col min="14602" max="14602" width="23.28515625" style="1302" customWidth="1"/>
    <col min="14603" max="14603" width="15.7109375" style="1302" customWidth="1"/>
    <col min="14604" max="14604" width="15.85546875" style="1302" bestFit="1" customWidth="1"/>
    <col min="14605" max="14606" width="9.28515625" style="1302" customWidth="1"/>
    <col min="14607" max="14848" width="9.28515625" style="1302"/>
    <col min="14849" max="14849" width="11.28515625" style="1302" customWidth="1"/>
    <col min="14850" max="14850" width="9.5703125" style="1302" customWidth="1"/>
    <col min="14851" max="14851" width="48.28515625" style="1302" customWidth="1"/>
    <col min="14852" max="14852" width="81.7109375" style="1302" customWidth="1"/>
    <col min="14853" max="14853" width="22.7109375" style="1302" customWidth="1"/>
    <col min="14854" max="14854" width="23.5703125" style="1302" customWidth="1"/>
    <col min="14855" max="14855" width="27.28515625" style="1302" customWidth="1"/>
    <col min="14856" max="14856" width="23.28515625" style="1302" customWidth="1"/>
    <col min="14857" max="14857" width="22" style="1302" customWidth="1"/>
    <col min="14858" max="14858" width="23.28515625" style="1302" customWidth="1"/>
    <col min="14859" max="14859" width="15.7109375" style="1302" customWidth="1"/>
    <col min="14860" max="14860" width="15.85546875" style="1302" bestFit="1" customWidth="1"/>
    <col min="14861" max="14862" width="9.28515625" style="1302" customWidth="1"/>
    <col min="14863" max="15104" width="9.28515625" style="1302"/>
    <col min="15105" max="15105" width="11.28515625" style="1302" customWidth="1"/>
    <col min="15106" max="15106" width="9.5703125" style="1302" customWidth="1"/>
    <col min="15107" max="15107" width="48.28515625" style="1302" customWidth="1"/>
    <col min="15108" max="15108" width="81.7109375" style="1302" customWidth="1"/>
    <col min="15109" max="15109" width="22.7109375" style="1302" customWidth="1"/>
    <col min="15110" max="15110" width="23.5703125" style="1302" customWidth="1"/>
    <col min="15111" max="15111" width="27.28515625" style="1302" customWidth="1"/>
    <col min="15112" max="15112" width="23.28515625" style="1302" customWidth="1"/>
    <col min="15113" max="15113" width="22" style="1302" customWidth="1"/>
    <col min="15114" max="15114" width="23.28515625" style="1302" customWidth="1"/>
    <col min="15115" max="15115" width="15.7109375" style="1302" customWidth="1"/>
    <col min="15116" max="15116" width="15.85546875" style="1302" bestFit="1" customWidth="1"/>
    <col min="15117" max="15118" width="9.28515625" style="1302" customWidth="1"/>
    <col min="15119" max="15360" width="9.28515625" style="1302"/>
    <col min="15361" max="15361" width="11.28515625" style="1302" customWidth="1"/>
    <col min="15362" max="15362" width="9.5703125" style="1302" customWidth="1"/>
    <col min="15363" max="15363" width="48.28515625" style="1302" customWidth="1"/>
    <col min="15364" max="15364" width="81.7109375" style="1302" customWidth="1"/>
    <col min="15365" max="15365" width="22.7109375" style="1302" customWidth="1"/>
    <col min="15366" max="15366" width="23.5703125" style="1302" customWidth="1"/>
    <col min="15367" max="15367" width="27.28515625" style="1302" customWidth="1"/>
    <col min="15368" max="15368" width="23.28515625" style="1302" customWidth="1"/>
    <col min="15369" max="15369" width="22" style="1302" customWidth="1"/>
    <col min="15370" max="15370" width="23.28515625" style="1302" customWidth="1"/>
    <col min="15371" max="15371" width="15.7109375" style="1302" customWidth="1"/>
    <col min="15372" max="15372" width="15.85546875" style="1302" bestFit="1" customWidth="1"/>
    <col min="15373" max="15374" width="9.28515625" style="1302" customWidth="1"/>
    <col min="15375" max="15616" width="9.28515625" style="1302"/>
    <col min="15617" max="15617" width="11.28515625" style="1302" customWidth="1"/>
    <col min="15618" max="15618" width="9.5703125" style="1302" customWidth="1"/>
    <col min="15619" max="15619" width="48.28515625" style="1302" customWidth="1"/>
    <col min="15620" max="15620" width="81.7109375" style="1302" customWidth="1"/>
    <col min="15621" max="15621" width="22.7109375" style="1302" customWidth="1"/>
    <col min="15622" max="15622" width="23.5703125" style="1302" customWidth="1"/>
    <col min="15623" max="15623" width="27.28515625" style="1302" customWidth="1"/>
    <col min="15624" max="15624" width="23.28515625" style="1302" customWidth="1"/>
    <col min="15625" max="15625" width="22" style="1302" customWidth="1"/>
    <col min="15626" max="15626" width="23.28515625" style="1302" customWidth="1"/>
    <col min="15627" max="15627" width="15.7109375" style="1302" customWidth="1"/>
    <col min="15628" max="15628" width="15.85546875" style="1302" bestFit="1" customWidth="1"/>
    <col min="15629" max="15630" width="9.28515625" style="1302" customWidth="1"/>
    <col min="15631" max="15872" width="9.28515625" style="1302"/>
    <col min="15873" max="15873" width="11.28515625" style="1302" customWidth="1"/>
    <col min="15874" max="15874" width="9.5703125" style="1302" customWidth="1"/>
    <col min="15875" max="15875" width="48.28515625" style="1302" customWidth="1"/>
    <col min="15876" max="15876" width="81.7109375" style="1302" customWidth="1"/>
    <col min="15877" max="15877" width="22.7109375" style="1302" customWidth="1"/>
    <col min="15878" max="15878" width="23.5703125" style="1302" customWidth="1"/>
    <col min="15879" max="15879" width="27.28515625" style="1302" customWidth="1"/>
    <col min="15880" max="15880" width="23.28515625" style="1302" customWidth="1"/>
    <col min="15881" max="15881" width="22" style="1302" customWidth="1"/>
    <col min="15882" max="15882" width="23.28515625" style="1302" customWidth="1"/>
    <col min="15883" max="15883" width="15.7109375" style="1302" customWidth="1"/>
    <col min="15884" max="15884" width="15.85546875" style="1302" bestFit="1" customWidth="1"/>
    <col min="15885" max="15886" width="9.28515625" style="1302" customWidth="1"/>
    <col min="15887" max="16128" width="9.28515625" style="1302"/>
    <col min="16129" max="16129" width="11.28515625" style="1302" customWidth="1"/>
    <col min="16130" max="16130" width="9.5703125" style="1302" customWidth="1"/>
    <col min="16131" max="16131" width="48.28515625" style="1302" customWidth="1"/>
    <col min="16132" max="16132" width="81.7109375" style="1302" customWidth="1"/>
    <col min="16133" max="16133" width="22.7109375" style="1302" customWidth="1"/>
    <col min="16134" max="16134" width="23.5703125" style="1302" customWidth="1"/>
    <col min="16135" max="16135" width="27.28515625" style="1302" customWidth="1"/>
    <col min="16136" max="16136" width="23.28515625" style="1302" customWidth="1"/>
    <col min="16137" max="16137" width="22" style="1302" customWidth="1"/>
    <col min="16138" max="16138" width="23.28515625" style="1302" customWidth="1"/>
    <col min="16139" max="16139" width="15.7109375" style="1302" customWidth="1"/>
    <col min="16140" max="16140" width="15.85546875" style="1302" bestFit="1" customWidth="1"/>
    <col min="16141" max="16142" width="9.28515625" style="1302" customWidth="1"/>
    <col min="16143" max="16384" width="9.28515625" style="1302"/>
  </cols>
  <sheetData>
    <row r="1" spans="1:12" ht="22.5" customHeight="1">
      <c r="A1" s="1292" t="s">
        <v>825</v>
      </c>
      <c r="B1" s="1293"/>
      <c r="C1" s="1294"/>
      <c r="D1" s="1295"/>
      <c r="E1" s="1296"/>
      <c r="F1" s="1296"/>
      <c r="G1" s="1297"/>
      <c r="H1" s="1298"/>
      <c r="I1" s="1298"/>
      <c r="J1" s="1299"/>
      <c r="K1" s="1300"/>
      <c r="L1" s="1301"/>
    </row>
    <row r="2" spans="1:12" ht="22.5" customHeight="1">
      <c r="A2" s="1711" t="s">
        <v>826</v>
      </c>
      <c r="B2" s="1712"/>
      <c r="C2" s="1712"/>
      <c r="D2" s="1712"/>
      <c r="E2" s="1712"/>
      <c r="F2" s="1712"/>
      <c r="G2" s="1713"/>
      <c r="H2" s="1713"/>
      <c r="I2" s="1713"/>
      <c r="J2" s="1713"/>
      <c r="K2" s="1713"/>
      <c r="L2" s="1713"/>
    </row>
    <row r="3" spans="1:12" ht="28.5" customHeight="1" thickBot="1">
      <c r="A3" s="1303"/>
      <c r="B3" s="1304"/>
      <c r="C3" s="1294"/>
      <c r="D3" s="1305"/>
      <c r="E3" s="1296"/>
      <c r="F3" s="1306"/>
      <c r="G3" s="1297"/>
      <c r="H3" s="1298"/>
      <c r="I3" s="1298"/>
      <c r="J3" s="1299"/>
      <c r="K3" s="1714" t="s">
        <v>2</v>
      </c>
      <c r="L3" s="1714"/>
    </row>
    <row r="4" spans="1:12" ht="18" customHeight="1">
      <c r="A4" s="1715" t="s">
        <v>827</v>
      </c>
      <c r="B4" s="1717" t="s">
        <v>828</v>
      </c>
      <c r="C4" s="1717"/>
      <c r="D4" s="1717" t="s">
        <v>829</v>
      </c>
      <c r="E4" s="1719" t="s">
        <v>830</v>
      </c>
      <c r="F4" s="1720"/>
      <c r="G4" s="1721" t="s">
        <v>831</v>
      </c>
      <c r="H4" s="1722"/>
      <c r="I4" s="1723" t="s">
        <v>229</v>
      </c>
      <c r="J4" s="1724"/>
      <c r="K4" s="1725" t="s">
        <v>433</v>
      </c>
      <c r="L4" s="1726"/>
    </row>
    <row r="5" spans="1:12" ht="63.75" customHeight="1">
      <c r="A5" s="1716"/>
      <c r="B5" s="1718"/>
      <c r="C5" s="1718"/>
      <c r="D5" s="1718"/>
      <c r="E5" s="1307" t="s">
        <v>832</v>
      </c>
      <c r="F5" s="1308" t="s">
        <v>833</v>
      </c>
      <c r="G5" s="1309" t="s">
        <v>832</v>
      </c>
      <c r="H5" s="1310" t="s">
        <v>833</v>
      </c>
      <c r="I5" s="1311" t="s">
        <v>832</v>
      </c>
      <c r="J5" s="1308" t="s">
        <v>833</v>
      </c>
      <c r="K5" s="1312" t="s">
        <v>834</v>
      </c>
      <c r="L5" s="1313" t="s">
        <v>835</v>
      </c>
    </row>
    <row r="6" spans="1:12" s="1324" customFormat="1" ht="17.25" customHeight="1" thickBot="1">
      <c r="A6" s="1314">
        <v>1</v>
      </c>
      <c r="B6" s="1315">
        <v>2</v>
      </c>
      <c r="C6" s="1316">
        <v>3</v>
      </c>
      <c r="D6" s="1317">
        <v>4</v>
      </c>
      <c r="E6" s="1318">
        <v>5</v>
      </c>
      <c r="F6" s="1319">
        <v>6</v>
      </c>
      <c r="G6" s="1320">
        <v>7</v>
      </c>
      <c r="H6" s="1321">
        <v>8</v>
      </c>
      <c r="I6" s="1322">
        <v>9</v>
      </c>
      <c r="J6" s="1318">
        <v>10</v>
      </c>
      <c r="K6" s="1318">
        <v>11</v>
      </c>
      <c r="L6" s="1323">
        <v>12</v>
      </c>
    </row>
    <row r="7" spans="1:12" s="1324" customFormat="1" ht="45" customHeight="1" thickBot="1">
      <c r="A7" s="1325" t="s">
        <v>836</v>
      </c>
      <c r="B7" s="1326" t="s">
        <v>390</v>
      </c>
      <c r="C7" s="1327" t="s">
        <v>391</v>
      </c>
      <c r="D7" s="1328" t="s">
        <v>795</v>
      </c>
      <c r="E7" s="1329">
        <v>524000</v>
      </c>
      <c r="F7" s="1329">
        <f>E7</f>
        <v>524000</v>
      </c>
      <c r="G7" s="1330">
        <v>524000</v>
      </c>
      <c r="H7" s="1330">
        <f>G7</f>
        <v>524000</v>
      </c>
      <c r="I7" s="1331">
        <v>53015.839999999997</v>
      </c>
      <c r="J7" s="1332">
        <f>I7</f>
        <v>53015.839999999997</v>
      </c>
      <c r="K7" s="1333">
        <f>I7/E7</f>
        <v>0.10117526717557251</v>
      </c>
      <c r="L7" s="1334">
        <f>I7/G7</f>
        <v>0.10117526717557251</v>
      </c>
    </row>
    <row r="8" spans="1:12" ht="45" customHeight="1">
      <c r="A8" s="1701">
        <v>16</v>
      </c>
      <c r="B8" s="1703">
        <v>750</v>
      </c>
      <c r="C8" s="1705" t="s">
        <v>83</v>
      </c>
      <c r="D8" s="1335" t="s">
        <v>795</v>
      </c>
      <c r="E8" s="1336">
        <v>3886000</v>
      </c>
      <c r="F8" s="1707">
        <f>SUM(E8:E9)</f>
        <v>12719000</v>
      </c>
      <c r="G8" s="1337">
        <v>3886000</v>
      </c>
      <c r="H8" s="1709">
        <f>SUM(G8:G9)</f>
        <v>12231000</v>
      </c>
      <c r="I8" s="1339">
        <v>0</v>
      </c>
      <c r="J8" s="1707">
        <f>SUM(I8:I9)</f>
        <v>5441373.4900000002</v>
      </c>
      <c r="K8" s="1340">
        <v>0</v>
      </c>
      <c r="L8" s="1341">
        <v>0</v>
      </c>
    </row>
    <row r="9" spans="1:12" ht="45" customHeight="1" thickBot="1">
      <c r="A9" s="1702"/>
      <c r="B9" s="1704"/>
      <c r="C9" s="1706"/>
      <c r="D9" s="1342" t="s">
        <v>798</v>
      </c>
      <c r="E9" s="1343">
        <v>8833000</v>
      </c>
      <c r="F9" s="1708"/>
      <c r="G9" s="1344">
        <v>8345000</v>
      </c>
      <c r="H9" s="1710"/>
      <c r="I9" s="1345">
        <v>5441373.4900000002</v>
      </c>
      <c r="J9" s="1708"/>
      <c r="K9" s="1346">
        <f t="shared" ref="K9:K16" si="0">I9/E9</f>
        <v>0.61602779236952343</v>
      </c>
      <c r="L9" s="1347">
        <f t="shared" ref="L9:L27" si="1">I9/G9</f>
        <v>0.65205194607549433</v>
      </c>
    </row>
    <row r="10" spans="1:12" ht="45" customHeight="1" thickBot="1">
      <c r="A10" s="1348">
        <v>17</v>
      </c>
      <c r="B10" s="1349">
        <v>750</v>
      </c>
      <c r="C10" s="1350" t="s">
        <v>83</v>
      </c>
      <c r="D10" s="1351" t="s">
        <v>798</v>
      </c>
      <c r="E10" s="1352">
        <v>14209000</v>
      </c>
      <c r="F10" s="1352">
        <f>E10</f>
        <v>14209000</v>
      </c>
      <c r="G10" s="1353">
        <v>14209000</v>
      </c>
      <c r="H10" s="1353">
        <f>G10</f>
        <v>14209000</v>
      </c>
      <c r="I10" s="1354">
        <v>6300984.8599999994</v>
      </c>
      <c r="J10" s="1355">
        <f>I10</f>
        <v>6300984.8599999994</v>
      </c>
      <c r="K10" s="1356">
        <f t="shared" si="0"/>
        <v>0.44345026813991129</v>
      </c>
      <c r="L10" s="1357">
        <f t="shared" si="1"/>
        <v>0.44345026813991129</v>
      </c>
    </row>
    <row r="11" spans="1:12" ht="45" customHeight="1">
      <c r="A11" s="1701">
        <v>18</v>
      </c>
      <c r="B11" s="1358">
        <v>710</v>
      </c>
      <c r="C11" s="1335" t="s">
        <v>373</v>
      </c>
      <c r="D11" s="1335" t="s">
        <v>798</v>
      </c>
      <c r="E11" s="1336">
        <v>1180000</v>
      </c>
      <c r="F11" s="1707">
        <f>E11+E12</f>
        <v>2503000</v>
      </c>
      <c r="G11" s="1337">
        <v>1180000</v>
      </c>
      <c r="H11" s="1709">
        <f>SUM(G11:G12)</f>
        <v>2503000</v>
      </c>
      <c r="I11" s="1359">
        <v>232597</v>
      </c>
      <c r="J11" s="1732">
        <f>SUM(I11:I12)</f>
        <v>890705.12</v>
      </c>
      <c r="K11" s="1360">
        <f t="shared" si="0"/>
        <v>0.19711610169491525</v>
      </c>
      <c r="L11" s="1361">
        <f t="shared" si="1"/>
        <v>0.19711610169491525</v>
      </c>
    </row>
    <row r="12" spans="1:12" ht="45" customHeight="1" thickBot="1">
      <c r="A12" s="1702"/>
      <c r="B12" s="1362">
        <v>750</v>
      </c>
      <c r="C12" s="1342" t="s">
        <v>83</v>
      </c>
      <c r="D12" s="1342" t="s">
        <v>798</v>
      </c>
      <c r="E12" s="1343">
        <v>1323000</v>
      </c>
      <c r="F12" s="1708"/>
      <c r="G12" s="1344">
        <v>1323000</v>
      </c>
      <c r="H12" s="1710"/>
      <c r="I12" s="1345">
        <v>658108.12</v>
      </c>
      <c r="J12" s="1734"/>
      <c r="K12" s="1346">
        <f t="shared" si="0"/>
        <v>0.49743622071050642</v>
      </c>
      <c r="L12" s="1347">
        <f t="shared" si="1"/>
        <v>0.49743622071050642</v>
      </c>
    </row>
    <row r="13" spans="1:12" ht="45" customHeight="1">
      <c r="A13" s="1735">
        <v>19</v>
      </c>
      <c r="B13" s="1737">
        <v>750</v>
      </c>
      <c r="C13" s="1739" t="s">
        <v>83</v>
      </c>
      <c r="D13" s="1363" t="s">
        <v>795</v>
      </c>
      <c r="E13" s="1364">
        <v>8943000</v>
      </c>
      <c r="F13" s="1741">
        <f>SUM(E13:E15)</f>
        <v>28367000</v>
      </c>
      <c r="G13" s="1365">
        <v>17699583</v>
      </c>
      <c r="H13" s="1743">
        <f>SUM(G13:G15)</f>
        <v>54723322</v>
      </c>
      <c r="I13" s="1366">
        <v>2866209.67</v>
      </c>
      <c r="J13" s="1741">
        <f>SUM(I13:I15)</f>
        <v>9500602.9200000018</v>
      </c>
      <c r="K13" s="1367">
        <f t="shared" si="0"/>
        <v>0.32049755898468074</v>
      </c>
      <c r="L13" s="1368">
        <f t="shared" si="1"/>
        <v>0.1619365648331941</v>
      </c>
    </row>
    <row r="14" spans="1:12" ht="45" customHeight="1">
      <c r="A14" s="1727"/>
      <c r="B14" s="1728"/>
      <c r="C14" s="1729"/>
      <c r="D14" s="1369" t="s">
        <v>799</v>
      </c>
      <c r="E14" s="1370">
        <v>17420000</v>
      </c>
      <c r="F14" s="1730"/>
      <c r="G14" s="1371">
        <v>34375095</v>
      </c>
      <c r="H14" s="1731"/>
      <c r="I14" s="1372">
        <v>5840473.120000001</v>
      </c>
      <c r="J14" s="1730"/>
      <c r="K14" s="1373">
        <f t="shared" si="0"/>
        <v>0.33527400229621129</v>
      </c>
      <c r="L14" s="1374">
        <f t="shared" si="1"/>
        <v>0.16990420302838438</v>
      </c>
    </row>
    <row r="15" spans="1:12" ht="45" customHeight="1" thickBot="1">
      <c r="A15" s="1736"/>
      <c r="B15" s="1738"/>
      <c r="C15" s="1740"/>
      <c r="D15" s="1375" t="s">
        <v>798</v>
      </c>
      <c r="E15" s="1376">
        <v>2004000</v>
      </c>
      <c r="F15" s="1742"/>
      <c r="G15" s="1377">
        <v>2648644</v>
      </c>
      <c r="H15" s="1744"/>
      <c r="I15" s="1378">
        <v>793920.13</v>
      </c>
      <c r="J15" s="1742"/>
      <c r="K15" s="1379">
        <f t="shared" si="0"/>
        <v>0.39616772954091817</v>
      </c>
      <c r="L15" s="1380">
        <f t="shared" si="1"/>
        <v>0.29974588128868962</v>
      </c>
    </row>
    <row r="16" spans="1:12" s="1381" customFormat="1" ht="45" customHeight="1">
      <c r="A16" s="1701">
        <v>20</v>
      </c>
      <c r="B16" s="1703">
        <v>150</v>
      </c>
      <c r="C16" s="1705" t="s">
        <v>359</v>
      </c>
      <c r="D16" s="1335" t="s">
        <v>796</v>
      </c>
      <c r="E16" s="1336">
        <v>218454000</v>
      </c>
      <c r="F16" s="1707">
        <f>SUM(E16:E21)</f>
        <v>264095000</v>
      </c>
      <c r="G16" s="1337">
        <v>96348495</v>
      </c>
      <c r="H16" s="1709">
        <f>SUM(G16:G21)</f>
        <v>147136963</v>
      </c>
      <c r="I16" s="1359">
        <v>78791494.799999997</v>
      </c>
      <c r="J16" s="1732">
        <f>SUM(I16:I21)</f>
        <v>98630895.129999995</v>
      </c>
      <c r="K16" s="1360">
        <f t="shared" si="0"/>
        <v>0.36067773902057182</v>
      </c>
      <c r="L16" s="1361">
        <f t="shared" si="1"/>
        <v>0.8177760825428565</v>
      </c>
    </row>
    <row r="17" spans="1:13" s="1381" customFormat="1" ht="45" customHeight="1">
      <c r="A17" s="1727"/>
      <c r="B17" s="1728"/>
      <c r="C17" s="1729"/>
      <c r="D17" s="1369" t="s">
        <v>799</v>
      </c>
      <c r="E17" s="1370"/>
      <c r="F17" s="1730"/>
      <c r="G17" s="1371">
        <v>16272000</v>
      </c>
      <c r="H17" s="1731"/>
      <c r="I17" s="1372">
        <v>3067363.6999999997</v>
      </c>
      <c r="J17" s="1733"/>
      <c r="K17" s="1382">
        <v>0</v>
      </c>
      <c r="L17" s="1374">
        <f t="shared" si="1"/>
        <v>0.18850563544739429</v>
      </c>
    </row>
    <row r="18" spans="1:13" ht="45" customHeight="1">
      <c r="A18" s="1727"/>
      <c r="B18" s="1383">
        <v>500</v>
      </c>
      <c r="C18" s="1369" t="s">
        <v>364</v>
      </c>
      <c r="D18" s="1369" t="s">
        <v>796</v>
      </c>
      <c r="E18" s="1370">
        <v>14780000</v>
      </c>
      <c r="F18" s="1730"/>
      <c r="G18" s="1371">
        <v>14640000</v>
      </c>
      <c r="H18" s="1731"/>
      <c r="I18" s="1372">
        <v>9448603.2000000011</v>
      </c>
      <c r="J18" s="1733"/>
      <c r="K18" s="1373">
        <f>I18/E18</f>
        <v>0.63928303112313944</v>
      </c>
      <c r="L18" s="1374">
        <f t="shared" si="1"/>
        <v>0.64539639344262301</v>
      </c>
    </row>
    <row r="19" spans="1:13" ht="45" customHeight="1">
      <c r="A19" s="1727"/>
      <c r="B19" s="1728">
        <v>750</v>
      </c>
      <c r="C19" s="1729" t="s">
        <v>83</v>
      </c>
      <c r="D19" s="1369" t="s">
        <v>795</v>
      </c>
      <c r="E19" s="1370"/>
      <c r="F19" s="1730"/>
      <c r="G19" s="1371">
        <v>3742243</v>
      </c>
      <c r="H19" s="1731"/>
      <c r="I19" s="1372">
        <v>2383833</v>
      </c>
      <c r="J19" s="1733"/>
      <c r="K19" s="1382">
        <v>0</v>
      </c>
      <c r="L19" s="1374">
        <f t="shared" si="1"/>
        <v>0.63700646911491321</v>
      </c>
    </row>
    <row r="20" spans="1:13" ht="45" customHeight="1">
      <c r="A20" s="1727"/>
      <c r="B20" s="1728"/>
      <c r="C20" s="1729"/>
      <c r="D20" s="1369" t="s">
        <v>796</v>
      </c>
      <c r="E20" s="1370">
        <v>10106000</v>
      </c>
      <c r="F20" s="1730"/>
      <c r="G20" s="1371">
        <v>11246000</v>
      </c>
      <c r="H20" s="1731"/>
      <c r="I20" s="1372">
        <v>3490478.99</v>
      </c>
      <c r="J20" s="1733"/>
      <c r="K20" s="1373">
        <f>I20/E20</f>
        <v>0.34538679893132795</v>
      </c>
      <c r="L20" s="1374">
        <f t="shared" si="1"/>
        <v>0.31037515472167881</v>
      </c>
    </row>
    <row r="21" spans="1:13" ht="45" customHeight="1" thickBot="1">
      <c r="A21" s="1702"/>
      <c r="B21" s="1704"/>
      <c r="C21" s="1706"/>
      <c r="D21" s="1342" t="s">
        <v>799</v>
      </c>
      <c r="E21" s="1343">
        <v>20755000</v>
      </c>
      <c r="F21" s="1708"/>
      <c r="G21" s="1344">
        <v>4888225</v>
      </c>
      <c r="H21" s="1710"/>
      <c r="I21" s="1345">
        <v>1449121.4400000002</v>
      </c>
      <c r="J21" s="1734"/>
      <c r="K21" s="1346">
        <f>I21/E21</f>
        <v>6.9820353649722972E-2</v>
      </c>
      <c r="L21" s="1347">
        <f t="shared" si="1"/>
        <v>0.29645146039717896</v>
      </c>
    </row>
    <row r="22" spans="1:13" ht="45" customHeight="1">
      <c r="A22" s="1735">
        <v>21</v>
      </c>
      <c r="B22" s="1737">
        <v>600</v>
      </c>
      <c r="C22" s="1739" t="s">
        <v>368</v>
      </c>
      <c r="D22" s="1363" t="s">
        <v>795</v>
      </c>
      <c r="E22" s="1364">
        <v>356088000</v>
      </c>
      <c r="F22" s="1741">
        <f>SUM(E22:E27)</f>
        <v>364335000</v>
      </c>
      <c r="G22" s="1365">
        <v>668131702</v>
      </c>
      <c r="H22" s="1743">
        <f>SUM(G22:G27)</f>
        <v>688748507</v>
      </c>
      <c r="I22" s="1366">
        <v>322253728.20999992</v>
      </c>
      <c r="J22" s="1745">
        <f>SUM(I22:I27)</f>
        <v>330183011.28999996</v>
      </c>
      <c r="K22" s="1367">
        <f t="shared" ref="K22:K27" si="2">I22/E22</f>
        <v>0.9049833979521914</v>
      </c>
      <c r="L22" s="1368">
        <f t="shared" si="1"/>
        <v>0.48232066708608284</v>
      </c>
    </row>
    <row r="23" spans="1:13" ht="45" customHeight="1">
      <c r="A23" s="1727"/>
      <c r="B23" s="1728"/>
      <c r="C23" s="1729"/>
      <c r="D23" s="1369" t="s">
        <v>799</v>
      </c>
      <c r="E23" s="1370">
        <v>64000</v>
      </c>
      <c r="F23" s="1730"/>
      <c r="G23" s="1371">
        <v>1346805</v>
      </c>
      <c r="H23" s="1731"/>
      <c r="I23" s="1372">
        <v>190418.22999999998</v>
      </c>
      <c r="J23" s="1733"/>
      <c r="K23" s="1373">
        <f t="shared" si="2"/>
        <v>2.9752848437499999</v>
      </c>
      <c r="L23" s="1374">
        <f t="shared" si="1"/>
        <v>0.14138515226777446</v>
      </c>
    </row>
    <row r="24" spans="1:13" ht="45" customHeight="1">
      <c r="A24" s="1727"/>
      <c r="B24" s="1728"/>
      <c r="C24" s="1729"/>
      <c r="D24" s="1369" t="s">
        <v>798</v>
      </c>
      <c r="E24" s="1370">
        <v>1211000</v>
      </c>
      <c r="F24" s="1730"/>
      <c r="G24" s="1371">
        <v>1511380</v>
      </c>
      <c r="H24" s="1731"/>
      <c r="I24" s="1371">
        <v>381798.76</v>
      </c>
      <c r="J24" s="1733"/>
      <c r="K24" s="1373">
        <f t="shared" si="2"/>
        <v>0.31527560693641621</v>
      </c>
      <c r="L24" s="1374">
        <f t="shared" si="1"/>
        <v>0.25261599333059853</v>
      </c>
    </row>
    <row r="25" spans="1:13" ht="45" customHeight="1">
      <c r="A25" s="1727"/>
      <c r="B25" s="1728"/>
      <c r="C25" s="1729"/>
      <c r="D25" s="1369" t="s">
        <v>815</v>
      </c>
      <c r="E25" s="1370">
        <v>2364000</v>
      </c>
      <c r="F25" s="1730"/>
      <c r="G25" s="1371">
        <v>13021900</v>
      </c>
      <c r="H25" s="1731"/>
      <c r="I25" s="1371">
        <v>6365011.9199999999</v>
      </c>
      <c r="J25" s="1733"/>
      <c r="K25" s="1373">
        <f t="shared" si="2"/>
        <v>2.6924754314720811</v>
      </c>
      <c r="L25" s="1374">
        <f t="shared" si="1"/>
        <v>0.4887928735437993</v>
      </c>
    </row>
    <row r="26" spans="1:13" ht="45" customHeight="1">
      <c r="A26" s="1727"/>
      <c r="B26" s="1728">
        <v>750</v>
      </c>
      <c r="C26" s="1729" t="s">
        <v>83</v>
      </c>
      <c r="D26" s="1369" t="s">
        <v>799</v>
      </c>
      <c r="E26" s="1370">
        <v>141000</v>
      </c>
      <c r="F26" s="1730"/>
      <c r="G26" s="1371">
        <v>1073779</v>
      </c>
      <c r="H26" s="1731"/>
      <c r="I26" s="1371">
        <v>903560.32</v>
      </c>
      <c r="J26" s="1733"/>
      <c r="K26" s="1373">
        <f t="shared" si="2"/>
        <v>6.4082292198581561</v>
      </c>
      <c r="L26" s="1374">
        <f t="shared" si="1"/>
        <v>0.84147698921286407</v>
      </c>
    </row>
    <row r="27" spans="1:13" ht="45" customHeight="1" thickBot="1">
      <c r="A27" s="1736"/>
      <c r="B27" s="1738"/>
      <c r="C27" s="1740"/>
      <c r="D27" s="1375" t="s">
        <v>798</v>
      </c>
      <c r="E27" s="1376">
        <v>4467000</v>
      </c>
      <c r="F27" s="1742"/>
      <c r="G27" s="1377">
        <v>3662941</v>
      </c>
      <c r="H27" s="1744"/>
      <c r="I27" s="1377">
        <v>88493.85</v>
      </c>
      <c r="J27" s="1746"/>
      <c r="K27" s="1379">
        <f t="shared" si="2"/>
        <v>1.9810577568838146E-2</v>
      </c>
      <c r="L27" s="1380">
        <f t="shared" si="1"/>
        <v>2.4159234342021892E-2</v>
      </c>
    </row>
    <row r="28" spans="1:13" ht="45" customHeight="1">
      <c r="A28" s="1701">
        <v>24</v>
      </c>
      <c r="B28" s="1703">
        <v>730</v>
      </c>
      <c r="C28" s="1705" t="s">
        <v>712</v>
      </c>
      <c r="D28" s="1335" t="s">
        <v>821</v>
      </c>
      <c r="E28" s="1336">
        <v>919000</v>
      </c>
      <c r="F28" s="1707">
        <f>SUM(E28:E40)</f>
        <v>378648000</v>
      </c>
      <c r="G28" s="1337">
        <v>919000</v>
      </c>
      <c r="H28" s="1709">
        <f>SUM(G28:G40)</f>
        <v>378648000</v>
      </c>
      <c r="I28" s="1339">
        <v>0</v>
      </c>
      <c r="J28" s="1732">
        <f>SUM(I28:I40)</f>
        <v>257339628.80000001</v>
      </c>
      <c r="K28" s="1340">
        <v>0</v>
      </c>
      <c r="L28" s="1341">
        <v>0</v>
      </c>
    </row>
    <row r="29" spans="1:13" ht="45" customHeight="1">
      <c r="A29" s="1727"/>
      <c r="B29" s="1728"/>
      <c r="C29" s="1729"/>
      <c r="D29" s="1369" t="s">
        <v>822</v>
      </c>
      <c r="E29" s="1370">
        <v>29000</v>
      </c>
      <c r="F29" s="1730"/>
      <c r="G29" s="1371">
        <v>29000</v>
      </c>
      <c r="H29" s="1731"/>
      <c r="I29" s="1384">
        <v>0</v>
      </c>
      <c r="J29" s="1733"/>
      <c r="K29" s="1382">
        <v>0</v>
      </c>
      <c r="L29" s="1385">
        <v>0</v>
      </c>
    </row>
    <row r="30" spans="1:13" ht="45" customHeight="1">
      <c r="A30" s="1727"/>
      <c r="B30" s="1728"/>
      <c r="C30" s="1729"/>
      <c r="D30" s="1369" t="s">
        <v>795</v>
      </c>
      <c r="E30" s="1370">
        <v>17567000</v>
      </c>
      <c r="F30" s="1730"/>
      <c r="G30" s="1371">
        <v>15971000</v>
      </c>
      <c r="H30" s="1731"/>
      <c r="I30" s="1386">
        <v>10256280.559999999</v>
      </c>
      <c r="J30" s="1733"/>
      <c r="K30" s="1373">
        <f>I30/E30</f>
        <v>0.58383790971708305</v>
      </c>
      <c r="L30" s="1374">
        <f>I30/G30</f>
        <v>0.64218148894871951</v>
      </c>
    </row>
    <row r="31" spans="1:13" ht="45" customHeight="1">
      <c r="A31" s="1727"/>
      <c r="B31" s="1728">
        <v>750</v>
      </c>
      <c r="C31" s="1729" t="s">
        <v>83</v>
      </c>
      <c r="D31" s="1369" t="s">
        <v>821</v>
      </c>
      <c r="E31" s="1370">
        <v>39000</v>
      </c>
      <c r="F31" s="1730"/>
      <c r="G31" s="1371">
        <v>129000</v>
      </c>
      <c r="H31" s="1731"/>
      <c r="I31" s="1386">
        <v>76875.159999999989</v>
      </c>
      <c r="J31" s="1733"/>
      <c r="K31" s="1373">
        <f>I31/E31</f>
        <v>1.9711579487179485</v>
      </c>
      <c r="L31" s="1374">
        <f>I31/G31</f>
        <v>0.59593147286821702</v>
      </c>
    </row>
    <row r="32" spans="1:13" ht="45" customHeight="1">
      <c r="A32" s="1727"/>
      <c r="B32" s="1728"/>
      <c r="C32" s="1729"/>
      <c r="D32" s="1369" t="s">
        <v>822</v>
      </c>
      <c r="E32" s="1370">
        <v>40000</v>
      </c>
      <c r="F32" s="1730"/>
      <c r="G32" s="1371">
        <v>133000</v>
      </c>
      <c r="H32" s="1731"/>
      <c r="I32" s="1386">
        <v>79534.19</v>
      </c>
      <c r="J32" s="1733"/>
      <c r="K32" s="1373">
        <f>I32/E32</f>
        <v>1.9883547500000001</v>
      </c>
      <c r="L32" s="1374">
        <f>I32/G32</f>
        <v>0.59800142857142857</v>
      </c>
      <c r="M32" s="1387"/>
    </row>
    <row r="33" spans="1:13" ht="45" customHeight="1">
      <c r="A33" s="1727"/>
      <c r="B33" s="1728">
        <v>801</v>
      </c>
      <c r="C33" s="1729" t="s">
        <v>115</v>
      </c>
      <c r="D33" s="1369" t="s">
        <v>821</v>
      </c>
      <c r="E33" s="1370">
        <v>229000</v>
      </c>
      <c r="F33" s="1730"/>
      <c r="G33" s="1388">
        <v>225180</v>
      </c>
      <c r="H33" s="1731"/>
      <c r="I33" s="1384">
        <v>0</v>
      </c>
      <c r="J33" s="1733"/>
      <c r="K33" s="1382">
        <v>0</v>
      </c>
      <c r="L33" s="1385">
        <v>0</v>
      </c>
      <c r="M33" s="1387"/>
    </row>
    <row r="34" spans="1:13" ht="45" customHeight="1">
      <c r="A34" s="1727"/>
      <c r="B34" s="1728"/>
      <c r="C34" s="1729"/>
      <c r="D34" s="1369" t="s">
        <v>822</v>
      </c>
      <c r="E34" s="1370">
        <v>7000</v>
      </c>
      <c r="F34" s="1730"/>
      <c r="G34" s="1371">
        <v>7000</v>
      </c>
      <c r="H34" s="1731"/>
      <c r="I34" s="1384">
        <v>0</v>
      </c>
      <c r="J34" s="1733"/>
      <c r="K34" s="1382">
        <v>0</v>
      </c>
      <c r="L34" s="1385">
        <v>0</v>
      </c>
    </row>
    <row r="35" spans="1:13" ht="45" customHeight="1">
      <c r="A35" s="1727"/>
      <c r="B35" s="1728"/>
      <c r="C35" s="1729"/>
      <c r="D35" s="1369" t="s">
        <v>795</v>
      </c>
      <c r="E35" s="1370">
        <v>89599000</v>
      </c>
      <c r="F35" s="1730"/>
      <c r="G35" s="1371">
        <v>93968005</v>
      </c>
      <c r="H35" s="1731"/>
      <c r="I35" s="1372">
        <v>41281096.560000002</v>
      </c>
      <c r="J35" s="1733"/>
      <c r="K35" s="1373">
        <f>I35/E35</f>
        <v>0.46073166620163175</v>
      </c>
      <c r="L35" s="1374">
        <f>I35/G35</f>
        <v>0.43931013071949332</v>
      </c>
    </row>
    <row r="36" spans="1:13" ht="45" customHeight="1">
      <c r="A36" s="1727"/>
      <c r="B36" s="1728"/>
      <c r="C36" s="1729"/>
      <c r="D36" s="1369" t="s">
        <v>798</v>
      </c>
      <c r="E36" s="1370">
        <v>581000</v>
      </c>
      <c r="F36" s="1730"/>
      <c r="G36" s="1371">
        <v>581000</v>
      </c>
      <c r="H36" s="1731"/>
      <c r="I36" s="1372">
        <v>204714.99000000002</v>
      </c>
      <c r="J36" s="1733"/>
      <c r="K36" s="1373">
        <f>I36/E36</f>
        <v>0.35234938037865754</v>
      </c>
      <c r="L36" s="1374">
        <f>I36/G36</f>
        <v>0.35234938037865754</v>
      </c>
    </row>
    <row r="37" spans="1:13" ht="45" customHeight="1">
      <c r="A37" s="1727"/>
      <c r="B37" s="1728">
        <v>921</v>
      </c>
      <c r="C37" s="1729" t="s">
        <v>585</v>
      </c>
      <c r="D37" s="1369" t="s">
        <v>821</v>
      </c>
      <c r="E37" s="1370">
        <v>16037000</v>
      </c>
      <c r="F37" s="1730"/>
      <c r="G37" s="1371">
        <v>9454000</v>
      </c>
      <c r="H37" s="1731"/>
      <c r="I37" s="1371">
        <v>6936717</v>
      </c>
      <c r="J37" s="1733"/>
      <c r="K37" s="1373">
        <f>I37/E37</f>
        <v>0.4325445532206772</v>
      </c>
      <c r="L37" s="1374">
        <f>I37/G37</f>
        <v>0.73373355193568857</v>
      </c>
    </row>
    <row r="38" spans="1:13" ht="45" customHeight="1">
      <c r="A38" s="1727"/>
      <c r="B38" s="1728"/>
      <c r="C38" s="1729"/>
      <c r="D38" s="1369" t="s">
        <v>822</v>
      </c>
      <c r="E38" s="1370">
        <v>329000</v>
      </c>
      <c r="F38" s="1730"/>
      <c r="G38" s="1371">
        <v>329000</v>
      </c>
      <c r="H38" s="1731"/>
      <c r="I38" s="1384">
        <v>0</v>
      </c>
      <c r="J38" s="1733"/>
      <c r="K38" s="1382">
        <v>0</v>
      </c>
      <c r="L38" s="1385">
        <v>0</v>
      </c>
    </row>
    <row r="39" spans="1:13" ht="45" customHeight="1">
      <c r="A39" s="1727"/>
      <c r="B39" s="1728"/>
      <c r="C39" s="1729"/>
      <c r="D39" s="1369" t="s">
        <v>795</v>
      </c>
      <c r="E39" s="1370">
        <v>238233000</v>
      </c>
      <c r="F39" s="1730"/>
      <c r="G39" s="1371">
        <v>253721532</v>
      </c>
      <c r="H39" s="1731"/>
      <c r="I39" s="1372">
        <v>196190671.84</v>
      </c>
      <c r="J39" s="1733"/>
      <c r="K39" s="1373">
        <f>I39/E39</f>
        <v>0.82352433055034358</v>
      </c>
      <c r="L39" s="1374">
        <f>I39/G39</f>
        <v>0.77325195971148397</v>
      </c>
    </row>
    <row r="40" spans="1:13" ht="45" customHeight="1" thickBot="1">
      <c r="A40" s="1736"/>
      <c r="B40" s="1738"/>
      <c r="C40" s="1740"/>
      <c r="D40" s="1375" t="s">
        <v>799</v>
      </c>
      <c r="E40" s="1376">
        <v>15039000</v>
      </c>
      <c r="F40" s="1708"/>
      <c r="G40" s="1377">
        <v>3181283</v>
      </c>
      <c r="H40" s="1710"/>
      <c r="I40" s="1378">
        <v>2313738.5</v>
      </c>
      <c r="J40" s="1734"/>
      <c r="K40" s="1379">
        <f>I40/E40</f>
        <v>0.15384922534743001</v>
      </c>
      <c r="L40" s="1380">
        <f>I40/G40</f>
        <v>0.72729728854679077</v>
      </c>
    </row>
    <row r="41" spans="1:13" ht="45" customHeight="1">
      <c r="A41" s="1701">
        <v>27</v>
      </c>
      <c r="B41" s="1703">
        <v>750</v>
      </c>
      <c r="C41" s="1705" t="s">
        <v>83</v>
      </c>
      <c r="D41" s="1335" t="s">
        <v>799</v>
      </c>
      <c r="E41" s="1336">
        <v>1103820000</v>
      </c>
      <c r="F41" s="1745">
        <f>SUM(E41:E42)</f>
        <v>1103820000</v>
      </c>
      <c r="G41" s="1337">
        <v>1102622000</v>
      </c>
      <c r="H41" s="1749">
        <f>SUM(G41:G42)</f>
        <v>1103820000</v>
      </c>
      <c r="I41" s="1359">
        <v>626021399.10000002</v>
      </c>
      <c r="J41" s="1732">
        <f>SUM(I41:I42)</f>
        <v>626115620.62</v>
      </c>
      <c r="K41" s="1360">
        <f>I41/E41</f>
        <v>0.56714083736478771</v>
      </c>
      <c r="L41" s="1389">
        <f>I41/G41</f>
        <v>0.56775703650026943</v>
      </c>
    </row>
    <row r="42" spans="1:13" ht="45" customHeight="1" thickBot="1">
      <c r="A42" s="1702"/>
      <c r="B42" s="1704"/>
      <c r="C42" s="1706"/>
      <c r="D42" s="1342" t="s">
        <v>798</v>
      </c>
      <c r="E42" s="1343"/>
      <c r="F42" s="1734"/>
      <c r="G42" s="1344">
        <v>1198000</v>
      </c>
      <c r="H42" s="1748"/>
      <c r="I42" s="1344">
        <v>94221.52</v>
      </c>
      <c r="J42" s="1734"/>
      <c r="K42" s="1390">
        <v>0</v>
      </c>
      <c r="L42" s="1347">
        <f>I42/G42</f>
        <v>7.8649015025041735E-2</v>
      </c>
    </row>
    <row r="43" spans="1:13" ht="45" customHeight="1">
      <c r="A43" s="1735">
        <v>28</v>
      </c>
      <c r="B43" s="1737">
        <v>730</v>
      </c>
      <c r="C43" s="1739" t="s">
        <v>712</v>
      </c>
      <c r="D43" s="1363" t="s">
        <v>796</v>
      </c>
      <c r="E43" s="1364">
        <v>2881427000</v>
      </c>
      <c r="F43" s="1741">
        <f>SUM(E43:E48)</f>
        <v>3809825000</v>
      </c>
      <c r="G43" s="1365">
        <v>2881427000</v>
      </c>
      <c r="H43" s="1743">
        <f>SUM(G43:G48)</f>
        <v>3809825000</v>
      </c>
      <c r="I43" s="1366">
        <v>1492276888.22</v>
      </c>
      <c r="J43" s="1745">
        <f>SUM(I43:I48)</f>
        <v>1846808054.8700001</v>
      </c>
      <c r="K43" s="1367">
        <f t="shared" ref="K43:K48" si="3">I43/E43</f>
        <v>0.51789508747575419</v>
      </c>
      <c r="L43" s="1368">
        <f t="shared" ref="L43:L48" si="4">I43/G43</f>
        <v>0.51789508747575419</v>
      </c>
    </row>
    <row r="44" spans="1:13" ht="45" customHeight="1">
      <c r="A44" s="1727"/>
      <c r="B44" s="1728"/>
      <c r="C44" s="1729"/>
      <c r="D44" s="1369" t="s">
        <v>799</v>
      </c>
      <c r="E44" s="1370">
        <v>5862000</v>
      </c>
      <c r="F44" s="1730"/>
      <c r="G44" s="1371">
        <v>5862000</v>
      </c>
      <c r="H44" s="1731"/>
      <c r="I44" s="1372">
        <v>3103460.53</v>
      </c>
      <c r="J44" s="1733"/>
      <c r="K44" s="1373">
        <f t="shared" si="3"/>
        <v>0.52942008358921866</v>
      </c>
      <c r="L44" s="1374">
        <f t="shared" si="4"/>
        <v>0.52942008358921866</v>
      </c>
    </row>
    <row r="45" spans="1:13" ht="45" customHeight="1">
      <c r="A45" s="1727"/>
      <c r="B45" s="1728"/>
      <c r="C45" s="1729"/>
      <c r="D45" s="1369" t="s">
        <v>798</v>
      </c>
      <c r="E45" s="1370">
        <v>918097000</v>
      </c>
      <c r="F45" s="1730"/>
      <c r="G45" s="1371">
        <v>918097000</v>
      </c>
      <c r="H45" s="1731"/>
      <c r="I45" s="1372">
        <v>349569585.49000001</v>
      </c>
      <c r="J45" s="1733"/>
      <c r="K45" s="1373">
        <f t="shared" si="3"/>
        <v>0.38075452320397518</v>
      </c>
      <c r="L45" s="1374">
        <f t="shared" si="4"/>
        <v>0.38075452320397518</v>
      </c>
    </row>
    <row r="46" spans="1:13" ht="45" customHeight="1">
      <c r="A46" s="1727"/>
      <c r="B46" s="1728">
        <v>750</v>
      </c>
      <c r="C46" s="1729" t="s">
        <v>83</v>
      </c>
      <c r="D46" s="1369" t="s">
        <v>796</v>
      </c>
      <c r="E46" s="1370">
        <v>1710000</v>
      </c>
      <c r="F46" s="1730"/>
      <c r="G46" s="1371">
        <v>1770000</v>
      </c>
      <c r="H46" s="1731"/>
      <c r="I46" s="1372">
        <v>688151.88</v>
      </c>
      <c r="J46" s="1733"/>
      <c r="K46" s="1373">
        <f t="shared" si="3"/>
        <v>0.40242800000000001</v>
      </c>
      <c r="L46" s="1374">
        <f t="shared" si="4"/>
        <v>0.38878637288135592</v>
      </c>
    </row>
    <row r="47" spans="1:13" ht="45" customHeight="1">
      <c r="A47" s="1727"/>
      <c r="B47" s="1728"/>
      <c r="C47" s="1729"/>
      <c r="D47" s="1369" t="s">
        <v>799</v>
      </c>
      <c r="E47" s="1370">
        <v>710000</v>
      </c>
      <c r="F47" s="1730"/>
      <c r="G47" s="1371">
        <v>387836</v>
      </c>
      <c r="H47" s="1731"/>
      <c r="I47" s="1372">
        <v>182497.53</v>
      </c>
      <c r="J47" s="1733"/>
      <c r="K47" s="1373">
        <f t="shared" si="3"/>
        <v>0.25703877464788732</v>
      </c>
      <c r="L47" s="1374">
        <f t="shared" si="4"/>
        <v>0.47055335244794189</v>
      </c>
    </row>
    <row r="48" spans="1:13" ht="45" customHeight="1" thickBot="1">
      <c r="A48" s="1702"/>
      <c r="B48" s="1704"/>
      <c r="C48" s="1706"/>
      <c r="D48" s="1342" t="s">
        <v>798</v>
      </c>
      <c r="E48" s="1343">
        <v>2019000</v>
      </c>
      <c r="F48" s="1708"/>
      <c r="G48" s="1344">
        <v>2281164</v>
      </c>
      <c r="H48" s="1710"/>
      <c r="I48" s="1345">
        <v>987471.22</v>
      </c>
      <c r="J48" s="1734"/>
      <c r="K48" s="1346">
        <f t="shared" si="3"/>
        <v>0.48908926201089648</v>
      </c>
      <c r="L48" s="1347">
        <f t="shared" si="4"/>
        <v>0.43288041543703126</v>
      </c>
    </row>
    <row r="49" spans="1:12" ht="45" customHeight="1">
      <c r="A49" s="1701">
        <v>30</v>
      </c>
      <c r="B49" s="1703">
        <v>801</v>
      </c>
      <c r="C49" s="1705" t="s">
        <v>115</v>
      </c>
      <c r="D49" s="1335" t="s">
        <v>799</v>
      </c>
      <c r="E49" s="1336">
        <v>1388000</v>
      </c>
      <c r="F49" s="1732">
        <f>SUM(E49:E50)</f>
        <v>122776000</v>
      </c>
      <c r="G49" s="1337">
        <v>1710738</v>
      </c>
      <c r="H49" s="1747">
        <f>SUM(G49:G50)</f>
        <v>126769406</v>
      </c>
      <c r="I49" s="1359">
        <v>396540.43999999994</v>
      </c>
      <c r="J49" s="1732">
        <f>SUM(I49:I50)</f>
        <v>84564204.87999998</v>
      </c>
      <c r="K49" s="1360">
        <f>I49/E49</f>
        <v>0.28569195965417865</v>
      </c>
      <c r="L49" s="1361">
        <f>I49/G49</f>
        <v>0.23179495632878908</v>
      </c>
    </row>
    <row r="50" spans="1:12" ht="45" customHeight="1" thickBot="1">
      <c r="A50" s="1702"/>
      <c r="B50" s="1704"/>
      <c r="C50" s="1706"/>
      <c r="D50" s="1342" t="s">
        <v>798</v>
      </c>
      <c r="E50" s="1343">
        <v>121388000</v>
      </c>
      <c r="F50" s="1734"/>
      <c r="G50" s="1344">
        <v>125058668</v>
      </c>
      <c r="H50" s="1748"/>
      <c r="I50" s="1345">
        <v>84167664.439999983</v>
      </c>
      <c r="J50" s="1734"/>
      <c r="K50" s="1346">
        <f>I50/E50</f>
        <v>0.69337714139783158</v>
      </c>
      <c r="L50" s="1347">
        <f>I50/G50</f>
        <v>0.67302543507020229</v>
      </c>
    </row>
    <row r="51" spans="1:12" ht="45" customHeight="1">
      <c r="A51" s="1701">
        <v>31</v>
      </c>
      <c r="B51" s="1703">
        <v>750</v>
      </c>
      <c r="C51" s="1705" t="s">
        <v>83</v>
      </c>
      <c r="D51" s="1335" t="s">
        <v>822</v>
      </c>
      <c r="E51" s="1391">
        <v>1243000</v>
      </c>
      <c r="F51" s="1707">
        <f>SUM(E51:E72)</f>
        <v>943479000</v>
      </c>
      <c r="G51" s="1337">
        <v>1243000</v>
      </c>
      <c r="H51" s="1709">
        <f>SUM(G51:G72)</f>
        <v>1264912030</v>
      </c>
      <c r="I51" s="1339">
        <v>0</v>
      </c>
      <c r="J51" s="1732">
        <f>SUM(I51:I72)</f>
        <v>686862880.94000006</v>
      </c>
      <c r="K51" s="1340">
        <v>0</v>
      </c>
      <c r="L51" s="1341">
        <v>0</v>
      </c>
    </row>
    <row r="52" spans="1:12" ht="45" customHeight="1">
      <c r="A52" s="1727"/>
      <c r="B52" s="1728"/>
      <c r="C52" s="1729"/>
      <c r="D52" s="1369" t="s">
        <v>799</v>
      </c>
      <c r="E52" s="1392">
        <v>564000</v>
      </c>
      <c r="F52" s="1730"/>
      <c r="G52" s="1371">
        <v>564000</v>
      </c>
      <c r="H52" s="1731"/>
      <c r="I52" s="1372">
        <v>194924.45</v>
      </c>
      <c r="J52" s="1733"/>
      <c r="K52" s="1373">
        <f>I52/E52</f>
        <v>0.34561072695035461</v>
      </c>
      <c r="L52" s="1374">
        <f>I52/G52</f>
        <v>0.34561072695035461</v>
      </c>
    </row>
    <row r="53" spans="1:12" ht="45" customHeight="1">
      <c r="A53" s="1727"/>
      <c r="B53" s="1728"/>
      <c r="C53" s="1729"/>
      <c r="D53" s="1369" t="s">
        <v>798</v>
      </c>
      <c r="E53" s="1392">
        <v>2239000</v>
      </c>
      <c r="F53" s="1730"/>
      <c r="G53" s="1371">
        <v>2660400</v>
      </c>
      <c r="H53" s="1731"/>
      <c r="I53" s="1372">
        <v>218382.37</v>
      </c>
      <c r="J53" s="1733"/>
      <c r="K53" s="1373">
        <f>I53/E53</f>
        <v>9.7535672175078164E-2</v>
      </c>
      <c r="L53" s="1374">
        <f>I53/G53</f>
        <v>8.2086291535107506E-2</v>
      </c>
    </row>
    <row r="54" spans="1:12" ht="45" customHeight="1">
      <c r="A54" s="1727"/>
      <c r="B54" s="1728">
        <v>853</v>
      </c>
      <c r="C54" s="1729" t="s">
        <v>582</v>
      </c>
      <c r="D54" s="1369" t="s">
        <v>795</v>
      </c>
      <c r="E54" s="1392">
        <v>6224000</v>
      </c>
      <c r="F54" s="1730"/>
      <c r="G54" s="1371">
        <v>7433333</v>
      </c>
      <c r="H54" s="1731"/>
      <c r="I54" s="1372">
        <v>1478216.83</v>
      </c>
      <c r="J54" s="1733"/>
      <c r="K54" s="1373">
        <f>I54/E54</f>
        <v>0.23750270404884319</v>
      </c>
      <c r="L54" s="1374">
        <f>I54/G54</f>
        <v>0.1988632595902807</v>
      </c>
    </row>
    <row r="55" spans="1:12" ht="45" customHeight="1">
      <c r="A55" s="1727"/>
      <c r="B55" s="1728"/>
      <c r="C55" s="1729"/>
      <c r="D55" s="1369" t="s">
        <v>799</v>
      </c>
      <c r="E55" s="1392">
        <v>9200000</v>
      </c>
      <c r="F55" s="1730"/>
      <c r="G55" s="1371">
        <v>9200000</v>
      </c>
      <c r="H55" s="1731"/>
      <c r="I55" s="1384">
        <v>0</v>
      </c>
      <c r="J55" s="1733"/>
      <c r="K55" s="1382">
        <v>0</v>
      </c>
      <c r="L55" s="1385">
        <v>0</v>
      </c>
    </row>
    <row r="56" spans="1:12" ht="45" customHeight="1">
      <c r="A56" s="1727"/>
      <c r="B56" s="1728"/>
      <c r="C56" s="1729"/>
      <c r="D56" s="1369" t="s">
        <v>798</v>
      </c>
      <c r="E56" s="1392">
        <v>549725000</v>
      </c>
      <c r="F56" s="1730"/>
      <c r="G56" s="1371">
        <v>869399610</v>
      </c>
      <c r="H56" s="1731"/>
      <c r="I56" s="1372">
        <v>477265097.33999997</v>
      </c>
      <c r="J56" s="1733"/>
      <c r="K56" s="1373">
        <f>I56/E56</f>
        <v>0.86818881684478599</v>
      </c>
      <c r="L56" s="1374">
        <f>I56/G56</f>
        <v>0.54895941043727858</v>
      </c>
    </row>
    <row r="57" spans="1:12" ht="45" customHeight="1">
      <c r="A57" s="1727"/>
      <c r="B57" s="1728"/>
      <c r="C57" s="1729"/>
      <c r="D57" s="1369" t="s">
        <v>800</v>
      </c>
      <c r="E57" s="1392">
        <v>29341000</v>
      </c>
      <c r="F57" s="1730"/>
      <c r="G57" s="1371">
        <v>29341000</v>
      </c>
      <c r="H57" s="1731"/>
      <c r="I57" s="1372">
        <v>14602675.720000001</v>
      </c>
      <c r="J57" s="1733"/>
      <c r="K57" s="1373">
        <f>I57/E57</f>
        <v>0.49768841280119969</v>
      </c>
      <c r="L57" s="1374">
        <f>I57/G57</f>
        <v>0.49768841280119969</v>
      </c>
    </row>
    <row r="58" spans="1:12" ht="45" customHeight="1">
      <c r="A58" s="1727"/>
      <c r="B58" s="1728"/>
      <c r="C58" s="1729"/>
      <c r="D58" s="1369" t="s">
        <v>801</v>
      </c>
      <c r="E58" s="1392">
        <v>27590000</v>
      </c>
      <c r="F58" s="1730"/>
      <c r="G58" s="1371">
        <v>27590000</v>
      </c>
      <c r="H58" s="1731"/>
      <c r="I58" s="1372">
        <v>12913476.59</v>
      </c>
      <c r="J58" s="1733"/>
      <c r="K58" s="1373">
        <f t="shared" ref="K58:K72" si="5">I58/E58</f>
        <v>0.46804916962667631</v>
      </c>
      <c r="L58" s="1374">
        <f t="shared" ref="L58:L72" si="6">I58/G58</f>
        <v>0.46804916962667631</v>
      </c>
    </row>
    <row r="59" spans="1:12" ht="45" customHeight="1">
      <c r="A59" s="1727"/>
      <c r="B59" s="1728"/>
      <c r="C59" s="1729"/>
      <c r="D59" s="1369" t="s">
        <v>802</v>
      </c>
      <c r="E59" s="1392">
        <v>25324000</v>
      </c>
      <c r="F59" s="1730"/>
      <c r="G59" s="1371">
        <v>25451687</v>
      </c>
      <c r="H59" s="1731"/>
      <c r="I59" s="1372">
        <v>16862241.289999999</v>
      </c>
      <c r="J59" s="1733"/>
      <c r="K59" s="1373">
        <f t="shared" si="5"/>
        <v>0.66586010464381606</v>
      </c>
      <c r="L59" s="1374">
        <f t="shared" si="6"/>
        <v>0.66251959211976785</v>
      </c>
    </row>
    <row r="60" spans="1:12" ht="45" customHeight="1">
      <c r="A60" s="1727"/>
      <c r="B60" s="1728"/>
      <c r="C60" s="1729"/>
      <c r="D60" s="1369" t="s">
        <v>837</v>
      </c>
      <c r="E60" s="1392">
        <v>10280000</v>
      </c>
      <c r="F60" s="1730"/>
      <c r="G60" s="1371">
        <v>10280000</v>
      </c>
      <c r="H60" s="1731"/>
      <c r="I60" s="1372">
        <v>4426007.88</v>
      </c>
      <c r="J60" s="1733"/>
      <c r="K60" s="1373">
        <f t="shared" si="5"/>
        <v>0.43054551361867704</v>
      </c>
      <c r="L60" s="1374">
        <f t="shared" si="6"/>
        <v>0.43054551361867704</v>
      </c>
    </row>
    <row r="61" spans="1:12" ht="45" customHeight="1">
      <c r="A61" s="1727"/>
      <c r="B61" s="1728"/>
      <c r="C61" s="1729"/>
      <c r="D61" s="1369" t="s">
        <v>804</v>
      </c>
      <c r="E61" s="1392">
        <v>26386000</v>
      </c>
      <c r="F61" s="1730"/>
      <c r="G61" s="1371">
        <v>26386000</v>
      </c>
      <c r="H61" s="1731"/>
      <c r="I61" s="1372">
        <v>11073222.09</v>
      </c>
      <c r="J61" s="1733"/>
      <c r="K61" s="1373">
        <f t="shared" si="5"/>
        <v>0.41966277912529371</v>
      </c>
      <c r="L61" s="1374">
        <f t="shared" si="6"/>
        <v>0.41966277912529371</v>
      </c>
    </row>
    <row r="62" spans="1:12" ht="45" customHeight="1">
      <c r="A62" s="1727"/>
      <c r="B62" s="1728"/>
      <c r="C62" s="1729"/>
      <c r="D62" s="1369" t="s">
        <v>805</v>
      </c>
      <c r="E62" s="1392">
        <v>25676000</v>
      </c>
      <c r="F62" s="1730"/>
      <c r="G62" s="1371">
        <v>25676000</v>
      </c>
      <c r="H62" s="1731"/>
      <c r="I62" s="1372">
        <v>15815809.98</v>
      </c>
      <c r="J62" s="1733"/>
      <c r="K62" s="1373">
        <f t="shared" si="5"/>
        <v>0.6159763974139274</v>
      </c>
      <c r="L62" s="1374">
        <f t="shared" si="6"/>
        <v>0.6159763974139274</v>
      </c>
    </row>
    <row r="63" spans="1:12" ht="45" customHeight="1">
      <c r="A63" s="1727"/>
      <c r="B63" s="1728"/>
      <c r="C63" s="1729"/>
      <c r="D63" s="1369" t="s">
        <v>806</v>
      </c>
      <c r="E63" s="1392">
        <v>35348000</v>
      </c>
      <c r="F63" s="1730"/>
      <c r="G63" s="1371">
        <v>35348000</v>
      </c>
      <c r="H63" s="1731"/>
      <c r="I63" s="1372">
        <v>16385063.210000001</v>
      </c>
      <c r="J63" s="1733"/>
      <c r="K63" s="1373">
        <f t="shared" si="5"/>
        <v>0.46353579297272834</v>
      </c>
      <c r="L63" s="1374">
        <f t="shared" si="6"/>
        <v>0.46353579297272834</v>
      </c>
    </row>
    <row r="64" spans="1:12" ht="45" customHeight="1">
      <c r="A64" s="1727"/>
      <c r="B64" s="1728"/>
      <c r="C64" s="1729"/>
      <c r="D64" s="1369" t="s">
        <v>807</v>
      </c>
      <c r="E64" s="1392">
        <v>14164000</v>
      </c>
      <c r="F64" s="1730"/>
      <c r="G64" s="1371">
        <v>14164000</v>
      </c>
      <c r="H64" s="1731"/>
      <c r="I64" s="1372">
        <v>8994818.2300000004</v>
      </c>
      <c r="J64" s="1733"/>
      <c r="K64" s="1373">
        <f t="shared" si="5"/>
        <v>0.63504788407229595</v>
      </c>
      <c r="L64" s="1374">
        <f t="shared" si="6"/>
        <v>0.63504788407229595</v>
      </c>
    </row>
    <row r="65" spans="1:12" ht="45" customHeight="1">
      <c r="A65" s="1727"/>
      <c r="B65" s="1728"/>
      <c r="C65" s="1729"/>
      <c r="D65" s="1369" t="s">
        <v>808</v>
      </c>
      <c r="E65" s="1392">
        <v>21171000</v>
      </c>
      <c r="F65" s="1730"/>
      <c r="G65" s="1371">
        <v>21171000</v>
      </c>
      <c r="H65" s="1731"/>
      <c r="I65" s="1372">
        <v>11893296.050000001</v>
      </c>
      <c r="J65" s="1733"/>
      <c r="K65" s="1373">
        <f t="shared" si="5"/>
        <v>0.56177299371782163</v>
      </c>
      <c r="L65" s="1374">
        <f t="shared" si="6"/>
        <v>0.56177299371782163</v>
      </c>
    </row>
    <row r="66" spans="1:12" ht="45" customHeight="1">
      <c r="A66" s="1727"/>
      <c r="B66" s="1728"/>
      <c r="C66" s="1729"/>
      <c r="D66" s="1369" t="s">
        <v>809</v>
      </c>
      <c r="E66" s="1392">
        <v>9573000</v>
      </c>
      <c r="F66" s="1730"/>
      <c r="G66" s="1371">
        <v>9573000</v>
      </c>
      <c r="H66" s="1731"/>
      <c r="I66" s="1372">
        <v>6141977.7000000002</v>
      </c>
      <c r="J66" s="1733"/>
      <c r="K66" s="1373">
        <f t="shared" si="5"/>
        <v>0.6415938263867127</v>
      </c>
      <c r="L66" s="1374">
        <f t="shared" si="6"/>
        <v>0.6415938263867127</v>
      </c>
    </row>
    <row r="67" spans="1:12" ht="45" customHeight="1">
      <c r="A67" s="1727"/>
      <c r="B67" s="1728"/>
      <c r="C67" s="1729"/>
      <c r="D67" s="1369" t="s">
        <v>810</v>
      </c>
      <c r="E67" s="1392">
        <v>16335000</v>
      </c>
      <c r="F67" s="1730"/>
      <c r="G67" s="1371">
        <v>16335000</v>
      </c>
      <c r="H67" s="1731"/>
      <c r="I67" s="1372">
        <v>13129680.82</v>
      </c>
      <c r="J67" s="1733"/>
      <c r="K67" s="1373">
        <f t="shared" si="5"/>
        <v>0.803775991429446</v>
      </c>
      <c r="L67" s="1374">
        <f t="shared" si="6"/>
        <v>0.803775991429446</v>
      </c>
    </row>
    <row r="68" spans="1:12" ht="45" customHeight="1">
      <c r="A68" s="1727"/>
      <c r="B68" s="1728"/>
      <c r="C68" s="1729"/>
      <c r="D68" s="1369" t="s">
        <v>811</v>
      </c>
      <c r="E68" s="1392">
        <v>40979000</v>
      </c>
      <c r="F68" s="1730"/>
      <c r="G68" s="1371">
        <v>40979000</v>
      </c>
      <c r="H68" s="1731"/>
      <c r="I68" s="1372">
        <v>24849743.829999998</v>
      </c>
      <c r="J68" s="1733"/>
      <c r="K68" s="1373">
        <f t="shared" si="5"/>
        <v>0.60640190902657454</v>
      </c>
      <c r="L68" s="1374">
        <f t="shared" si="6"/>
        <v>0.60640190902657454</v>
      </c>
    </row>
    <row r="69" spans="1:12" ht="45" customHeight="1">
      <c r="A69" s="1727"/>
      <c r="B69" s="1728"/>
      <c r="C69" s="1729"/>
      <c r="D69" s="1369" t="s">
        <v>812</v>
      </c>
      <c r="E69" s="1392">
        <v>16403000</v>
      </c>
      <c r="F69" s="1730"/>
      <c r="G69" s="1371">
        <v>16403000</v>
      </c>
      <c r="H69" s="1731"/>
      <c r="I69" s="1372">
        <v>5987053.1600000001</v>
      </c>
      <c r="J69" s="1733"/>
      <c r="K69" s="1373">
        <f t="shared" si="5"/>
        <v>0.36499744924708893</v>
      </c>
      <c r="L69" s="1374">
        <f t="shared" si="6"/>
        <v>0.36499744924708893</v>
      </c>
    </row>
    <row r="70" spans="1:12" ht="45" customHeight="1">
      <c r="A70" s="1727"/>
      <c r="B70" s="1728"/>
      <c r="C70" s="1729"/>
      <c r="D70" s="1369" t="s">
        <v>813</v>
      </c>
      <c r="E70" s="1392">
        <v>29713000</v>
      </c>
      <c r="F70" s="1730"/>
      <c r="G70" s="1371">
        <v>29713000</v>
      </c>
      <c r="H70" s="1731"/>
      <c r="I70" s="1372">
        <v>19485588.489999998</v>
      </c>
      <c r="J70" s="1733"/>
      <c r="K70" s="1373">
        <f t="shared" si="5"/>
        <v>0.65579337293440576</v>
      </c>
      <c r="L70" s="1374">
        <f t="shared" si="6"/>
        <v>0.65579337293440576</v>
      </c>
    </row>
    <row r="71" spans="1:12" ht="45" customHeight="1">
      <c r="A71" s="1727"/>
      <c r="B71" s="1728"/>
      <c r="C71" s="1729"/>
      <c r="D71" s="1369" t="s">
        <v>814</v>
      </c>
      <c r="E71" s="1392">
        <v>24000000</v>
      </c>
      <c r="F71" s="1730"/>
      <c r="G71" s="1371">
        <v>24000000</v>
      </c>
      <c r="H71" s="1731"/>
      <c r="I71" s="1372">
        <v>9465521.0600000005</v>
      </c>
      <c r="J71" s="1733"/>
      <c r="K71" s="1373">
        <f t="shared" si="5"/>
        <v>0.39439671083333333</v>
      </c>
      <c r="L71" s="1374">
        <f t="shared" si="6"/>
        <v>0.39439671083333333</v>
      </c>
    </row>
    <row r="72" spans="1:12" ht="45" customHeight="1" thickBot="1">
      <c r="A72" s="1702"/>
      <c r="B72" s="1704"/>
      <c r="C72" s="1706"/>
      <c r="D72" s="1342" t="s">
        <v>815</v>
      </c>
      <c r="E72" s="1393">
        <v>22001000</v>
      </c>
      <c r="F72" s="1708"/>
      <c r="G72" s="1344">
        <v>22001000</v>
      </c>
      <c r="H72" s="1710"/>
      <c r="I72" s="1345">
        <v>15680083.85</v>
      </c>
      <c r="J72" s="1734"/>
      <c r="K72" s="1346">
        <f t="shared" si="5"/>
        <v>0.71269868869596831</v>
      </c>
      <c r="L72" s="1347">
        <f t="shared" si="6"/>
        <v>0.71269868869596831</v>
      </c>
    </row>
    <row r="73" spans="1:12" ht="45" customHeight="1">
      <c r="A73" s="1701">
        <v>32</v>
      </c>
      <c r="B73" s="1394" t="s">
        <v>350</v>
      </c>
      <c r="C73" s="1335" t="s">
        <v>351</v>
      </c>
      <c r="D73" s="1335" t="s">
        <v>795</v>
      </c>
      <c r="E73" s="1391">
        <v>720000</v>
      </c>
      <c r="F73" s="1707">
        <f>SUM(E73:E87)</f>
        <v>28042000</v>
      </c>
      <c r="G73" s="1337">
        <v>720000</v>
      </c>
      <c r="H73" s="1709">
        <f>SUM(G73:G87)</f>
        <v>28042000</v>
      </c>
      <c r="I73" s="1339">
        <v>0</v>
      </c>
      <c r="J73" s="1732">
        <f>SUM(I73:I87)</f>
        <v>2921310.2600000002</v>
      </c>
      <c r="K73" s="1340">
        <v>0</v>
      </c>
      <c r="L73" s="1341">
        <v>0</v>
      </c>
    </row>
    <row r="74" spans="1:12" ht="45" customHeight="1">
      <c r="A74" s="1727"/>
      <c r="B74" s="1728">
        <v>801</v>
      </c>
      <c r="C74" s="1729" t="s">
        <v>115</v>
      </c>
      <c r="D74" s="1369" t="s">
        <v>795</v>
      </c>
      <c r="E74" s="1392">
        <v>10921000</v>
      </c>
      <c r="F74" s="1730"/>
      <c r="G74" s="1371">
        <v>11728223</v>
      </c>
      <c r="H74" s="1731"/>
      <c r="I74" s="1371">
        <v>1275.51</v>
      </c>
      <c r="J74" s="1733"/>
      <c r="K74" s="1373">
        <f t="shared" ref="K74:K79" si="7">I74/E74</f>
        <v>1.167942496108415E-4</v>
      </c>
      <c r="L74" s="1374">
        <f t="shared" ref="L74:L79" si="8">I74/G74</f>
        <v>1.0875560602829601E-4</v>
      </c>
    </row>
    <row r="75" spans="1:12" ht="45" customHeight="1">
      <c r="A75" s="1727"/>
      <c r="B75" s="1728"/>
      <c r="C75" s="1729"/>
      <c r="D75" s="1369" t="s">
        <v>798</v>
      </c>
      <c r="E75" s="1392">
        <v>3866000</v>
      </c>
      <c r="F75" s="1730"/>
      <c r="G75" s="1371">
        <v>3911005</v>
      </c>
      <c r="H75" s="1731"/>
      <c r="I75" s="1372">
        <v>339398.6</v>
      </c>
      <c r="J75" s="1733"/>
      <c r="K75" s="1373">
        <f t="shared" si="7"/>
        <v>8.7790636316606302E-2</v>
      </c>
      <c r="L75" s="1374">
        <f t="shared" si="8"/>
        <v>8.6780405547934605E-2</v>
      </c>
    </row>
    <row r="76" spans="1:12" ht="45" customHeight="1">
      <c r="A76" s="1727"/>
      <c r="B76" s="1728"/>
      <c r="C76" s="1729"/>
      <c r="D76" s="1369" t="s">
        <v>802</v>
      </c>
      <c r="E76" s="1392">
        <v>529000</v>
      </c>
      <c r="F76" s="1730"/>
      <c r="G76" s="1371">
        <v>1512691</v>
      </c>
      <c r="H76" s="1731"/>
      <c r="I76" s="1372">
        <v>150869.07</v>
      </c>
      <c r="J76" s="1733"/>
      <c r="K76" s="1373">
        <f t="shared" si="7"/>
        <v>0.28519672967863896</v>
      </c>
      <c r="L76" s="1374">
        <f t="shared" si="8"/>
        <v>9.9735550750285423E-2</v>
      </c>
    </row>
    <row r="77" spans="1:12" ht="45" customHeight="1">
      <c r="A77" s="1727"/>
      <c r="B77" s="1728"/>
      <c r="C77" s="1729"/>
      <c r="D77" s="1395" t="s">
        <v>837</v>
      </c>
      <c r="E77" s="1392">
        <v>364000</v>
      </c>
      <c r="F77" s="1730"/>
      <c r="G77" s="1371">
        <v>720974</v>
      </c>
      <c r="H77" s="1731"/>
      <c r="I77" s="1372">
        <v>136300.42000000001</v>
      </c>
      <c r="J77" s="1733"/>
      <c r="K77" s="1373">
        <f t="shared" si="7"/>
        <v>0.37445170329670335</v>
      </c>
      <c r="L77" s="1374">
        <f t="shared" si="8"/>
        <v>0.18905039571468599</v>
      </c>
    </row>
    <row r="78" spans="1:12" ht="45" customHeight="1">
      <c r="A78" s="1727"/>
      <c r="B78" s="1728"/>
      <c r="C78" s="1729"/>
      <c r="D78" s="1369" t="s">
        <v>804</v>
      </c>
      <c r="E78" s="1392">
        <v>3752000</v>
      </c>
      <c r="F78" s="1730"/>
      <c r="G78" s="1371">
        <v>4604973</v>
      </c>
      <c r="H78" s="1731"/>
      <c r="I78" s="1372">
        <v>1215109.6600000001</v>
      </c>
      <c r="J78" s="1733"/>
      <c r="K78" s="1373">
        <f t="shared" si="7"/>
        <v>0.32385651918976549</v>
      </c>
      <c r="L78" s="1374">
        <f t="shared" si="8"/>
        <v>0.26386900856964857</v>
      </c>
    </row>
    <row r="79" spans="1:12" ht="45" customHeight="1">
      <c r="A79" s="1727"/>
      <c r="B79" s="1728"/>
      <c r="C79" s="1729"/>
      <c r="D79" s="1369" t="s">
        <v>805</v>
      </c>
      <c r="E79" s="1392">
        <v>574000</v>
      </c>
      <c r="F79" s="1730"/>
      <c r="G79" s="1371">
        <v>274000</v>
      </c>
      <c r="H79" s="1731"/>
      <c r="I79" s="1372">
        <v>54000</v>
      </c>
      <c r="J79" s="1733"/>
      <c r="K79" s="1373">
        <f t="shared" si="7"/>
        <v>9.4076655052264813E-2</v>
      </c>
      <c r="L79" s="1374">
        <f t="shared" si="8"/>
        <v>0.19708029197080293</v>
      </c>
    </row>
    <row r="80" spans="1:12" ht="45" customHeight="1">
      <c r="A80" s="1727"/>
      <c r="B80" s="1728"/>
      <c r="C80" s="1729"/>
      <c r="D80" s="1369" t="s">
        <v>806</v>
      </c>
      <c r="E80" s="1392">
        <v>574000</v>
      </c>
      <c r="F80" s="1730"/>
      <c r="G80" s="1384">
        <v>0</v>
      </c>
      <c r="H80" s="1731"/>
      <c r="I80" s="1384">
        <v>0</v>
      </c>
      <c r="J80" s="1733"/>
      <c r="K80" s="1382">
        <v>0</v>
      </c>
      <c r="L80" s="1385">
        <v>0</v>
      </c>
    </row>
    <row r="81" spans="1:13" ht="45" customHeight="1">
      <c r="A81" s="1727"/>
      <c r="B81" s="1728"/>
      <c r="C81" s="1729"/>
      <c r="D81" s="1369" t="s">
        <v>808</v>
      </c>
      <c r="E81" s="1392">
        <v>510000</v>
      </c>
      <c r="F81" s="1730"/>
      <c r="G81" s="1384">
        <v>0</v>
      </c>
      <c r="H81" s="1731"/>
      <c r="I81" s="1384">
        <v>0</v>
      </c>
      <c r="J81" s="1733"/>
      <c r="K81" s="1382">
        <v>0</v>
      </c>
      <c r="L81" s="1385">
        <v>0</v>
      </c>
    </row>
    <row r="82" spans="1:13" ht="45" customHeight="1">
      <c r="A82" s="1727"/>
      <c r="B82" s="1728"/>
      <c r="C82" s="1729"/>
      <c r="D82" s="1369" t="s">
        <v>809</v>
      </c>
      <c r="E82" s="1392">
        <v>1967000</v>
      </c>
      <c r="F82" s="1730"/>
      <c r="G82" s="1371">
        <v>1310362</v>
      </c>
      <c r="H82" s="1731"/>
      <c r="I82" s="1372">
        <v>229442.99000000002</v>
      </c>
      <c r="J82" s="1733"/>
      <c r="K82" s="1373">
        <f>I82/E82</f>
        <v>0.11664615658362991</v>
      </c>
      <c r="L82" s="1374">
        <f>I82/G82</f>
        <v>0.17509893449291114</v>
      </c>
    </row>
    <row r="83" spans="1:13" ht="45" customHeight="1">
      <c r="A83" s="1727"/>
      <c r="B83" s="1728"/>
      <c r="C83" s="1729"/>
      <c r="D83" s="1369" t="s">
        <v>811</v>
      </c>
      <c r="E83" s="1392">
        <v>2360000</v>
      </c>
      <c r="F83" s="1730"/>
      <c r="G83" s="1371">
        <v>796000</v>
      </c>
      <c r="H83" s="1731"/>
      <c r="I83" s="1372">
        <v>326080.28000000003</v>
      </c>
      <c r="J83" s="1733"/>
      <c r="K83" s="1373">
        <f>I83/E83</f>
        <v>0.13816961016949153</v>
      </c>
      <c r="L83" s="1374">
        <f>I83/G83</f>
        <v>0.40964859296482414</v>
      </c>
    </row>
    <row r="84" spans="1:13" ht="45" customHeight="1">
      <c r="A84" s="1727"/>
      <c r="B84" s="1728"/>
      <c r="C84" s="1729"/>
      <c r="D84" s="1369" t="s">
        <v>812</v>
      </c>
      <c r="E84" s="1392">
        <v>50000</v>
      </c>
      <c r="F84" s="1730"/>
      <c r="G84" s="1371">
        <v>79540</v>
      </c>
      <c r="H84" s="1731"/>
      <c r="I84" s="1372">
        <v>12489.68</v>
      </c>
      <c r="J84" s="1733"/>
      <c r="K84" s="1373">
        <f>I84/E84</f>
        <v>0.2497936</v>
      </c>
      <c r="L84" s="1374">
        <f>I84/G84</f>
        <v>0.1570238873522756</v>
      </c>
    </row>
    <row r="85" spans="1:13" ht="45" customHeight="1">
      <c r="A85" s="1727"/>
      <c r="B85" s="1728"/>
      <c r="C85" s="1729"/>
      <c r="D85" s="1369" t="s">
        <v>813</v>
      </c>
      <c r="E85" s="1392">
        <v>720000</v>
      </c>
      <c r="F85" s="1730"/>
      <c r="G85" s="1371">
        <v>1629719</v>
      </c>
      <c r="H85" s="1731"/>
      <c r="I85" s="1372">
        <v>191128.78</v>
      </c>
      <c r="J85" s="1733"/>
      <c r="K85" s="1373">
        <f>I85/E85</f>
        <v>0.26545663888888887</v>
      </c>
      <c r="L85" s="1374">
        <f>I85/G85</f>
        <v>0.11727713796059321</v>
      </c>
    </row>
    <row r="86" spans="1:13" ht="45" customHeight="1">
      <c r="A86" s="1727"/>
      <c r="B86" s="1728"/>
      <c r="C86" s="1729"/>
      <c r="D86" s="1369" t="s">
        <v>814</v>
      </c>
      <c r="E86" s="1392">
        <v>306000</v>
      </c>
      <c r="F86" s="1730"/>
      <c r="G86" s="1371">
        <v>754513</v>
      </c>
      <c r="H86" s="1731"/>
      <c r="I86" s="1372">
        <v>265215.27</v>
      </c>
      <c r="J86" s="1733"/>
      <c r="K86" s="1373">
        <f>I86/E86</f>
        <v>0.86671656862745106</v>
      </c>
      <c r="L86" s="1374">
        <f>I86/G86</f>
        <v>0.35150523582761334</v>
      </c>
    </row>
    <row r="87" spans="1:13" ht="45" customHeight="1" thickBot="1">
      <c r="A87" s="1702"/>
      <c r="B87" s="1704"/>
      <c r="C87" s="1706"/>
      <c r="D87" s="1342" t="s">
        <v>815</v>
      </c>
      <c r="E87" s="1393">
        <v>829000</v>
      </c>
      <c r="F87" s="1708"/>
      <c r="G87" s="1396">
        <v>0</v>
      </c>
      <c r="H87" s="1710"/>
      <c r="I87" s="1396">
        <v>0</v>
      </c>
      <c r="J87" s="1734"/>
      <c r="K87" s="1390">
        <v>0</v>
      </c>
      <c r="L87" s="1397">
        <v>0</v>
      </c>
    </row>
    <row r="88" spans="1:13" ht="45" customHeight="1" thickBot="1">
      <c r="A88" s="1398">
        <v>33</v>
      </c>
      <c r="B88" s="1349" t="s">
        <v>350</v>
      </c>
      <c r="C88" s="1350" t="s">
        <v>351</v>
      </c>
      <c r="D88" s="1399" t="s">
        <v>838</v>
      </c>
      <c r="E88" s="1352">
        <v>12536053000</v>
      </c>
      <c r="F88" s="1352">
        <f>E88</f>
        <v>12536053000</v>
      </c>
      <c r="G88" s="1353">
        <v>12536053000</v>
      </c>
      <c r="H88" s="1353">
        <f>G88</f>
        <v>12536053000</v>
      </c>
      <c r="I88" s="1354">
        <v>8184875705.3500004</v>
      </c>
      <c r="J88" s="1400">
        <f>I88</f>
        <v>8184875705.3500004</v>
      </c>
      <c r="K88" s="1356">
        <f t="shared" ref="K88:K95" si="9">I88/E88</f>
        <v>0.65290691618406527</v>
      </c>
      <c r="L88" s="1357">
        <f t="shared" ref="L88:L95" si="10">I88/G88</f>
        <v>0.65290691618406527</v>
      </c>
    </row>
    <row r="89" spans="1:13" ht="45" customHeight="1">
      <c r="A89" s="1759" t="s">
        <v>861</v>
      </c>
      <c r="B89" s="1703">
        <v>150</v>
      </c>
      <c r="C89" s="1705" t="s">
        <v>359</v>
      </c>
      <c r="D89" s="1335" t="s">
        <v>821</v>
      </c>
      <c r="E89" s="1391">
        <v>112000</v>
      </c>
      <c r="F89" s="1707">
        <f>SUM(E89:E120)</f>
        <v>17633684000</v>
      </c>
      <c r="G89" s="1337">
        <v>372000</v>
      </c>
      <c r="H89" s="1709">
        <f>SUM(G89:G120)</f>
        <v>21643074258</v>
      </c>
      <c r="I89" s="1359">
        <v>182165.05</v>
      </c>
      <c r="J89" s="1732">
        <f>SUM(I89:I120)</f>
        <v>13856597450.080002</v>
      </c>
      <c r="K89" s="1360">
        <f t="shared" si="9"/>
        <v>1.6264736607142856</v>
      </c>
      <c r="L89" s="1361">
        <f t="shared" si="10"/>
        <v>0.4896909946236559</v>
      </c>
    </row>
    <row r="90" spans="1:13" ht="45" customHeight="1">
      <c r="A90" s="1760"/>
      <c r="B90" s="1728"/>
      <c r="C90" s="1729"/>
      <c r="D90" s="1395" t="s">
        <v>822</v>
      </c>
      <c r="E90" s="1392">
        <v>19444000</v>
      </c>
      <c r="F90" s="1730"/>
      <c r="G90" s="1371">
        <v>384000</v>
      </c>
      <c r="H90" s="1731"/>
      <c r="I90" s="1372">
        <v>188469.22</v>
      </c>
      <c r="J90" s="1733"/>
      <c r="K90" s="1373">
        <f t="shared" si="9"/>
        <v>9.6929242954124674E-3</v>
      </c>
      <c r="L90" s="1374">
        <f t="shared" si="10"/>
        <v>0.49080526041666667</v>
      </c>
    </row>
    <row r="91" spans="1:13" ht="45" customHeight="1">
      <c r="A91" s="1760"/>
      <c r="B91" s="1728"/>
      <c r="C91" s="1729"/>
      <c r="D91" s="1369" t="s">
        <v>796</v>
      </c>
      <c r="E91" s="1392">
        <v>1279000000</v>
      </c>
      <c r="F91" s="1730"/>
      <c r="G91" s="1371">
        <v>2411378157</v>
      </c>
      <c r="H91" s="1731"/>
      <c r="I91" s="1372">
        <v>1515958221.4099998</v>
      </c>
      <c r="J91" s="1733"/>
      <c r="K91" s="1373">
        <f t="shared" si="9"/>
        <v>1.1852683513760749</v>
      </c>
      <c r="L91" s="1374">
        <f t="shared" si="10"/>
        <v>0.62866880377485312</v>
      </c>
    </row>
    <row r="92" spans="1:13" ht="45" customHeight="1">
      <c r="A92" s="1760"/>
      <c r="B92" s="1728"/>
      <c r="C92" s="1729"/>
      <c r="D92" s="1395" t="s">
        <v>839</v>
      </c>
      <c r="E92" s="1392">
        <v>539250000</v>
      </c>
      <c r="F92" s="1730"/>
      <c r="G92" s="1371">
        <v>907050000</v>
      </c>
      <c r="H92" s="1731"/>
      <c r="I92" s="1372">
        <v>346417779.44</v>
      </c>
      <c r="J92" s="1733"/>
      <c r="K92" s="1373">
        <f t="shared" si="9"/>
        <v>0.64240663781177565</v>
      </c>
      <c r="L92" s="1374">
        <f t="shared" si="10"/>
        <v>0.38191696096135824</v>
      </c>
    </row>
    <row r="93" spans="1:13" ht="45" customHeight="1">
      <c r="A93" s="1760"/>
      <c r="B93" s="1728"/>
      <c r="C93" s="1729"/>
      <c r="D93" s="1369" t="s">
        <v>798</v>
      </c>
      <c r="E93" s="1392">
        <v>78139000</v>
      </c>
      <c r="F93" s="1730"/>
      <c r="G93" s="1371">
        <v>78139000</v>
      </c>
      <c r="H93" s="1731"/>
      <c r="I93" s="1372">
        <v>27959260.940000001</v>
      </c>
      <c r="J93" s="1733"/>
      <c r="K93" s="1373">
        <f t="shared" si="9"/>
        <v>0.35781441968799194</v>
      </c>
      <c r="L93" s="1374">
        <f t="shared" si="10"/>
        <v>0.35781441968799194</v>
      </c>
    </row>
    <row r="94" spans="1:13" ht="45" customHeight="1">
      <c r="A94" s="1760"/>
      <c r="B94" s="1383">
        <v>500</v>
      </c>
      <c r="C94" s="1369" t="s">
        <v>364</v>
      </c>
      <c r="D94" s="1369" t="s">
        <v>796</v>
      </c>
      <c r="E94" s="1392">
        <v>18943000</v>
      </c>
      <c r="F94" s="1730"/>
      <c r="G94" s="1371">
        <v>21260348</v>
      </c>
      <c r="H94" s="1731"/>
      <c r="I94" s="1372">
        <v>6260347.1600000001</v>
      </c>
      <c r="J94" s="1733"/>
      <c r="K94" s="1373">
        <f t="shared" si="9"/>
        <v>0.33048340600749621</v>
      </c>
      <c r="L94" s="1374">
        <f t="shared" si="10"/>
        <v>0.29446118003336541</v>
      </c>
    </row>
    <row r="95" spans="1:13" ht="45" customHeight="1">
      <c r="A95" s="1760"/>
      <c r="B95" s="1383">
        <v>730</v>
      </c>
      <c r="C95" s="1369" t="s">
        <v>712</v>
      </c>
      <c r="D95" s="1369" t="s">
        <v>798</v>
      </c>
      <c r="E95" s="1392">
        <v>1023000</v>
      </c>
      <c r="F95" s="1730"/>
      <c r="G95" s="1371">
        <v>1023000</v>
      </c>
      <c r="H95" s="1731"/>
      <c r="I95" s="1371">
        <v>10236.9</v>
      </c>
      <c r="J95" s="1733"/>
      <c r="K95" s="1373">
        <f t="shared" si="9"/>
        <v>1.000674486803519E-2</v>
      </c>
      <c r="L95" s="1374">
        <f t="shared" si="10"/>
        <v>1.000674486803519E-2</v>
      </c>
      <c r="M95" s="1387"/>
    </row>
    <row r="96" spans="1:13" ht="45" customHeight="1">
      <c r="A96" s="1760"/>
      <c r="B96" s="1728">
        <v>750</v>
      </c>
      <c r="C96" s="1729" t="s">
        <v>83</v>
      </c>
      <c r="D96" s="1369" t="s">
        <v>821</v>
      </c>
      <c r="E96" s="1392">
        <v>32227000</v>
      </c>
      <c r="F96" s="1730"/>
      <c r="G96" s="1371">
        <v>42554750</v>
      </c>
      <c r="H96" s="1731"/>
      <c r="I96" s="1372">
        <v>27453397.920000002</v>
      </c>
      <c r="J96" s="1733"/>
      <c r="K96" s="1373">
        <f>I96/E96</f>
        <v>0.85187569181121425</v>
      </c>
      <c r="L96" s="1374">
        <f>I96/G96</f>
        <v>0.64513122318895078</v>
      </c>
    </row>
    <row r="97" spans="1:12" ht="45" customHeight="1">
      <c r="A97" s="1760"/>
      <c r="B97" s="1728"/>
      <c r="C97" s="1729"/>
      <c r="D97" s="1395" t="s">
        <v>822</v>
      </c>
      <c r="E97" s="1392">
        <v>60165000</v>
      </c>
      <c r="F97" s="1730"/>
      <c r="G97" s="1371">
        <v>61987250</v>
      </c>
      <c r="H97" s="1731"/>
      <c r="I97" s="1372">
        <v>268410.63</v>
      </c>
      <c r="J97" s="1733"/>
      <c r="K97" s="1373">
        <f>I97/E97</f>
        <v>4.4612420842682623E-3</v>
      </c>
      <c r="L97" s="1374">
        <f>I97/G97</f>
        <v>4.3300941725919447E-3</v>
      </c>
    </row>
    <row r="98" spans="1:12" ht="45" customHeight="1">
      <c r="A98" s="1760"/>
      <c r="B98" s="1728"/>
      <c r="C98" s="1729"/>
      <c r="D98" s="1369" t="s">
        <v>795</v>
      </c>
      <c r="E98" s="1392">
        <v>336000</v>
      </c>
      <c r="F98" s="1730"/>
      <c r="G98" s="1371">
        <v>460353</v>
      </c>
      <c r="H98" s="1731"/>
      <c r="I98" s="1372">
        <v>186359.51</v>
      </c>
      <c r="J98" s="1733"/>
      <c r="K98" s="1373">
        <f>I98/E98</f>
        <v>0.55464139880952379</v>
      </c>
      <c r="L98" s="1374">
        <f>I98/G98</f>
        <v>0.40481871520333312</v>
      </c>
    </row>
    <row r="99" spans="1:12" ht="45" customHeight="1">
      <c r="A99" s="1760"/>
      <c r="B99" s="1728"/>
      <c r="C99" s="1729"/>
      <c r="D99" s="1369" t="s">
        <v>798</v>
      </c>
      <c r="E99" s="1392">
        <v>76119000</v>
      </c>
      <c r="F99" s="1730"/>
      <c r="G99" s="1371">
        <v>77475572</v>
      </c>
      <c r="H99" s="1731"/>
      <c r="I99" s="1372">
        <v>45826849.849999994</v>
      </c>
      <c r="J99" s="1733"/>
      <c r="K99" s="1373">
        <f>I99/E99</f>
        <v>0.60204219511554269</v>
      </c>
      <c r="L99" s="1374">
        <f>I99/G99</f>
        <v>0.59150063261230257</v>
      </c>
    </row>
    <row r="100" spans="1:12" ht="45" customHeight="1">
      <c r="A100" s="1760"/>
      <c r="B100" s="1728">
        <v>758</v>
      </c>
      <c r="C100" s="1729" t="s">
        <v>401</v>
      </c>
      <c r="D100" s="1395" t="s">
        <v>800</v>
      </c>
      <c r="E100" s="1392">
        <v>1210954000</v>
      </c>
      <c r="F100" s="1730"/>
      <c r="G100" s="1371">
        <v>1210954000</v>
      </c>
      <c r="H100" s="1731"/>
      <c r="I100" s="1372">
        <v>748996200.95999992</v>
      </c>
      <c r="J100" s="1733"/>
      <c r="K100" s="1373">
        <f t="shared" ref="K100:K116" si="11">I100/E100</f>
        <v>0.61851746718702771</v>
      </c>
      <c r="L100" s="1374">
        <f t="shared" ref="L100:L116" si="12">I100/G100</f>
        <v>0.61851746718702771</v>
      </c>
    </row>
    <row r="101" spans="1:12" ht="45" customHeight="1">
      <c r="A101" s="1760"/>
      <c r="B101" s="1728"/>
      <c r="C101" s="1729"/>
      <c r="D101" s="1395" t="s">
        <v>840</v>
      </c>
      <c r="E101" s="1392"/>
      <c r="F101" s="1730"/>
      <c r="G101" s="1371">
        <v>360500</v>
      </c>
      <c r="H101" s="1731"/>
      <c r="I101" s="1371">
        <v>360499.1</v>
      </c>
      <c r="J101" s="1733"/>
      <c r="K101" s="1382">
        <v>0</v>
      </c>
      <c r="L101" s="1374">
        <f t="shared" si="12"/>
        <v>0.99999750346740635</v>
      </c>
    </row>
    <row r="102" spans="1:12" ht="45" customHeight="1">
      <c r="A102" s="1760"/>
      <c r="B102" s="1728"/>
      <c r="C102" s="1729"/>
      <c r="D102" s="1395" t="s">
        <v>801</v>
      </c>
      <c r="E102" s="1392">
        <v>799726000</v>
      </c>
      <c r="F102" s="1730"/>
      <c r="G102" s="1371">
        <v>799365500</v>
      </c>
      <c r="H102" s="1731"/>
      <c r="I102" s="1372">
        <v>545849433.88</v>
      </c>
      <c r="J102" s="1733"/>
      <c r="K102" s="1367">
        <f t="shared" si="11"/>
        <v>0.68254556420574042</v>
      </c>
      <c r="L102" s="1368">
        <f t="shared" si="12"/>
        <v>0.68285338043735933</v>
      </c>
    </row>
    <row r="103" spans="1:12" ht="45" customHeight="1">
      <c r="A103" s="1760"/>
      <c r="B103" s="1728"/>
      <c r="C103" s="1729"/>
      <c r="D103" s="1369" t="s">
        <v>802</v>
      </c>
      <c r="E103" s="1392">
        <v>1118621000</v>
      </c>
      <c r="F103" s="1730"/>
      <c r="G103" s="1371">
        <v>1436241000</v>
      </c>
      <c r="H103" s="1731"/>
      <c r="I103" s="1372">
        <v>908161894.41000009</v>
      </c>
      <c r="J103" s="1733"/>
      <c r="K103" s="1373">
        <f t="shared" si="11"/>
        <v>0.8118584349927277</v>
      </c>
      <c r="L103" s="1374">
        <f t="shared" si="12"/>
        <v>0.63231859723402972</v>
      </c>
    </row>
    <row r="104" spans="1:12" ht="45" customHeight="1">
      <c r="A104" s="1760"/>
      <c r="B104" s="1728"/>
      <c r="C104" s="1729"/>
      <c r="D104" s="1395" t="s">
        <v>837</v>
      </c>
      <c r="E104" s="1392">
        <v>421765000</v>
      </c>
      <c r="F104" s="1730"/>
      <c r="G104" s="1371">
        <v>421765000</v>
      </c>
      <c r="H104" s="1731"/>
      <c r="I104" s="1372">
        <v>307788487.71999997</v>
      </c>
      <c r="J104" s="1733"/>
      <c r="K104" s="1373">
        <f t="shared" si="11"/>
        <v>0.72976299057532035</v>
      </c>
      <c r="L104" s="1374">
        <f t="shared" si="12"/>
        <v>0.72976299057532035</v>
      </c>
    </row>
    <row r="105" spans="1:12" ht="45" customHeight="1">
      <c r="A105" s="1760"/>
      <c r="B105" s="1728"/>
      <c r="C105" s="1729"/>
      <c r="D105" s="1369" t="s">
        <v>804</v>
      </c>
      <c r="E105" s="1392">
        <v>1137208000</v>
      </c>
      <c r="F105" s="1730"/>
      <c r="G105" s="1371">
        <v>1137208000</v>
      </c>
      <c r="H105" s="1731"/>
      <c r="I105" s="1372">
        <v>675932159.23000002</v>
      </c>
      <c r="J105" s="1733"/>
      <c r="K105" s="1373">
        <f t="shared" si="11"/>
        <v>0.59437865300806891</v>
      </c>
      <c r="L105" s="1374">
        <f t="shared" si="12"/>
        <v>0.59437865300806891</v>
      </c>
    </row>
    <row r="106" spans="1:12" ht="45" customHeight="1">
      <c r="A106" s="1760"/>
      <c r="B106" s="1728"/>
      <c r="C106" s="1729"/>
      <c r="D106" s="1369" t="s">
        <v>805</v>
      </c>
      <c r="E106" s="1392">
        <v>1257298000</v>
      </c>
      <c r="F106" s="1730"/>
      <c r="G106" s="1371">
        <v>1641020000</v>
      </c>
      <c r="H106" s="1731"/>
      <c r="I106" s="1372">
        <v>1196302061.1300001</v>
      </c>
      <c r="J106" s="1733"/>
      <c r="K106" s="1373">
        <f t="shared" si="11"/>
        <v>0.95148649017973475</v>
      </c>
      <c r="L106" s="1374">
        <f t="shared" si="12"/>
        <v>0.72899907443541223</v>
      </c>
    </row>
    <row r="107" spans="1:12" ht="45" customHeight="1">
      <c r="A107" s="1760"/>
      <c r="B107" s="1728"/>
      <c r="C107" s="1729"/>
      <c r="D107" s="1369" t="s">
        <v>806</v>
      </c>
      <c r="E107" s="1392">
        <v>891811000</v>
      </c>
      <c r="F107" s="1730"/>
      <c r="G107" s="1371">
        <v>891811000</v>
      </c>
      <c r="H107" s="1731"/>
      <c r="I107" s="1372">
        <v>683727971.5</v>
      </c>
      <c r="J107" s="1733"/>
      <c r="K107" s="1373">
        <f t="shared" si="11"/>
        <v>0.76667362423204022</v>
      </c>
      <c r="L107" s="1374">
        <f t="shared" si="12"/>
        <v>0.76667362423204022</v>
      </c>
    </row>
    <row r="108" spans="1:12" ht="45" customHeight="1">
      <c r="A108" s="1760"/>
      <c r="B108" s="1728"/>
      <c r="C108" s="1729"/>
      <c r="D108" s="1369" t="s">
        <v>807</v>
      </c>
      <c r="E108" s="1392">
        <v>456300000</v>
      </c>
      <c r="F108" s="1730"/>
      <c r="G108" s="1371">
        <v>632552000</v>
      </c>
      <c r="H108" s="1731"/>
      <c r="I108" s="1372">
        <v>335138876.98000008</v>
      </c>
      <c r="J108" s="1733"/>
      <c r="K108" s="1373">
        <f t="shared" si="11"/>
        <v>0.73447047332895044</v>
      </c>
      <c r="L108" s="1374">
        <f t="shared" si="12"/>
        <v>0.52982027877549998</v>
      </c>
    </row>
    <row r="109" spans="1:12" ht="45" customHeight="1">
      <c r="A109" s="1760"/>
      <c r="B109" s="1728"/>
      <c r="C109" s="1729"/>
      <c r="D109" s="1369" t="s">
        <v>808</v>
      </c>
      <c r="E109" s="1392">
        <v>1035014000</v>
      </c>
      <c r="F109" s="1730"/>
      <c r="G109" s="1371">
        <v>1035014000</v>
      </c>
      <c r="H109" s="1731"/>
      <c r="I109" s="1372">
        <v>733865357.7700001</v>
      </c>
      <c r="J109" s="1733"/>
      <c r="K109" s="1373">
        <f t="shared" si="11"/>
        <v>0.70903906398367567</v>
      </c>
      <c r="L109" s="1374">
        <f t="shared" si="12"/>
        <v>0.70903906398367567</v>
      </c>
    </row>
    <row r="110" spans="1:12" ht="45" customHeight="1">
      <c r="A110" s="1760"/>
      <c r="B110" s="1728"/>
      <c r="C110" s="1729"/>
      <c r="D110" s="1369" t="s">
        <v>809</v>
      </c>
      <c r="E110" s="1392">
        <v>599251000</v>
      </c>
      <c r="F110" s="1730"/>
      <c r="G110" s="1371">
        <v>734425000</v>
      </c>
      <c r="H110" s="1731"/>
      <c r="I110" s="1372">
        <v>561267546.06000006</v>
      </c>
      <c r="J110" s="1733"/>
      <c r="K110" s="1373">
        <f t="shared" si="11"/>
        <v>0.93661511797226882</v>
      </c>
      <c r="L110" s="1374">
        <f t="shared" si="12"/>
        <v>0.76422717916737593</v>
      </c>
    </row>
    <row r="111" spans="1:12" ht="45" customHeight="1">
      <c r="A111" s="1760"/>
      <c r="B111" s="1728"/>
      <c r="C111" s="1729"/>
      <c r="D111" s="1369" t="s">
        <v>810</v>
      </c>
      <c r="E111" s="1392">
        <v>1108878000</v>
      </c>
      <c r="F111" s="1730"/>
      <c r="G111" s="1371">
        <v>1108878000</v>
      </c>
      <c r="H111" s="1731"/>
      <c r="I111" s="1372">
        <v>735379325.93999994</v>
      </c>
      <c r="J111" s="1733"/>
      <c r="K111" s="1373">
        <f t="shared" si="11"/>
        <v>0.66317424093543198</v>
      </c>
      <c r="L111" s="1374">
        <f t="shared" si="12"/>
        <v>0.66317424093543198</v>
      </c>
    </row>
    <row r="112" spans="1:12" ht="45" customHeight="1">
      <c r="A112" s="1760"/>
      <c r="B112" s="1728"/>
      <c r="C112" s="1729"/>
      <c r="D112" s="1369" t="s">
        <v>811</v>
      </c>
      <c r="E112" s="1392">
        <v>1561849000</v>
      </c>
      <c r="F112" s="1730"/>
      <c r="G112" s="1371">
        <v>1986317400</v>
      </c>
      <c r="H112" s="1731"/>
      <c r="I112" s="1372">
        <v>1322817340.78</v>
      </c>
      <c r="J112" s="1733"/>
      <c r="K112" s="1373">
        <f t="shared" si="11"/>
        <v>0.84695597383613908</v>
      </c>
      <c r="L112" s="1374">
        <f t="shared" si="12"/>
        <v>0.66596473493108399</v>
      </c>
    </row>
    <row r="113" spans="1:13" ht="45" customHeight="1">
      <c r="A113" s="1760"/>
      <c r="B113" s="1728"/>
      <c r="C113" s="1729"/>
      <c r="D113" s="1369" t="s">
        <v>812</v>
      </c>
      <c r="E113" s="1392">
        <v>708850000</v>
      </c>
      <c r="F113" s="1730"/>
      <c r="G113" s="1371">
        <v>978850000</v>
      </c>
      <c r="H113" s="1731"/>
      <c r="I113" s="1372">
        <v>591904572.28999996</v>
      </c>
      <c r="J113" s="1733"/>
      <c r="K113" s="1373">
        <f t="shared" si="11"/>
        <v>0.8350209103336389</v>
      </c>
      <c r="L113" s="1374">
        <f t="shared" si="12"/>
        <v>0.60469384715737851</v>
      </c>
    </row>
    <row r="114" spans="1:13" ht="45" customHeight="1">
      <c r="A114" s="1760"/>
      <c r="B114" s="1728"/>
      <c r="C114" s="1729"/>
      <c r="D114" s="1369" t="s">
        <v>813</v>
      </c>
      <c r="E114" s="1392">
        <v>948141000</v>
      </c>
      <c r="F114" s="1730"/>
      <c r="G114" s="1371">
        <v>948141000</v>
      </c>
      <c r="H114" s="1731"/>
      <c r="I114" s="1372">
        <v>732774389.22000003</v>
      </c>
      <c r="J114" s="1733"/>
      <c r="K114" s="1373">
        <f t="shared" si="11"/>
        <v>0.77285381522368513</v>
      </c>
      <c r="L114" s="1374">
        <f t="shared" si="12"/>
        <v>0.77285381522368513</v>
      </c>
    </row>
    <row r="115" spans="1:13" ht="45" customHeight="1">
      <c r="A115" s="1760"/>
      <c r="B115" s="1728"/>
      <c r="C115" s="1729"/>
      <c r="D115" s="1369" t="s">
        <v>814</v>
      </c>
      <c r="E115" s="1392">
        <v>1079285000</v>
      </c>
      <c r="F115" s="1730"/>
      <c r="G115" s="1371">
        <v>1561335000</v>
      </c>
      <c r="H115" s="1731"/>
      <c r="I115" s="1372">
        <v>1040285317.89</v>
      </c>
      <c r="J115" s="1733"/>
      <c r="K115" s="1373">
        <f t="shared" si="11"/>
        <v>0.96386526069573841</v>
      </c>
      <c r="L115" s="1374">
        <f t="shared" si="12"/>
        <v>0.66627938135633924</v>
      </c>
    </row>
    <row r="116" spans="1:13" ht="45" customHeight="1">
      <c r="A116" s="1760"/>
      <c r="B116" s="1728"/>
      <c r="C116" s="1729"/>
      <c r="D116" s="1369" t="s">
        <v>815</v>
      </c>
      <c r="E116" s="1392">
        <v>560021000</v>
      </c>
      <c r="F116" s="1730"/>
      <c r="G116" s="1371">
        <v>884155000</v>
      </c>
      <c r="H116" s="1731"/>
      <c r="I116" s="1372">
        <v>579022959.1500001</v>
      </c>
      <c r="J116" s="1733"/>
      <c r="K116" s="1373">
        <f t="shared" si="11"/>
        <v>1.0339307975058081</v>
      </c>
      <c r="L116" s="1374">
        <f t="shared" si="12"/>
        <v>0.65488851971656559</v>
      </c>
    </row>
    <row r="117" spans="1:13" ht="45" customHeight="1">
      <c r="A117" s="1760"/>
      <c r="B117" s="1383">
        <v>801</v>
      </c>
      <c r="C117" s="1369" t="s">
        <v>115</v>
      </c>
      <c r="D117" s="1369" t="s">
        <v>798</v>
      </c>
      <c r="E117" s="1392">
        <v>228424000</v>
      </c>
      <c r="F117" s="1730"/>
      <c r="G117" s="1371">
        <v>235134775</v>
      </c>
      <c r="H117" s="1731"/>
      <c r="I117" s="1372">
        <v>43161700.759999998</v>
      </c>
      <c r="J117" s="1733"/>
      <c r="K117" s="1373">
        <f>I117/E117</f>
        <v>0.18895431635905158</v>
      </c>
      <c r="L117" s="1374">
        <f>I117/G117</f>
        <v>0.18356153725028548</v>
      </c>
      <c r="M117" s="1387"/>
    </row>
    <row r="118" spans="1:13" ht="45" customHeight="1">
      <c r="A118" s="1760"/>
      <c r="B118" s="1383">
        <v>851</v>
      </c>
      <c r="C118" s="1369" t="s">
        <v>404</v>
      </c>
      <c r="D118" s="1369" t="s">
        <v>798</v>
      </c>
      <c r="E118" s="1392">
        <v>67811000</v>
      </c>
      <c r="F118" s="1730"/>
      <c r="G118" s="1371">
        <v>86403757</v>
      </c>
      <c r="H118" s="1731"/>
      <c r="I118" s="1372">
        <v>25117890.68</v>
      </c>
      <c r="J118" s="1733"/>
      <c r="K118" s="1373">
        <f>I118/E118</f>
        <v>0.37041026795062748</v>
      </c>
      <c r="L118" s="1374">
        <f>I118/G118</f>
        <v>0.29070368641493216</v>
      </c>
    </row>
    <row r="119" spans="1:13" ht="45" customHeight="1">
      <c r="A119" s="1760"/>
      <c r="B119" s="1383">
        <v>852</v>
      </c>
      <c r="C119" s="1369" t="s">
        <v>406</v>
      </c>
      <c r="D119" s="1369" t="s">
        <v>798</v>
      </c>
      <c r="E119" s="1392">
        <v>17402000</v>
      </c>
      <c r="F119" s="1730"/>
      <c r="G119" s="1371">
        <v>16183126</v>
      </c>
      <c r="H119" s="1731"/>
      <c r="I119" s="1372">
        <v>3890106.57</v>
      </c>
      <c r="J119" s="1733"/>
      <c r="K119" s="1373">
        <f>I119/E119</f>
        <v>0.2235436484312148</v>
      </c>
      <c r="L119" s="1374">
        <f>I119/G119</f>
        <v>0.24038041661419429</v>
      </c>
    </row>
    <row r="120" spans="1:13" ht="45" customHeight="1" thickBot="1">
      <c r="A120" s="1761"/>
      <c r="B120" s="1362">
        <v>853</v>
      </c>
      <c r="C120" s="1342" t="s">
        <v>582</v>
      </c>
      <c r="D120" s="1342" t="s">
        <v>798</v>
      </c>
      <c r="E120" s="1393">
        <v>320317000</v>
      </c>
      <c r="F120" s="1708"/>
      <c r="G120" s="1344">
        <v>294875770</v>
      </c>
      <c r="H120" s="1710"/>
      <c r="I120" s="1345">
        <v>114141860.03</v>
      </c>
      <c r="J120" s="1734"/>
      <c r="K120" s="1346">
        <f>I120/E120</f>
        <v>0.35634031297121288</v>
      </c>
      <c r="L120" s="1347">
        <f>I120/G120</f>
        <v>0.38708456795212437</v>
      </c>
    </row>
    <row r="121" spans="1:13" ht="45" customHeight="1">
      <c r="A121" s="1750">
        <v>37</v>
      </c>
      <c r="B121" s="1753">
        <v>750</v>
      </c>
      <c r="C121" s="1755" t="s">
        <v>83</v>
      </c>
      <c r="D121" s="1401" t="s">
        <v>822</v>
      </c>
      <c r="E121" s="1391">
        <v>472000</v>
      </c>
      <c r="F121" s="1707">
        <f>SUM(E121:E126)</f>
        <v>84369000</v>
      </c>
      <c r="G121" s="1337">
        <v>472000</v>
      </c>
      <c r="H121" s="1709">
        <f>SUM(G121:G126)</f>
        <v>88990563</v>
      </c>
      <c r="I121" s="1339">
        <v>0</v>
      </c>
      <c r="J121" s="1707">
        <f>SUM(I121:I126)</f>
        <v>18203576.840000004</v>
      </c>
      <c r="K121" s="1340">
        <v>0</v>
      </c>
      <c r="L121" s="1341">
        <v>0</v>
      </c>
    </row>
    <row r="122" spans="1:13" ht="45" customHeight="1">
      <c r="A122" s="1751"/>
      <c r="B122" s="1754"/>
      <c r="C122" s="1756"/>
      <c r="D122" s="1369" t="s">
        <v>798</v>
      </c>
      <c r="E122" s="1392">
        <v>2625000</v>
      </c>
      <c r="F122" s="1730"/>
      <c r="G122" s="1371">
        <v>2625000</v>
      </c>
      <c r="H122" s="1731"/>
      <c r="I122" s="1372">
        <v>629666.38000000012</v>
      </c>
      <c r="J122" s="1730"/>
      <c r="K122" s="1373">
        <f>I122/E122</f>
        <v>0.23987290666666672</v>
      </c>
      <c r="L122" s="1374">
        <f>I122/G122</f>
        <v>0.23987290666666672</v>
      </c>
    </row>
    <row r="123" spans="1:13" ht="45" customHeight="1">
      <c r="A123" s="1751"/>
      <c r="B123" s="1754">
        <v>755</v>
      </c>
      <c r="C123" s="1756" t="s">
        <v>391</v>
      </c>
      <c r="D123" s="1369" t="s">
        <v>822</v>
      </c>
      <c r="E123" s="1392">
        <v>24953000</v>
      </c>
      <c r="F123" s="1730"/>
      <c r="G123" s="1371">
        <v>24953000</v>
      </c>
      <c r="H123" s="1731"/>
      <c r="I123" s="1384">
        <v>0</v>
      </c>
      <c r="J123" s="1730"/>
      <c r="K123" s="1382">
        <v>0</v>
      </c>
      <c r="L123" s="1385">
        <v>0</v>
      </c>
    </row>
    <row r="124" spans="1:13" ht="45" customHeight="1">
      <c r="A124" s="1751"/>
      <c r="B124" s="1754"/>
      <c r="C124" s="1756"/>
      <c r="D124" s="1369" t="s">
        <v>795</v>
      </c>
      <c r="E124" s="1392">
        <v>17387000</v>
      </c>
      <c r="F124" s="1730"/>
      <c r="G124" s="1371">
        <v>19098448</v>
      </c>
      <c r="H124" s="1731"/>
      <c r="I124" s="1402">
        <v>7458668.4299999997</v>
      </c>
      <c r="J124" s="1730"/>
      <c r="K124" s="1373">
        <f t="shared" ref="K124:K130" si="13">I124/E124</f>
        <v>0.4289796071777765</v>
      </c>
      <c r="L124" s="1374">
        <f t="shared" ref="L124:L132" si="14">I124/G124</f>
        <v>0.3905379342865975</v>
      </c>
    </row>
    <row r="125" spans="1:13" ht="45" customHeight="1">
      <c r="A125" s="1751"/>
      <c r="B125" s="1754"/>
      <c r="C125" s="1756"/>
      <c r="D125" s="1369" t="s">
        <v>799</v>
      </c>
      <c r="E125" s="1392">
        <v>1264000</v>
      </c>
      <c r="F125" s="1730"/>
      <c r="G125" s="1371">
        <v>1264000</v>
      </c>
      <c r="H125" s="1731"/>
      <c r="I125" s="1372">
        <v>680715.51</v>
      </c>
      <c r="J125" s="1730"/>
      <c r="K125" s="1373">
        <f t="shared" si="13"/>
        <v>0.53854075158227854</v>
      </c>
      <c r="L125" s="1374">
        <f t="shared" si="14"/>
        <v>0.53854075158227854</v>
      </c>
    </row>
    <row r="126" spans="1:13" ht="45" customHeight="1" thickBot="1">
      <c r="A126" s="1752"/>
      <c r="B126" s="1757"/>
      <c r="C126" s="1758"/>
      <c r="D126" s="1342" t="s">
        <v>798</v>
      </c>
      <c r="E126" s="1393">
        <v>37668000</v>
      </c>
      <c r="F126" s="1708"/>
      <c r="G126" s="1344">
        <v>40578115</v>
      </c>
      <c r="H126" s="1710"/>
      <c r="I126" s="1345">
        <v>9434526.5200000014</v>
      </c>
      <c r="J126" s="1708"/>
      <c r="K126" s="1346">
        <f t="shared" si="13"/>
        <v>0.25046528937028784</v>
      </c>
      <c r="L126" s="1347">
        <f t="shared" si="14"/>
        <v>0.2325028286799424</v>
      </c>
    </row>
    <row r="127" spans="1:13" ht="45" customHeight="1">
      <c r="A127" s="1762">
        <v>39</v>
      </c>
      <c r="B127" s="1764">
        <v>600</v>
      </c>
      <c r="C127" s="1766" t="s">
        <v>368</v>
      </c>
      <c r="D127" s="1403" t="s">
        <v>819</v>
      </c>
      <c r="E127" s="1404">
        <v>3199801000</v>
      </c>
      <c r="F127" s="1741">
        <f>SUM(E127:E130)</f>
        <v>12619173000</v>
      </c>
      <c r="G127" s="1365">
        <v>3200524497</v>
      </c>
      <c r="H127" s="1743">
        <f>SUM(G127:G130)</f>
        <v>12643726555</v>
      </c>
      <c r="I127" s="1366">
        <v>1640581984.5300002</v>
      </c>
      <c r="J127" s="1768">
        <f>SUM(I127:I130)</f>
        <v>5150929712.7600002</v>
      </c>
      <c r="K127" s="1367">
        <f t="shared" si="13"/>
        <v>0.51271375455223633</v>
      </c>
      <c r="L127" s="1368">
        <f t="shared" si="14"/>
        <v>0.51259785265439894</v>
      </c>
    </row>
    <row r="128" spans="1:13" ht="45" customHeight="1">
      <c r="A128" s="1751"/>
      <c r="B128" s="1754"/>
      <c r="C128" s="1756"/>
      <c r="D128" s="1369" t="s">
        <v>795</v>
      </c>
      <c r="E128" s="1392">
        <v>9209291000</v>
      </c>
      <c r="F128" s="1730"/>
      <c r="G128" s="1371">
        <v>9232492491</v>
      </c>
      <c r="H128" s="1731"/>
      <c r="I128" s="1372">
        <v>3334906705.2400002</v>
      </c>
      <c r="J128" s="1769"/>
      <c r="K128" s="1373">
        <f t="shared" si="13"/>
        <v>0.36212415323177433</v>
      </c>
      <c r="L128" s="1374">
        <f t="shared" si="14"/>
        <v>0.36121412592438362</v>
      </c>
    </row>
    <row r="129" spans="1:12" ht="45" customHeight="1">
      <c r="A129" s="1751"/>
      <c r="B129" s="1754"/>
      <c r="C129" s="1756"/>
      <c r="D129" s="1369" t="s">
        <v>799</v>
      </c>
      <c r="E129" s="1392">
        <v>6363000</v>
      </c>
      <c r="F129" s="1730"/>
      <c r="G129" s="1371">
        <v>6991567</v>
      </c>
      <c r="H129" s="1731"/>
      <c r="I129" s="1372">
        <v>1383115.6300000004</v>
      </c>
      <c r="J129" s="1769"/>
      <c r="K129" s="1373">
        <f t="shared" si="13"/>
        <v>0.21736847870501341</v>
      </c>
      <c r="L129" s="1374">
        <f t="shared" si="14"/>
        <v>0.19782627127795532</v>
      </c>
    </row>
    <row r="130" spans="1:12" ht="45" customHeight="1" thickBot="1">
      <c r="A130" s="1763"/>
      <c r="B130" s="1765"/>
      <c r="C130" s="1767"/>
      <c r="D130" s="1405" t="s">
        <v>839</v>
      </c>
      <c r="E130" s="1406">
        <v>203718000</v>
      </c>
      <c r="F130" s="1742"/>
      <c r="G130" s="1377">
        <v>203718000</v>
      </c>
      <c r="H130" s="1744"/>
      <c r="I130" s="1378">
        <v>174057907.36000001</v>
      </c>
      <c r="J130" s="1770"/>
      <c r="K130" s="1379">
        <f t="shared" si="13"/>
        <v>0.85440612690091211</v>
      </c>
      <c r="L130" s="1380">
        <f t="shared" si="14"/>
        <v>0.85440612690091211</v>
      </c>
    </row>
    <row r="131" spans="1:12" ht="45" customHeight="1">
      <c r="A131" s="1750">
        <v>40</v>
      </c>
      <c r="B131" s="1407">
        <v>630</v>
      </c>
      <c r="C131" s="1408" t="s">
        <v>132</v>
      </c>
      <c r="D131" s="1401" t="s">
        <v>799</v>
      </c>
      <c r="E131" s="1391"/>
      <c r="F131" s="1779">
        <f>SUM(E131:E132)</f>
        <v>181000</v>
      </c>
      <c r="G131" s="1337">
        <v>568915</v>
      </c>
      <c r="H131" s="1709">
        <f>SUM(G131:G132)</f>
        <v>749915</v>
      </c>
      <c r="I131" s="1359">
        <v>568913.61</v>
      </c>
      <c r="J131" s="1779">
        <f>SUM(I131:I132)</f>
        <v>642627.16</v>
      </c>
      <c r="K131" s="1340">
        <v>0</v>
      </c>
      <c r="L131" s="1361">
        <f t="shared" si="14"/>
        <v>0.99999755675276625</v>
      </c>
    </row>
    <row r="132" spans="1:12" ht="45" customHeight="1" thickBot="1">
      <c r="A132" s="1752"/>
      <c r="B132" s="1409">
        <v>750</v>
      </c>
      <c r="C132" s="1410" t="s">
        <v>83</v>
      </c>
      <c r="D132" s="1411" t="s">
        <v>799</v>
      </c>
      <c r="E132" s="1393">
        <v>181000</v>
      </c>
      <c r="F132" s="1780"/>
      <c r="G132" s="1344">
        <v>181000</v>
      </c>
      <c r="H132" s="1710"/>
      <c r="I132" s="1345">
        <v>73713.55</v>
      </c>
      <c r="J132" s="1780"/>
      <c r="K132" s="1346">
        <f>I132/E132</f>
        <v>0.407257182320442</v>
      </c>
      <c r="L132" s="1347">
        <f t="shared" si="14"/>
        <v>0.407257182320442</v>
      </c>
    </row>
    <row r="133" spans="1:12" ht="45" customHeight="1">
      <c r="A133" s="1750">
        <v>41</v>
      </c>
      <c r="B133" s="1436" t="s">
        <v>352</v>
      </c>
      <c r="C133" s="1401" t="s">
        <v>353</v>
      </c>
      <c r="D133" s="1335" t="s">
        <v>795</v>
      </c>
      <c r="E133" s="1391">
        <v>35863000</v>
      </c>
      <c r="F133" s="1707">
        <f>SUM(E133:E147)</f>
        <v>2155176000</v>
      </c>
      <c r="G133" s="1337">
        <v>6687326.5300000003</v>
      </c>
      <c r="H133" s="1709">
        <f>SUM(G133:G147)</f>
        <v>551723151.01999998</v>
      </c>
      <c r="I133" s="1359">
        <v>4649476</v>
      </c>
      <c r="J133" s="1732">
        <f>SUM(I133:I147)</f>
        <v>493379948.47999978</v>
      </c>
      <c r="K133" s="1360">
        <f>I133/E133</f>
        <v>0.12964548420377547</v>
      </c>
      <c r="L133" s="1361">
        <f>I133/G133</f>
        <v>0.69526678249402007</v>
      </c>
    </row>
    <row r="134" spans="1:12" ht="45" customHeight="1">
      <c r="A134" s="1751"/>
      <c r="B134" s="1787">
        <v>750</v>
      </c>
      <c r="C134" s="1729" t="s">
        <v>83</v>
      </c>
      <c r="D134" s="1369" t="s">
        <v>821</v>
      </c>
      <c r="E134" s="1392">
        <v>352000</v>
      </c>
      <c r="F134" s="1730"/>
      <c r="G134" s="1384">
        <v>0</v>
      </c>
      <c r="H134" s="1731"/>
      <c r="I134" s="1384">
        <v>0</v>
      </c>
      <c r="J134" s="1733"/>
      <c r="K134" s="1382">
        <v>0</v>
      </c>
      <c r="L134" s="1385">
        <v>0</v>
      </c>
    </row>
    <row r="135" spans="1:12" ht="45" customHeight="1">
      <c r="A135" s="1751"/>
      <c r="B135" s="1787"/>
      <c r="C135" s="1729"/>
      <c r="D135" s="1395" t="s">
        <v>822</v>
      </c>
      <c r="E135" s="1392">
        <v>219000</v>
      </c>
      <c r="F135" s="1730"/>
      <c r="G135" s="1384">
        <v>0</v>
      </c>
      <c r="H135" s="1731"/>
      <c r="I135" s="1384">
        <v>0</v>
      </c>
      <c r="J135" s="1733"/>
      <c r="K135" s="1382">
        <v>0</v>
      </c>
      <c r="L135" s="1385">
        <v>0</v>
      </c>
    </row>
    <row r="136" spans="1:12" ht="45" customHeight="1">
      <c r="A136" s="1751"/>
      <c r="B136" s="1787"/>
      <c r="C136" s="1729"/>
      <c r="D136" s="1369" t="s">
        <v>795</v>
      </c>
      <c r="E136" s="1392">
        <v>1237000</v>
      </c>
      <c r="F136" s="1730"/>
      <c r="G136" s="1371">
        <v>1237000</v>
      </c>
      <c r="H136" s="1731"/>
      <c r="I136" s="1372">
        <v>26708.47</v>
      </c>
      <c r="J136" s="1733"/>
      <c r="K136" s="1373">
        <f t="shared" ref="K136:K148" si="15">I136/E136</f>
        <v>2.1591325788197252E-2</v>
      </c>
      <c r="L136" s="1374">
        <f t="shared" ref="L136:L153" si="16">I136/G136</f>
        <v>2.1591325788197252E-2</v>
      </c>
    </row>
    <row r="137" spans="1:12" ht="45" customHeight="1">
      <c r="A137" s="1751"/>
      <c r="B137" s="1771">
        <v>801</v>
      </c>
      <c r="C137" s="1740" t="s">
        <v>115</v>
      </c>
      <c r="D137" s="1369" t="s">
        <v>798</v>
      </c>
      <c r="E137" s="1392">
        <v>635000</v>
      </c>
      <c r="F137" s="1730"/>
      <c r="G137" s="1371">
        <v>635000</v>
      </c>
      <c r="H137" s="1731"/>
      <c r="I137" s="1372">
        <v>71873.52</v>
      </c>
      <c r="J137" s="1733"/>
      <c r="K137" s="1373">
        <f t="shared" si="15"/>
        <v>0.11318664566929135</v>
      </c>
      <c r="L137" s="1374">
        <f t="shared" si="16"/>
        <v>0.11318664566929135</v>
      </c>
    </row>
    <row r="138" spans="1:12" ht="45" customHeight="1">
      <c r="A138" s="1751"/>
      <c r="B138" s="1772"/>
      <c r="C138" s="1774"/>
      <c r="D138" s="1395" t="s">
        <v>837</v>
      </c>
      <c r="E138" s="1392">
        <v>346000</v>
      </c>
      <c r="F138" s="1730"/>
      <c r="G138" s="1371">
        <v>346000</v>
      </c>
      <c r="H138" s="1731"/>
      <c r="I138" s="1372">
        <v>106886.39999999999</v>
      </c>
      <c r="J138" s="1733"/>
      <c r="K138" s="1373">
        <f t="shared" si="15"/>
        <v>0.3089202312138728</v>
      </c>
      <c r="L138" s="1374">
        <f t="shared" si="16"/>
        <v>0.3089202312138728</v>
      </c>
    </row>
    <row r="139" spans="1:12" ht="45" customHeight="1">
      <c r="A139" s="1751"/>
      <c r="B139" s="1772"/>
      <c r="C139" s="1774"/>
      <c r="D139" s="1369" t="s">
        <v>802</v>
      </c>
      <c r="E139" s="1392">
        <v>715000</v>
      </c>
      <c r="F139" s="1730"/>
      <c r="G139" s="1371">
        <v>715000</v>
      </c>
      <c r="H139" s="1731"/>
      <c r="I139" s="1372">
        <v>396322.36</v>
      </c>
      <c r="J139" s="1733"/>
      <c r="K139" s="1373">
        <f t="shared" si="15"/>
        <v>0.55429700699300699</v>
      </c>
      <c r="L139" s="1374">
        <f t="shared" si="16"/>
        <v>0.55429700699300699</v>
      </c>
    </row>
    <row r="140" spans="1:12" ht="45" customHeight="1">
      <c r="A140" s="1751"/>
      <c r="B140" s="1772"/>
      <c r="C140" s="1774"/>
      <c r="D140" s="1369" t="s">
        <v>809</v>
      </c>
      <c r="E140" s="1392">
        <v>754000</v>
      </c>
      <c r="F140" s="1730"/>
      <c r="G140" s="1371">
        <v>845324</v>
      </c>
      <c r="H140" s="1731"/>
      <c r="I140" s="1372">
        <v>528430.81999999995</v>
      </c>
      <c r="J140" s="1733"/>
      <c r="K140" s="1373">
        <f t="shared" si="15"/>
        <v>0.70083663129973472</v>
      </c>
      <c r="L140" s="1374">
        <f t="shared" si="16"/>
        <v>0.62512222532425432</v>
      </c>
    </row>
    <row r="141" spans="1:12" ht="45" customHeight="1">
      <c r="A141" s="1751"/>
      <c r="B141" s="1773"/>
      <c r="C141" s="1739"/>
      <c r="D141" s="1375" t="s">
        <v>812</v>
      </c>
      <c r="E141" s="1392"/>
      <c r="F141" s="1730"/>
      <c r="G141" s="1371">
        <v>292782</v>
      </c>
      <c r="H141" s="1731"/>
      <c r="I141" s="1384">
        <v>0</v>
      </c>
      <c r="J141" s="1733"/>
      <c r="K141" s="1382">
        <v>0</v>
      </c>
      <c r="L141" s="1385">
        <v>0</v>
      </c>
    </row>
    <row r="142" spans="1:12" ht="45" customHeight="1">
      <c r="A142" s="1751"/>
      <c r="B142" s="1775" t="s">
        <v>413</v>
      </c>
      <c r="C142" s="1777" t="s">
        <v>584</v>
      </c>
      <c r="D142" s="1369" t="s">
        <v>821</v>
      </c>
      <c r="E142" s="1392">
        <v>18760000</v>
      </c>
      <c r="F142" s="1730"/>
      <c r="G142" s="1371">
        <v>8613.09</v>
      </c>
      <c r="H142" s="1731"/>
      <c r="I142" s="1372">
        <v>8613.09</v>
      </c>
      <c r="J142" s="1733"/>
      <c r="K142" s="1373">
        <f t="shared" si="15"/>
        <v>4.5911993603411515E-4</v>
      </c>
      <c r="L142" s="1374">
        <f t="shared" si="16"/>
        <v>1</v>
      </c>
    </row>
    <row r="143" spans="1:12" ht="45" customHeight="1">
      <c r="A143" s="1751"/>
      <c r="B143" s="1775"/>
      <c r="C143" s="1777"/>
      <c r="D143" s="1395" t="s">
        <v>822</v>
      </c>
      <c r="E143" s="1392">
        <v>244000</v>
      </c>
      <c r="F143" s="1730"/>
      <c r="G143" s="1371">
        <v>8911</v>
      </c>
      <c r="H143" s="1731"/>
      <c r="I143" s="1372">
        <v>8911</v>
      </c>
      <c r="J143" s="1733"/>
      <c r="K143" s="1373">
        <f t="shared" si="15"/>
        <v>3.6520491803278689E-2</v>
      </c>
      <c r="L143" s="1374">
        <f t="shared" si="16"/>
        <v>1</v>
      </c>
    </row>
    <row r="144" spans="1:12" ht="45" customHeight="1">
      <c r="A144" s="1751"/>
      <c r="B144" s="1775"/>
      <c r="C144" s="1777"/>
      <c r="D144" s="1369" t="s">
        <v>795</v>
      </c>
      <c r="E144" s="1392">
        <v>2095360000</v>
      </c>
      <c r="F144" s="1730"/>
      <c r="G144" s="1371">
        <v>540185100.39999998</v>
      </c>
      <c r="H144" s="1731"/>
      <c r="I144" s="1371">
        <v>487440178.90999973</v>
      </c>
      <c r="J144" s="1733"/>
      <c r="K144" s="1373">
        <f t="shared" si="15"/>
        <v>0.23262836882922253</v>
      </c>
      <c r="L144" s="1374">
        <f t="shared" si="16"/>
        <v>0.90235768914962056</v>
      </c>
    </row>
    <row r="145" spans="1:12" ht="45" customHeight="1">
      <c r="A145" s="1751"/>
      <c r="B145" s="1775"/>
      <c r="C145" s="1777"/>
      <c r="D145" s="1369" t="s">
        <v>807</v>
      </c>
      <c r="E145" s="1392">
        <v>551000</v>
      </c>
      <c r="F145" s="1730"/>
      <c r="G145" s="1371">
        <v>551000</v>
      </c>
      <c r="H145" s="1731"/>
      <c r="I145" s="1372">
        <v>89180.650000000009</v>
      </c>
      <c r="J145" s="1733"/>
      <c r="K145" s="1373">
        <f t="shared" si="15"/>
        <v>0.16185235934664249</v>
      </c>
      <c r="L145" s="1374">
        <f t="shared" si="16"/>
        <v>0.16185235934664249</v>
      </c>
    </row>
    <row r="146" spans="1:12" ht="45" customHeight="1">
      <c r="A146" s="1751"/>
      <c r="B146" s="1775"/>
      <c r="C146" s="1777"/>
      <c r="D146" s="1369" t="s">
        <v>810</v>
      </c>
      <c r="E146" s="1392">
        <v>38000</v>
      </c>
      <c r="F146" s="1730"/>
      <c r="G146" s="1371">
        <v>38000</v>
      </c>
      <c r="H146" s="1731"/>
      <c r="I146" s="1372">
        <v>7350.72</v>
      </c>
      <c r="J146" s="1733"/>
      <c r="K146" s="1373">
        <f t="shared" si="15"/>
        <v>0.19344</v>
      </c>
      <c r="L146" s="1374">
        <f t="shared" si="16"/>
        <v>0.19344</v>
      </c>
    </row>
    <row r="147" spans="1:12" ht="45" customHeight="1" thickBot="1">
      <c r="A147" s="1752"/>
      <c r="B147" s="1776"/>
      <c r="C147" s="1778"/>
      <c r="D147" s="1342" t="s">
        <v>812</v>
      </c>
      <c r="E147" s="1393">
        <v>102000</v>
      </c>
      <c r="F147" s="1708"/>
      <c r="G147" s="1344">
        <v>173094</v>
      </c>
      <c r="H147" s="1710"/>
      <c r="I147" s="1345">
        <v>46016.54</v>
      </c>
      <c r="J147" s="1734"/>
      <c r="K147" s="1346">
        <f t="shared" si="15"/>
        <v>0.45114254901960787</v>
      </c>
      <c r="L147" s="1347">
        <f t="shared" si="16"/>
        <v>0.26584711197384081</v>
      </c>
    </row>
    <row r="148" spans="1:12" ht="45" customHeight="1">
      <c r="A148" s="1789">
        <v>42</v>
      </c>
      <c r="B148" s="1413" t="s">
        <v>377</v>
      </c>
      <c r="C148" s="1414" t="s">
        <v>83</v>
      </c>
      <c r="D148" s="1335" t="s">
        <v>799</v>
      </c>
      <c r="E148" s="1391">
        <v>7009000</v>
      </c>
      <c r="F148" s="1707">
        <f>SUM(E148:E158)</f>
        <v>122543000</v>
      </c>
      <c r="G148" s="1337">
        <v>7009000</v>
      </c>
      <c r="H148" s="1709">
        <f>SUM(G148:G158)</f>
        <v>126152267</v>
      </c>
      <c r="I148" s="1337">
        <v>379860.03</v>
      </c>
      <c r="J148" s="1732">
        <f>SUM(I148:I158)</f>
        <v>38375827.300000004</v>
      </c>
      <c r="K148" s="1360">
        <f t="shared" si="15"/>
        <v>5.4196037951205596E-2</v>
      </c>
      <c r="L148" s="1361">
        <f t="shared" si="16"/>
        <v>5.4196037951205596E-2</v>
      </c>
    </row>
    <row r="149" spans="1:12" ht="45" customHeight="1">
      <c r="A149" s="1790"/>
      <c r="B149" s="1775" t="s">
        <v>387</v>
      </c>
      <c r="C149" s="1777" t="s">
        <v>579</v>
      </c>
      <c r="D149" s="1369" t="s">
        <v>821</v>
      </c>
      <c r="E149" s="1392"/>
      <c r="F149" s="1730"/>
      <c r="G149" s="1371">
        <v>190357</v>
      </c>
      <c r="H149" s="1731"/>
      <c r="I149" s="1371">
        <v>27207.07</v>
      </c>
      <c r="J149" s="1733"/>
      <c r="K149" s="1382">
        <v>0</v>
      </c>
      <c r="L149" s="1374">
        <f t="shared" si="16"/>
        <v>0.14292655379103475</v>
      </c>
    </row>
    <row r="150" spans="1:12" ht="45" customHeight="1">
      <c r="A150" s="1790"/>
      <c r="B150" s="1775"/>
      <c r="C150" s="1777"/>
      <c r="D150" s="1395" t="s">
        <v>822</v>
      </c>
      <c r="E150" s="1392">
        <v>12945000</v>
      </c>
      <c r="F150" s="1730"/>
      <c r="G150" s="1371">
        <v>9737647</v>
      </c>
      <c r="H150" s="1731"/>
      <c r="I150" s="1371">
        <v>28148.12</v>
      </c>
      <c r="J150" s="1733"/>
      <c r="K150" s="1373">
        <f>I150/E150</f>
        <v>2.1744395519505601E-3</v>
      </c>
      <c r="L150" s="1374">
        <f t="shared" si="16"/>
        <v>2.8906490448873325E-3</v>
      </c>
    </row>
    <row r="151" spans="1:12" ht="45" customHeight="1">
      <c r="A151" s="1790"/>
      <c r="B151" s="1775"/>
      <c r="C151" s="1777"/>
      <c r="D151" s="1369" t="s">
        <v>795</v>
      </c>
      <c r="E151" s="1392">
        <v>42360000</v>
      </c>
      <c r="F151" s="1730"/>
      <c r="G151" s="1371">
        <v>45163610</v>
      </c>
      <c r="H151" s="1731"/>
      <c r="I151" s="1371">
        <v>10174488.280000001</v>
      </c>
      <c r="J151" s="1733"/>
      <c r="K151" s="1373">
        <f>I151/E151</f>
        <v>0.24019094145420211</v>
      </c>
      <c r="L151" s="1374">
        <f t="shared" si="16"/>
        <v>0.2252806691050605</v>
      </c>
    </row>
    <row r="152" spans="1:12" ht="45" customHeight="1">
      <c r="A152" s="1790"/>
      <c r="B152" s="1775"/>
      <c r="C152" s="1777"/>
      <c r="D152" s="1369" t="s">
        <v>799</v>
      </c>
      <c r="E152" s="1392">
        <v>23077000</v>
      </c>
      <c r="F152" s="1730"/>
      <c r="G152" s="1371">
        <v>26089400</v>
      </c>
      <c r="H152" s="1731"/>
      <c r="I152" s="1371">
        <v>18642987.449999999</v>
      </c>
      <c r="J152" s="1733"/>
      <c r="K152" s="1373">
        <f>I152/E152</f>
        <v>0.80786009663301117</v>
      </c>
      <c r="L152" s="1374">
        <f t="shared" si="16"/>
        <v>0.7145809198371752</v>
      </c>
    </row>
    <row r="153" spans="1:12" ht="45" customHeight="1">
      <c r="A153" s="1790"/>
      <c r="B153" s="1775"/>
      <c r="C153" s="1777"/>
      <c r="D153" s="1369" t="s">
        <v>802</v>
      </c>
      <c r="E153" s="1392">
        <v>10209000</v>
      </c>
      <c r="F153" s="1730"/>
      <c r="G153" s="1371">
        <v>10209000</v>
      </c>
      <c r="H153" s="1731"/>
      <c r="I153" s="1371">
        <v>8891497.6199999992</v>
      </c>
      <c r="J153" s="1733"/>
      <c r="K153" s="1373">
        <f>I153/E153</f>
        <v>0.87094697032030555</v>
      </c>
      <c r="L153" s="1374">
        <f t="shared" si="16"/>
        <v>0.87094697032030555</v>
      </c>
    </row>
    <row r="154" spans="1:12" ht="45" customHeight="1">
      <c r="A154" s="1790"/>
      <c r="B154" s="1775"/>
      <c r="C154" s="1777"/>
      <c r="D154" s="1369" t="s">
        <v>804</v>
      </c>
      <c r="E154" s="1392">
        <v>7140000</v>
      </c>
      <c r="F154" s="1730"/>
      <c r="G154" s="1371">
        <v>6970000</v>
      </c>
      <c r="H154" s="1731"/>
      <c r="I154" s="1384">
        <v>0</v>
      </c>
      <c r="J154" s="1733"/>
      <c r="K154" s="1382">
        <v>0</v>
      </c>
      <c r="L154" s="1385">
        <v>0</v>
      </c>
    </row>
    <row r="155" spans="1:12" ht="45" customHeight="1">
      <c r="A155" s="1790"/>
      <c r="B155" s="1775"/>
      <c r="C155" s="1777"/>
      <c r="D155" s="1369" t="s">
        <v>805</v>
      </c>
      <c r="E155" s="1392">
        <v>16233000</v>
      </c>
      <c r="F155" s="1730"/>
      <c r="G155" s="1371">
        <v>16233000</v>
      </c>
      <c r="H155" s="1731"/>
      <c r="I155" s="1384">
        <v>0</v>
      </c>
      <c r="J155" s="1733"/>
      <c r="K155" s="1382">
        <v>0</v>
      </c>
      <c r="L155" s="1385">
        <v>0</v>
      </c>
    </row>
    <row r="156" spans="1:12" ht="45" customHeight="1">
      <c r="A156" s="1790"/>
      <c r="B156" s="1775"/>
      <c r="C156" s="1777"/>
      <c r="D156" s="1369" t="s">
        <v>812</v>
      </c>
      <c r="E156" s="1392"/>
      <c r="F156" s="1730"/>
      <c r="G156" s="1371">
        <v>445182</v>
      </c>
      <c r="H156" s="1731"/>
      <c r="I156" s="1371">
        <v>44413.919999999998</v>
      </c>
      <c r="J156" s="1733"/>
      <c r="K156" s="1382">
        <v>0</v>
      </c>
      <c r="L156" s="1374">
        <f>I156/G156</f>
        <v>9.9765758723398518E-2</v>
      </c>
    </row>
    <row r="157" spans="1:12" ht="45" customHeight="1">
      <c r="A157" s="1790"/>
      <c r="B157" s="1775"/>
      <c r="C157" s="1777"/>
      <c r="D157" s="1369" t="s">
        <v>815</v>
      </c>
      <c r="E157" s="1392">
        <v>3570000</v>
      </c>
      <c r="F157" s="1730"/>
      <c r="G157" s="1371">
        <v>3570000</v>
      </c>
      <c r="H157" s="1731"/>
      <c r="I157" s="1384">
        <v>0</v>
      </c>
      <c r="J157" s="1733"/>
      <c r="K157" s="1382">
        <v>0</v>
      </c>
      <c r="L157" s="1385">
        <v>0</v>
      </c>
    </row>
    <row r="158" spans="1:12" ht="45" customHeight="1" thickBot="1">
      <c r="A158" s="1792"/>
      <c r="B158" s="1362">
        <v>851</v>
      </c>
      <c r="C158" s="1342" t="s">
        <v>404</v>
      </c>
      <c r="D158" s="1342" t="s">
        <v>799</v>
      </c>
      <c r="E158" s="1393"/>
      <c r="F158" s="1708"/>
      <c r="G158" s="1344">
        <v>535071</v>
      </c>
      <c r="H158" s="1710"/>
      <c r="I158" s="1344">
        <v>187224.81</v>
      </c>
      <c r="J158" s="1734"/>
      <c r="K158" s="1390">
        <v>0</v>
      </c>
      <c r="L158" s="1347">
        <f>I158/G158</f>
        <v>0.34990647970082472</v>
      </c>
    </row>
    <row r="159" spans="1:12" ht="45" customHeight="1">
      <c r="A159" s="1789">
        <v>44</v>
      </c>
      <c r="B159" s="1413" t="s">
        <v>350</v>
      </c>
      <c r="C159" s="1414" t="s">
        <v>351</v>
      </c>
      <c r="D159" s="1401" t="s">
        <v>818</v>
      </c>
      <c r="E159" s="1391">
        <v>122309000</v>
      </c>
      <c r="F159" s="1707">
        <f>E159+E160+E162+E163</f>
        <v>187001000</v>
      </c>
      <c r="G159" s="1337">
        <v>321711064.06</v>
      </c>
      <c r="H159" s="1709">
        <f>SUM(G159:G163)</f>
        <v>382275736.06</v>
      </c>
      <c r="I159" s="1359">
        <v>270116964.82999998</v>
      </c>
      <c r="J159" s="1732">
        <f>SUM(I159:I163)</f>
        <v>274762676.04000002</v>
      </c>
      <c r="K159" s="1360">
        <f>I159/E159</f>
        <v>2.2084798733535553</v>
      </c>
      <c r="L159" s="1361">
        <f>I159/G159</f>
        <v>0.83962597189266208</v>
      </c>
    </row>
    <row r="160" spans="1:12" ht="45" customHeight="1">
      <c r="A160" s="1790"/>
      <c r="B160" s="1775" t="s">
        <v>377</v>
      </c>
      <c r="C160" s="1786" t="s">
        <v>83</v>
      </c>
      <c r="D160" s="1395" t="s">
        <v>822</v>
      </c>
      <c r="E160" s="1392">
        <v>259000</v>
      </c>
      <c r="F160" s="1730"/>
      <c r="G160" s="1371">
        <v>259000</v>
      </c>
      <c r="H160" s="1731"/>
      <c r="I160" s="1384">
        <v>0</v>
      </c>
      <c r="J160" s="1733"/>
      <c r="K160" s="1382">
        <v>0</v>
      </c>
      <c r="L160" s="1385">
        <v>0</v>
      </c>
    </row>
    <row r="161" spans="1:12" ht="45" customHeight="1">
      <c r="A161" s="1790"/>
      <c r="B161" s="1775"/>
      <c r="C161" s="1786"/>
      <c r="D161" s="1369" t="s">
        <v>799</v>
      </c>
      <c r="E161" s="1392"/>
      <c r="F161" s="1730"/>
      <c r="G161" s="1371">
        <v>552082</v>
      </c>
      <c r="H161" s="1731"/>
      <c r="I161" s="1384">
        <v>0</v>
      </c>
      <c r="J161" s="1733"/>
      <c r="K161" s="1382">
        <v>0</v>
      </c>
      <c r="L161" s="1385">
        <v>0</v>
      </c>
    </row>
    <row r="162" spans="1:12" ht="45" customHeight="1">
      <c r="A162" s="1790"/>
      <c r="B162" s="1775"/>
      <c r="C162" s="1786"/>
      <c r="D162" s="1369" t="s">
        <v>798</v>
      </c>
      <c r="E162" s="1392">
        <v>36475000</v>
      </c>
      <c r="F162" s="1730"/>
      <c r="G162" s="1371">
        <v>31795590</v>
      </c>
      <c r="H162" s="1731"/>
      <c r="I162" s="1372">
        <v>1170246.1100000001</v>
      </c>
      <c r="J162" s="1733"/>
      <c r="K162" s="1373">
        <f>I162/E162</f>
        <v>3.2083512268677179E-2</v>
      </c>
      <c r="L162" s="1374">
        <f t="shared" ref="L162:L168" si="17">I162/G162</f>
        <v>3.6805296269073799E-2</v>
      </c>
    </row>
    <row r="163" spans="1:12" ht="46.5" customHeight="1" thickBot="1">
      <c r="A163" s="1791"/>
      <c r="B163" s="1415" t="s">
        <v>407</v>
      </c>
      <c r="C163" s="1375" t="s">
        <v>582</v>
      </c>
      <c r="D163" s="1375" t="s">
        <v>798</v>
      </c>
      <c r="E163" s="1406">
        <v>27958000</v>
      </c>
      <c r="F163" s="1742"/>
      <c r="G163" s="1377">
        <v>27958000</v>
      </c>
      <c r="H163" s="1744"/>
      <c r="I163" s="1345">
        <v>3475465.1</v>
      </c>
      <c r="J163" s="1746"/>
      <c r="K163" s="1346">
        <f>I163/E163</f>
        <v>0.12431021889977824</v>
      </c>
      <c r="L163" s="1347">
        <f t="shared" si="17"/>
        <v>0.12431021889977824</v>
      </c>
    </row>
    <row r="164" spans="1:12" ht="45" customHeight="1">
      <c r="A164" s="1781" t="s">
        <v>862</v>
      </c>
      <c r="B164" s="1784" t="s">
        <v>377</v>
      </c>
      <c r="C164" s="1785" t="s">
        <v>83</v>
      </c>
      <c r="D164" s="1401" t="s">
        <v>822</v>
      </c>
      <c r="E164" s="1391">
        <v>4650000</v>
      </c>
      <c r="F164" s="1707">
        <f>SUM(E164:E173)</f>
        <v>601389000</v>
      </c>
      <c r="G164" s="1337">
        <v>5135207</v>
      </c>
      <c r="H164" s="1709">
        <f>SUM(G164:G173)</f>
        <v>1104832219</v>
      </c>
      <c r="I164" s="1366">
        <v>34667.21</v>
      </c>
      <c r="J164" s="1732">
        <f>SUM(I164:I173)</f>
        <v>669275273.32000017</v>
      </c>
      <c r="K164" s="1367">
        <f>I164/E164</f>
        <v>7.4553139784946237E-3</v>
      </c>
      <c r="L164" s="1368">
        <f t="shared" si="17"/>
        <v>6.750888523091669E-3</v>
      </c>
    </row>
    <row r="165" spans="1:12" ht="45" customHeight="1">
      <c r="A165" s="1782"/>
      <c r="B165" s="1775"/>
      <c r="C165" s="1786"/>
      <c r="D165" s="1369" t="s">
        <v>795</v>
      </c>
      <c r="E165" s="1392"/>
      <c r="F165" s="1730"/>
      <c r="G165" s="1371">
        <v>376404</v>
      </c>
      <c r="H165" s="1731"/>
      <c r="I165" s="1372">
        <v>170104.79</v>
      </c>
      <c r="J165" s="1733"/>
      <c r="K165" s="1418">
        <v>0</v>
      </c>
      <c r="L165" s="1374">
        <f t="shared" si="17"/>
        <v>0.45192078192580315</v>
      </c>
    </row>
    <row r="166" spans="1:12" ht="45" customHeight="1">
      <c r="A166" s="1782"/>
      <c r="B166" s="1775"/>
      <c r="C166" s="1786"/>
      <c r="D166" s="1369" t="s">
        <v>799</v>
      </c>
      <c r="E166" s="1392">
        <v>3830000</v>
      </c>
      <c r="F166" s="1730"/>
      <c r="G166" s="1371">
        <v>3830000</v>
      </c>
      <c r="H166" s="1731"/>
      <c r="I166" s="1372">
        <v>1315499.3600000001</v>
      </c>
      <c r="J166" s="1733"/>
      <c r="K166" s="1373">
        <f>I166/E166</f>
        <v>0.34347241775456921</v>
      </c>
      <c r="L166" s="1374">
        <f t="shared" si="17"/>
        <v>0.34347241775456921</v>
      </c>
    </row>
    <row r="167" spans="1:12" ht="45" customHeight="1">
      <c r="A167" s="1782"/>
      <c r="B167" s="1775"/>
      <c r="C167" s="1786"/>
      <c r="D167" s="1369" t="s">
        <v>798</v>
      </c>
      <c r="E167" s="1392">
        <v>16527000</v>
      </c>
      <c r="F167" s="1730"/>
      <c r="G167" s="1371">
        <v>15665389</v>
      </c>
      <c r="H167" s="1731"/>
      <c r="I167" s="1372">
        <v>5624155.7699999996</v>
      </c>
      <c r="J167" s="1733"/>
      <c r="K167" s="1373">
        <f>I167/E167</f>
        <v>0.34030106915955705</v>
      </c>
      <c r="L167" s="1374">
        <f t="shared" si="17"/>
        <v>0.35901794522944813</v>
      </c>
    </row>
    <row r="168" spans="1:12" ht="45" customHeight="1">
      <c r="A168" s="1782"/>
      <c r="B168" s="1775" t="s">
        <v>403</v>
      </c>
      <c r="C168" s="1786" t="s">
        <v>404</v>
      </c>
      <c r="D168" s="1369" t="s">
        <v>819</v>
      </c>
      <c r="E168" s="1392">
        <v>559000</v>
      </c>
      <c r="F168" s="1730"/>
      <c r="G168" s="1371">
        <v>559000</v>
      </c>
      <c r="H168" s="1731"/>
      <c r="I168" s="1372">
        <v>368212.02</v>
      </c>
      <c r="J168" s="1733"/>
      <c r="K168" s="1373">
        <f>I168/E168</f>
        <v>0.65869771019678003</v>
      </c>
      <c r="L168" s="1374">
        <f t="shared" si="17"/>
        <v>0.65869771019678003</v>
      </c>
    </row>
    <row r="169" spans="1:12" ht="45" customHeight="1">
      <c r="A169" s="1782"/>
      <c r="B169" s="1775"/>
      <c r="C169" s="1786"/>
      <c r="D169" s="1369" t="s">
        <v>821</v>
      </c>
      <c r="E169" s="1392">
        <v>200000</v>
      </c>
      <c r="F169" s="1730"/>
      <c r="G169" s="1371">
        <v>200000</v>
      </c>
      <c r="H169" s="1731"/>
      <c r="I169" s="1384">
        <v>0</v>
      </c>
      <c r="J169" s="1733"/>
      <c r="K169" s="1382">
        <v>0</v>
      </c>
      <c r="L169" s="1385">
        <v>0</v>
      </c>
    </row>
    <row r="170" spans="1:12" ht="45" customHeight="1">
      <c r="A170" s="1782"/>
      <c r="B170" s="1775"/>
      <c r="C170" s="1786"/>
      <c r="D170" s="1395" t="s">
        <v>822</v>
      </c>
      <c r="E170" s="1392">
        <v>10950000</v>
      </c>
      <c r="F170" s="1730"/>
      <c r="G170" s="1371">
        <v>10950000</v>
      </c>
      <c r="H170" s="1731"/>
      <c r="I170" s="1372">
        <v>2147336.81</v>
      </c>
      <c r="J170" s="1733"/>
      <c r="K170" s="1373">
        <f>I170/E170</f>
        <v>0.19610381826484019</v>
      </c>
      <c r="L170" s="1374">
        <f>I170/G170</f>
        <v>0.19610381826484019</v>
      </c>
    </row>
    <row r="171" spans="1:12" ht="45" customHeight="1">
      <c r="A171" s="1782"/>
      <c r="B171" s="1775"/>
      <c r="C171" s="1786"/>
      <c r="D171" s="1369" t="s">
        <v>795</v>
      </c>
      <c r="E171" s="1392">
        <v>247097000</v>
      </c>
      <c r="F171" s="1730"/>
      <c r="G171" s="1371">
        <v>749970563</v>
      </c>
      <c r="H171" s="1731"/>
      <c r="I171" s="1372">
        <v>554833005.9000001</v>
      </c>
      <c r="J171" s="1733"/>
      <c r="K171" s="1373">
        <f t="shared" ref="K171:K177" si="18">I171/E171</f>
        <v>2.245405674289854</v>
      </c>
      <c r="L171" s="1374">
        <f t="shared" ref="L171:L177" si="19">I171/G171</f>
        <v>0.73980637810713656</v>
      </c>
    </row>
    <row r="172" spans="1:12" ht="45" customHeight="1">
      <c r="A172" s="1782"/>
      <c r="B172" s="1775"/>
      <c r="C172" s="1786"/>
      <c r="D172" s="1369" t="s">
        <v>799</v>
      </c>
      <c r="E172" s="1392">
        <v>101005000</v>
      </c>
      <c r="F172" s="1730"/>
      <c r="G172" s="1371">
        <v>101005000</v>
      </c>
      <c r="H172" s="1731"/>
      <c r="I172" s="1372">
        <v>26331574.07</v>
      </c>
      <c r="J172" s="1733"/>
      <c r="K172" s="1373">
        <f t="shared" si="18"/>
        <v>0.26069574842829563</v>
      </c>
      <c r="L172" s="1374">
        <f t="shared" si="19"/>
        <v>0.26069574842829563</v>
      </c>
    </row>
    <row r="173" spans="1:12" ht="45" customHeight="1" thickBot="1">
      <c r="A173" s="1783"/>
      <c r="B173" s="1776"/>
      <c r="C173" s="1788"/>
      <c r="D173" s="1342" t="s">
        <v>798</v>
      </c>
      <c r="E173" s="1393">
        <v>216571000</v>
      </c>
      <c r="F173" s="1708"/>
      <c r="G173" s="1344">
        <v>217140656</v>
      </c>
      <c r="H173" s="1710"/>
      <c r="I173" s="1345">
        <v>78450717.389999986</v>
      </c>
      <c r="J173" s="1734"/>
      <c r="K173" s="1346">
        <f t="shared" si="18"/>
        <v>0.36224017707818679</v>
      </c>
      <c r="L173" s="1347">
        <f t="shared" si="19"/>
        <v>0.36128986084485248</v>
      </c>
    </row>
    <row r="174" spans="1:12" ht="45" customHeight="1">
      <c r="A174" s="1793">
        <v>47</v>
      </c>
      <c r="B174" s="1419" t="s">
        <v>358</v>
      </c>
      <c r="C174" s="1420" t="s">
        <v>359</v>
      </c>
      <c r="D174" s="1363" t="s">
        <v>795</v>
      </c>
      <c r="E174" s="1404">
        <v>608894000</v>
      </c>
      <c r="F174" s="1741">
        <f>SUM(E174:E176)</f>
        <v>1114905000</v>
      </c>
      <c r="G174" s="1365">
        <v>608894000</v>
      </c>
      <c r="H174" s="1743">
        <f>SUM(G174:G176)</f>
        <v>1114905000</v>
      </c>
      <c r="I174" s="1366">
        <v>478149319.47000003</v>
      </c>
      <c r="J174" s="1745">
        <f>SUM(I174:I176)</f>
        <v>807740888.82999992</v>
      </c>
      <c r="K174" s="1367">
        <f>I174/E174</f>
        <v>0.7852751373309641</v>
      </c>
      <c r="L174" s="1368">
        <f t="shared" si="19"/>
        <v>0.7852751373309641</v>
      </c>
    </row>
    <row r="175" spans="1:12" ht="45" customHeight="1">
      <c r="A175" s="1790"/>
      <c r="B175" s="1421" t="s">
        <v>377</v>
      </c>
      <c r="C175" s="1422" t="s">
        <v>83</v>
      </c>
      <c r="D175" s="1369" t="s">
        <v>795</v>
      </c>
      <c r="E175" s="1392">
        <v>1658000</v>
      </c>
      <c r="F175" s="1730"/>
      <c r="G175" s="1371">
        <v>1658000</v>
      </c>
      <c r="H175" s="1731"/>
      <c r="I175" s="1372">
        <v>43781.149999999994</v>
      </c>
      <c r="J175" s="1733"/>
      <c r="K175" s="1373">
        <f>I175/E175</f>
        <v>2.6406001206272615E-2</v>
      </c>
      <c r="L175" s="1374">
        <f t="shared" si="19"/>
        <v>2.6406001206272615E-2</v>
      </c>
    </row>
    <row r="176" spans="1:12" ht="45" customHeight="1" thickBot="1">
      <c r="A176" s="1791"/>
      <c r="B176" s="1415" t="s">
        <v>413</v>
      </c>
      <c r="C176" s="1423" t="s">
        <v>584</v>
      </c>
      <c r="D176" s="1375" t="s">
        <v>795</v>
      </c>
      <c r="E176" s="1406">
        <v>504353000</v>
      </c>
      <c r="F176" s="1742"/>
      <c r="G176" s="1377">
        <v>504353000</v>
      </c>
      <c r="H176" s="1744"/>
      <c r="I176" s="1378">
        <v>329547788.20999998</v>
      </c>
      <c r="J176" s="1746"/>
      <c r="K176" s="1379">
        <f>I176/E176</f>
        <v>0.65340701494786391</v>
      </c>
      <c r="L176" s="1380">
        <f t="shared" si="19"/>
        <v>0.65340701494786391</v>
      </c>
    </row>
    <row r="177" spans="1:12" ht="45" customHeight="1">
      <c r="A177" s="1789">
        <v>49</v>
      </c>
      <c r="B177" s="1784" t="s">
        <v>377</v>
      </c>
      <c r="C177" s="1785" t="s">
        <v>83</v>
      </c>
      <c r="D177" s="1335" t="s">
        <v>799</v>
      </c>
      <c r="E177" s="1391">
        <v>7642000</v>
      </c>
      <c r="F177" s="1707">
        <f>SUM(E177:E178)</f>
        <v>8392000</v>
      </c>
      <c r="G177" s="1337">
        <v>7642000</v>
      </c>
      <c r="H177" s="1709">
        <f>SUM(G177:G178)</f>
        <v>8392000</v>
      </c>
      <c r="I177" s="1359">
        <v>879927.26</v>
      </c>
      <c r="J177" s="1779">
        <f>SUM(I177:I178)</f>
        <v>879927.26</v>
      </c>
      <c r="K177" s="1360">
        <f t="shared" si="18"/>
        <v>0.11514358283171945</v>
      </c>
      <c r="L177" s="1361">
        <f t="shared" si="19"/>
        <v>0.11514358283171945</v>
      </c>
    </row>
    <row r="178" spans="1:12" ht="45" customHeight="1" thickBot="1">
      <c r="A178" s="1792"/>
      <c r="B178" s="1776"/>
      <c r="C178" s="1788"/>
      <c r="D178" s="1342" t="s">
        <v>798</v>
      </c>
      <c r="E178" s="1393">
        <v>750000</v>
      </c>
      <c r="F178" s="1708"/>
      <c r="G178" s="1344">
        <v>750000</v>
      </c>
      <c r="H178" s="1710"/>
      <c r="I178" s="1396">
        <v>0</v>
      </c>
      <c r="J178" s="1780"/>
      <c r="K178" s="1390">
        <v>0</v>
      </c>
      <c r="L178" s="1397">
        <v>0</v>
      </c>
    </row>
    <row r="179" spans="1:12" ht="45" customHeight="1">
      <c r="A179" s="1793">
        <v>51</v>
      </c>
      <c r="B179" s="1412" t="s">
        <v>352</v>
      </c>
      <c r="C179" s="1403" t="s">
        <v>353</v>
      </c>
      <c r="D179" s="1363" t="s">
        <v>795</v>
      </c>
      <c r="E179" s="1404"/>
      <c r="F179" s="1794">
        <f>SUM(E179:E184)</f>
        <v>0</v>
      </c>
      <c r="G179" s="1365">
        <v>29175673.469999999</v>
      </c>
      <c r="H179" s="1797">
        <f>SUM(G179:G184)</f>
        <v>1615679147.98</v>
      </c>
      <c r="I179" s="1366">
        <v>13074089.300000001</v>
      </c>
      <c r="J179" s="1794">
        <f>SUM(I179:I184)</f>
        <v>1178846990.0899999</v>
      </c>
      <c r="K179" s="1418">
        <v>0</v>
      </c>
      <c r="L179" s="1368">
        <f>I179/G179</f>
        <v>0.44811610993122353</v>
      </c>
    </row>
    <row r="180" spans="1:12" ht="45" customHeight="1">
      <c r="A180" s="1790"/>
      <c r="B180" s="1775" t="s">
        <v>377</v>
      </c>
      <c r="C180" s="1786" t="s">
        <v>83</v>
      </c>
      <c r="D180" s="1369" t="s">
        <v>821</v>
      </c>
      <c r="E180" s="1392"/>
      <c r="F180" s="1795"/>
      <c r="G180" s="1371">
        <v>352000</v>
      </c>
      <c r="H180" s="1798"/>
      <c r="I180" s="1372">
        <v>44594.65</v>
      </c>
      <c r="J180" s="1795"/>
      <c r="K180" s="1382">
        <v>0</v>
      </c>
      <c r="L180" s="1374">
        <f>I180/G180</f>
        <v>0.12668934659090911</v>
      </c>
    </row>
    <row r="181" spans="1:12" ht="45" customHeight="1">
      <c r="A181" s="1790"/>
      <c r="B181" s="1775"/>
      <c r="C181" s="1786"/>
      <c r="D181" s="1395" t="s">
        <v>822</v>
      </c>
      <c r="E181" s="1392"/>
      <c r="F181" s="1795"/>
      <c r="G181" s="1371">
        <v>219000</v>
      </c>
      <c r="H181" s="1798"/>
      <c r="I181" s="1372">
        <v>46137.09</v>
      </c>
      <c r="J181" s="1795"/>
      <c r="K181" s="1382">
        <v>0</v>
      </c>
      <c r="L181" s="1374">
        <f>I181/G181</f>
        <v>0.21067164383561643</v>
      </c>
    </row>
    <row r="182" spans="1:12" ht="45" customHeight="1">
      <c r="A182" s="1790"/>
      <c r="B182" s="1775" t="s">
        <v>413</v>
      </c>
      <c r="C182" s="1777" t="s">
        <v>584</v>
      </c>
      <c r="D182" s="1369" t="s">
        <v>821</v>
      </c>
      <c r="E182" s="1392"/>
      <c r="F182" s="1795"/>
      <c r="G182" s="1371">
        <v>18751386.91</v>
      </c>
      <c r="H182" s="1798"/>
      <c r="I182" s="1384">
        <v>0</v>
      </c>
      <c r="J182" s="1795"/>
      <c r="K182" s="1382">
        <v>0</v>
      </c>
      <c r="L182" s="1385">
        <v>0</v>
      </c>
    </row>
    <row r="183" spans="1:12" ht="45" customHeight="1">
      <c r="A183" s="1790"/>
      <c r="B183" s="1775"/>
      <c r="C183" s="1777"/>
      <c r="D183" s="1395" t="s">
        <v>822</v>
      </c>
      <c r="E183" s="1392"/>
      <c r="F183" s="1795"/>
      <c r="G183" s="1371">
        <v>235089</v>
      </c>
      <c r="H183" s="1798"/>
      <c r="I183" s="1384">
        <v>0</v>
      </c>
      <c r="J183" s="1795"/>
      <c r="K183" s="1382">
        <v>0</v>
      </c>
      <c r="L183" s="1385">
        <v>0</v>
      </c>
    </row>
    <row r="184" spans="1:12" ht="45" customHeight="1" thickBot="1">
      <c r="A184" s="1791"/>
      <c r="B184" s="1800"/>
      <c r="C184" s="1801"/>
      <c r="D184" s="1375" t="s">
        <v>795</v>
      </c>
      <c r="E184" s="1406"/>
      <c r="F184" s="1796"/>
      <c r="G184" s="1377">
        <v>1566945998.5999999</v>
      </c>
      <c r="H184" s="1799"/>
      <c r="I184" s="1378">
        <v>1165682169.05</v>
      </c>
      <c r="J184" s="1796"/>
      <c r="K184" s="1424">
        <v>0</v>
      </c>
      <c r="L184" s="1380">
        <f>I184/G184</f>
        <v>0.74391980967530968</v>
      </c>
    </row>
    <row r="185" spans="1:12" ht="45" customHeight="1">
      <c r="A185" s="1813" t="s">
        <v>164</v>
      </c>
      <c r="B185" s="1784" t="s">
        <v>387</v>
      </c>
      <c r="C185" s="1816" t="s">
        <v>579</v>
      </c>
      <c r="D185" s="1401" t="s">
        <v>822</v>
      </c>
      <c r="E185" s="1391">
        <v>5038000</v>
      </c>
      <c r="F185" s="1707">
        <f>SUM(E185:E187)</f>
        <v>17011000</v>
      </c>
      <c r="G185" s="1337">
        <v>1000310</v>
      </c>
      <c r="H185" s="1709">
        <f>SUM(G185:G187)</f>
        <v>17011000</v>
      </c>
      <c r="I185" s="1339">
        <v>0</v>
      </c>
      <c r="J185" s="1817">
        <f>SUM(I185:I187)</f>
        <v>10357659.709999999</v>
      </c>
      <c r="K185" s="1340">
        <v>0</v>
      </c>
      <c r="L185" s="1341">
        <v>0</v>
      </c>
    </row>
    <row r="186" spans="1:12" ht="45" customHeight="1">
      <c r="A186" s="1814"/>
      <c r="B186" s="1775"/>
      <c r="C186" s="1777"/>
      <c r="D186" s="1369" t="s">
        <v>795</v>
      </c>
      <c r="E186" s="1392">
        <v>10331000</v>
      </c>
      <c r="F186" s="1730"/>
      <c r="G186" s="1371">
        <v>14368690</v>
      </c>
      <c r="H186" s="1731"/>
      <c r="I186" s="1372">
        <v>9965705.8499999996</v>
      </c>
      <c r="J186" s="1818"/>
      <c r="K186" s="1373">
        <f t="shared" ref="K186:K197" si="20">I186/E186</f>
        <v>0.96464096892846773</v>
      </c>
      <c r="L186" s="1374">
        <f t="shared" ref="L186:L203" si="21">I186/G186</f>
        <v>0.69357094140106024</v>
      </c>
    </row>
    <row r="187" spans="1:12" ht="45" customHeight="1" thickBot="1">
      <c r="A187" s="1815"/>
      <c r="B187" s="1776"/>
      <c r="C187" s="1778"/>
      <c r="D187" s="1342" t="s">
        <v>798</v>
      </c>
      <c r="E187" s="1393">
        <v>1642000</v>
      </c>
      <c r="F187" s="1708"/>
      <c r="G187" s="1344">
        <v>1642000</v>
      </c>
      <c r="H187" s="1710"/>
      <c r="I187" s="1345">
        <v>391953.86</v>
      </c>
      <c r="J187" s="1819"/>
      <c r="K187" s="1346">
        <f t="shared" si="20"/>
        <v>0.23870515225334957</v>
      </c>
      <c r="L187" s="1347">
        <f t="shared" si="21"/>
        <v>0.23870515225334957</v>
      </c>
    </row>
    <row r="188" spans="1:12" ht="45" customHeight="1">
      <c r="A188" s="1802">
        <v>58</v>
      </c>
      <c r="B188" s="1805">
        <v>720</v>
      </c>
      <c r="C188" s="1739" t="s">
        <v>375</v>
      </c>
      <c r="D188" s="1363" t="s">
        <v>799</v>
      </c>
      <c r="E188" s="1425">
        <v>1992000</v>
      </c>
      <c r="F188" s="1807">
        <f>SUM(E188:E192)</f>
        <v>19451000</v>
      </c>
      <c r="G188" s="1365">
        <v>2213061</v>
      </c>
      <c r="H188" s="1743">
        <f>SUM(G188:G192)</f>
        <v>33801789</v>
      </c>
      <c r="I188" s="1366">
        <v>1282994.19</v>
      </c>
      <c r="J188" s="1749">
        <f>SUM(I188:I192)</f>
        <v>16897463.450000003</v>
      </c>
      <c r="K188" s="1426">
        <f t="shared" si="20"/>
        <v>0.64407338855421681</v>
      </c>
      <c r="L188" s="1427">
        <f t="shared" si="21"/>
        <v>0.57973738184351897</v>
      </c>
    </row>
    <row r="189" spans="1:12" ht="45" customHeight="1">
      <c r="A189" s="1803"/>
      <c r="B189" s="1806"/>
      <c r="C189" s="1729"/>
      <c r="D189" s="1369" t="s">
        <v>798</v>
      </c>
      <c r="E189" s="1428">
        <v>641000</v>
      </c>
      <c r="F189" s="1808"/>
      <c r="G189" s="1371">
        <v>616000</v>
      </c>
      <c r="H189" s="1731"/>
      <c r="I189" s="1372">
        <v>267907.27999999997</v>
      </c>
      <c r="J189" s="1810"/>
      <c r="K189" s="1429">
        <f t="shared" si="20"/>
        <v>0.41795207488299529</v>
      </c>
      <c r="L189" s="1430">
        <f t="shared" si="21"/>
        <v>0.43491441558441551</v>
      </c>
    </row>
    <row r="190" spans="1:12" ht="45" customHeight="1">
      <c r="A190" s="1803"/>
      <c r="B190" s="1806">
        <v>750</v>
      </c>
      <c r="C190" s="1729" t="s">
        <v>83</v>
      </c>
      <c r="D190" s="1369" t="s">
        <v>795</v>
      </c>
      <c r="E190" s="1428">
        <v>3282000</v>
      </c>
      <c r="F190" s="1808"/>
      <c r="G190" s="1371">
        <v>17632789</v>
      </c>
      <c r="H190" s="1731"/>
      <c r="I190" s="1372">
        <v>11230495.130000001</v>
      </c>
      <c r="J190" s="1810"/>
      <c r="K190" s="1429">
        <f t="shared" si="20"/>
        <v>3.4218449512492386</v>
      </c>
      <c r="L190" s="1430">
        <f t="shared" si="21"/>
        <v>0.63690974411365109</v>
      </c>
    </row>
    <row r="191" spans="1:12" ht="45" customHeight="1">
      <c r="A191" s="1803"/>
      <c r="B191" s="1806"/>
      <c r="C191" s="1729"/>
      <c r="D191" s="1369" t="s">
        <v>799</v>
      </c>
      <c r="E191" s="1428">
        <v>7734000</v>
      </c>
      <c r="F191" s="1808"/>
      <c r="G191" s="1371">
        <v>8677369</v>
      </c>
      <c r="H191" s="1731"/>
      <c r="I191" s="1372">
        <v>2035412.6300000001</v>
      </c>
      <c r="J191" s="1810"/>
      <c r="K191" s="1429">
        <f t="shared" si="20"/>
        <v>0.26317722136022759</v>
      </c>
      <c r="L191" s="1430">
        <f t="shared" si="21"/>
        <v>0.23456564195898552</v>
      </c>
    </row>
    <row r="192" spans="1:12" ht="45" customHeight="1" thickBot="1">
      <c r="A192" s="1804"/>
      <c r="B192" s="1812"/>
      <c r="C192" s="1740"/>
      <c r="D192" s="1375" t="s">
        <v>798</v>
      </c>
      <c r="E192" s="1431">
        <v>5802000</v>
      </c>
      <c r="F192" s="1809"/>
      <c r="G192" s="1377">
        <v>4662570</v>
      </c>
      <c r="H192" s="1744"/>
      <c r="I192" s="1378">
        <v>2080654.2200000002</v>
      </c>
      <c r="J192" s="1811"/>
      <c r="K192" s="1432">
        <f t="shared" si="20"/>
        <v>0.35860982764563948</v>
      </c>
      <c r="L192" s="1433">
        <f t="shared" si="21"/>
        <v>0.44624621614259952</v>
      </c>
    </row>
    <row r="193" spans="1:12" ht="45" customHeight="1" thickBot="1">
      <c r="A193" s="1325">
        <v>61</v>
      </c>
      <c r="B193" s="1434">
        <v>750</v>
      </c>
      <c r="C193" s="1327" t="s">
        <v>83</v>
      </c>
      <c r="D193" s="1435" t="s">
        <v>799</v>
      </c>
      <c r="E193" s="1329">
        <v>1070000</v>
      </c>
      <c r="F193" s="1329">
        <f>E193</f>
        <v>1070000</v>
      </c>
      <c r="G193" s="1331">
        <v>6107792</v>
      </c>
      <c r="H193" s="1331">
        <f>G193</f>
        <v>6107792</v>
      </c>
      <c r="I193" s="1331">
        <v>5251835.37</v>
      </c>
      <c r="J193" s="1332">
        <f>I193</f>
        <v>5251835.37</v>
      </c>
      <c r="K193" s="1333">
        <f t="shared" si="20"/>
        <v>4.9082573551401874</v>
      </c>
      <c r="L193" s="1334">
        <f t="shared" si="21"/>
        <v>0.85985825483251555</v>
      </c>
    </row>
    <row r="194" spans="1:12" ht="45" customHeight="1">
      <c r="A194" s="1789">
        <v>62</v>
      </c>
      <c r="B194" s="1436" t="s">
        <v>354</v>
      </c>
      <c r="C194" s="1401" t="s">
        <v>355</v>
      </c>
      <c r="D194" s="1335" t="s">
        <v>817</v>
      </c>
      <c r="E194" s="1391">
        <v>220647000</v>
      </c>
      <c r="F194" s="1707">
        <f>E194+E195</f>
        <v>222275000</v>
      </c>
      <c r="G194" s="1337">
        <v>220647000</v>
      </c>
      <c r="H194" s="1709">
        <f>SUM(G194:G195)</f>
        <v>222275000</v>
      </c>
      <c r="I194" s="1359">
        <v>101200831.31</v>
      </c>
      <c r="J194" s="1779">
        <f>SUM(I194:I195)</f>
        <v>101988906.91</v>
      </c>
      <c r="K194" s="1360">
        <f t="shared" si="20"/>
        <v>0.45865491626897265</v>
      </c>
      <c r="L194" s="1361">
        <f t="shared" si="21"/>
        <v>0.45865491626897265</v>
      </c>
    </row>
    <row r="195" spans="1:12" ht="45" customHeight="1" thickBot="1">
      <c r="A195" s="1792"/>
      <c r="B195" s="1437">
        <v>750</v>
      </c>
      <c r="C195" s="1411" t="s">
        <v>83</v>
      </c>
      <c r="D195" s="1342" t="s">
        <v>817</v>
      </c>
      <c r="E195" s="1393">
        <v>1628000</v>
      </c>
      <c r="F195" s="1708"/>
      <c r="G195" s="1344">
        <v>1628000</v>
      </c>
      <c r="H195" s="1710"/>
      <c r="I195" s="1344">
        <v>788075.6</v>
      </c>
      <c r="J195" s="1780"/>
      <c r="K195" s="1346">
        <f t="shared" si="20"/>
        <v>0.48407592137592137</v>
      </c>
      <c r="L195" s="1347">
        <f t="shared" si="21"/>
        <v>0.48407592137592137</v>
      </c>
    </row>
    <row r="196" spans="1:12" ht="45" customHeight="1" thickBot="1">
      <c r="A196" s="1438">
        <v>63</v>
      </c>
      <c r="B196" s="1439">
        <v>750</v>
      </c>
      <c r="C196" s="1399" t="s">
        <v>83</v>
      </c>
      <c r="D196" s="1375" t="s">
        <v>798</v>
      </c>
      <c r="E196" s="1352"/>
      <c r="F196" s="1352">
        <f>E196</f>
        <v>0</v>
      </c>
      <c r="G196" s="1353">
        <v>542900</v>
      </c>
      <c r="H196" s="1353">
        <f>G196</f>
        <v>542900</v>
      </c>
      <c r="I196" s="1339">
        <v>0</v>
      </c>
      <c r="J196" s="1339">
        <f>I196</f>
        <v>0</v>
      </c>
      <c r="K196" s="1340">
        <v>0</v>
      </c>
      <c r="L196" s="1341">
        <v>0</v>
      </c>
    </row>
    <row r="197" spans="1:12" ht="45" customHeight="1">
      <c r="A197" s="1789">
        <v>64</v>
      </c>
      <c r="B197" s="1822">
        <v>750</v>
      </c>
      <c r="C197" s="1824" t="s">
        <v>83</v>
      </c>
      <c r="D197" s="1335" t="s">
        <v>799</v>
      </c>
      <c r="E197" s="1391">
        <v>4001000</v>
      </c>
      <c r="F197" s="1707">
        <f>SUM(E197:E198)</f>
        <v>4001000</v>
      </c>
      <c r="G197" s="1337">
        <v>4191404</v>
      </c>
      <c r="H197" s="1826">
        <f>SUM(G197:G198)</f>
        <v>6499715</v>
      </c>
      <c r="I197" s="1337">
        <v>1849844.92</v>
      </c>
      <c r="J197" s="1707">
        <f>SUM(I197:I198)</f>
        <v>3160841.11</v>
      </c>
      <c r="K197" s="1360">
        <f t="shared" si="20"/>
        <v>0.46234564358910268</v>
      </c>
      <c r="L197" s="1361">
        <f t="shared" si="21"/>
        <v>0.44134254774772363</v>
      </c>
    </row>
    <row r="198" spans="1:12" ht="45" customHeight="1" thickBot="1">
      <c r="A198" s="1792"/>
      <c r="B198" s="1823"/>
      <c r="C198" s="1825"/>
      <c r="D198" s="1342" t="s">
        <v>812</v>
      </c>
      <c r="E198" s="1393"/>
      <c r="F198" s="1708"/>
      <c r="G198" s="1344">
        <v>2308311</v>
      </c>
      <c r="H198" s="1827"/>
      <c r="I198" s="1344">
        <v>1310996.19</v>
      </c>
      <c r="J198" s="1708"/>
      <c r="K198" s="1440">
        <v>0</v>
      </c>
      <c r="L198" s="1347">
        <f t="shared" si="21"/>
        <v>0.56794608265524016</v>
      </c>
    </row>
    <row r="199" spans="1:12" ht="45" customHeight="1" thickBot="1">
      <c r="A199" s="1438">
        <v>69</v>
      </c>
      <c r="B199" s="1441" t="s">
        <v>367</v>
      </c>
      <c r="C199" s="1442" t="s">
        <v>368</v>
      </c>
      <c r="D199" s="1443" t="s">
        <v>795</v>
      </c>
      <c r="E199" s="1352">
        <v>860000</v>
      </c>
      <c r="F199" s="1352">
        <f>E199</f>
        <v>860000</v>
      </c>
      <c r="G199" s="1353">
        <v>4785687</v>
      </c>
      <c r="H199" s="1353">
        <f>G199</f>
        <v>4785687</v>
      </c>
      <c r="I199" s="1354">
        <v>325642.22000000003</v>
      </c>
      <c r="J199" s="1444">
        <f>I199</f>
        <v>325642.22000000003</v>
      </c>
      <c r="K199" s="1356">
        <f>I199/E199</f>
        <v>0.37865374418604653</v>
      </c>
      <c r="L199" s="1357">
        <f t="shared" si="21"/>
        <v>6.8045030943310755E-2</v>
      </c>
    </row>
    <row r="200" spans="1:12" ht="45" customHeight="1">
      <c r="A200" s="1820">
        <v>71</v>
      </c>
      <c r="B200" s="1784" t="s">
        <v>377</v>
      </c>
      <c r="C200" s="1785" t="s">
        <v>83</v>
      </c>
      <c r="D200" s="1335" t="s">
        <v>795</v>
      </c>
      <c r="E200" s="1391">
        <v>6395000</v>
      </c>
      <c r="F200" s="1707">
        <f>E201+E200</f>
        <v>6568000</v>
      </c>
      <c r="G200" s="1337">
        <v>8828614</v>
      </c>
      <c r="H200" s="1709">
        <f>SUM(G200:G201)</f>
        <v>9001614</v>
      </c>
      <c r="I200" s="1359">
        <v>3348128.2</v>
      </c>
      <c r="J200" s="1732">
        <f>SUM(I200:I201)</f>
        <v>3394942.9200000004</v>
      </c>
      <c r="K200" s="1360">
        <f>I200/E200</f>
        <v>0.52355405785770137</v>
      </c>
      <c r="L200" s="1361">
        <f t="shared" si="21"/>
        <v>0.37923599332805807</v>
      </c>
    </row>
    <row r="201" spans="1:12" ht="45" customHeight="1" thickBot="1">
      <c r="A201" s="1821"/>
      <c r="B201" s="1776"/>
      <c r="C201" s="1788"/>
      <c r="D201" s="1342" t="s">
        <v>798</v>
      </c>
      <c r="E201" s="1393">
        <v>173000</v>
      </c>
      <c r="F201" s="1708"/>
      <c r="G201" s="1344">
        <v>173000</v>
      </c>
      <c r="H201" s="1710"/>
      <c r="I201" s="1345">
        <v>46814.720000000008</v>
      </c>
      <c r="J201" s="1734"/>
      <c r="K201" s="1346">
        <f>I201/E201</f>
        <v>0.27060531791907522</v>
      </c>
      <c r="L201" s="1347">
        <f t="shared" si="21"/>
        <v>0.27060531791907522</v>
      </c>
    </row>
    <row r="202" spans="1:12" ht="45" customHeight="1" thickBot="1">
      <c r="A202" s="1445">
        <v>76</v>
      </c>
      <c r="B202" s="1441" t="s">
        <v>367</v>
      </c>
      <c r="C202" s="1442" t="s">
        <v>368</v>
      </c>
      <c r="D202" s="1443" t="s">
        <v>799</v>
      </c>
      <c r="E202" s="1352">
        <v>646000</v>
      </c>
      <c r="F202" s="1352">
        <f>E202</f>
        <v>646000</v>
      </c>
      <c r="G202" s="1353">
        <v>646000</v>
      </c>
      <c r="H202" s="1353">
        <f>G202</f>
        <v>646000</v>
      </c>
      <c r="I202" s="1354">
        <v>29979.33</v>
      </c>
      <c r="J202" s="1444">
        <f>I202</f>
        <v>29979.33</v>
      </c>
      <c r="K202" s="1356">
        <f>I202/E202</f>
        <v>4.6407631578947374E-2</v>
      </c>
      <c r="L202" s="1357">
        <f t="shared" si="21"/>
        <v>4.6407631578947374E-2</v>
      </c>
    </row>
    <row r="203" spans="1:12" ht="45" customHeight="1" thickBot="1">
      <c r="A203" s="1446">
        <v>80</v>
      </c>
      <c r="B203" s="1326" t="s">
        <v>377</v>
      </c>
      <c r="C203" s="1447" t="s">
        <v>83</v>
      </c>
      <c r="D203" s="1328" t="s">
        <v>804</v>
      </c>
      <c r="E203" s="1329"/>
      <c r="F203" s="1329">
        <f>E203</f>
        <v>0</v>
      </c>
      <c r="G203" s="1331">
        <v>5488800</v>
      </c>
      <c r="H203" s="1331">
        <f>G203</f>
        <v>5488800</v>
      </c>
      <c r="I203" s="1448">
        <v>2917140.38</v>
      </c>
      <c r="J203" s="1449">
        <f>I203</f>
        <v>2917140.38</v>
      </c>
      <c r="K203" s="1450">
        <v>0</v>
      </c>
      <c r="L203" s="1334">
        <f t="shared" si="21"/>
        <v>0.53147142909196909</v>
      </c>
    </row>
    <row r="204" spans="1:12" ht="45" customHeight="1">
      <c r="A204" s="1829">
        <v>83</v>
      </c>
      <c r="B204" s="1831">
        <v>758</v>
      </c>
      <c r="C204" s="1766" t="s">
        <v>401</v>
      </c>
      <c r="D204" s="1451" t="s">
        <v>841</v>
      </c>
      <c r="E204" s="1452">
        <v>33942705000</v>
      </c>
      <c r="F204" s="1833">
        <f>SUM(E204:E205)</f>
        <v>33973190000</v>
      </c>
      <c r="G204" s="1453">
        <v>28454091630.939999</v>
      </c>
      <c r="H204" s="1835">
        <f>SUM(G204:G205)</f>
        <v>28480162456.939999</v>
      </c>
      <c r="I204" s="1454">
        <v>0</v>
      </c>
      <c r="J204" s="1837">
        <f>SUM(I204:I205)</f>
        <v>0</v>
      </c>
      <c r="K204" s="1455">
        <v>0</v>
      </c>
      <c r="L204" s="1456">
        <v>0</v>
      </c>
    </row>
    <row r="205" spans="1:12" ht="45" customHeight="1" thickBot="1">
      <c r="A205" s="1830"/>
      <c r="B205" s="1832"/>
      <c r="C205" s="1767"/>
      <c r="D205" s="1457" t="s">
        <v>842</v>
      </c>
      <c r="E205" s="1458">
        <v>30485000</v>
      </c>
      <c r="F205" s="1834"/>
      <c r="G205" s="1459">
        <v>26070826</v>
      </c>
      <c r="H205" s="1836"/>
      <c r="I205" s="1460">
        <v>0</v>
      </c>
      <c r="J205" s="1838"/>
      <c r="K205" s="1461">
        <v>0</v>
      </c>
      <c r="L205" s="1462">
        <v>0</v>
      </c>
    </row>
    <row r="206" spans="1:12" ht="45" customHeight="1">
      <c r="A206" s="1820">
        <v>88</v>
      </c>
      <c r="B206" s="1784" t="s">
        <v>390</v>
      </c>
      <c r="C206" s="1785" t="s">
        <v>391</v>
      </c>
      <c r="D206" s="1335" t="s">
        <v>795</v>
      </c>
      <c r="E206" s="1391">
        <v>433000</v>
      </c>
      <c r="F206" s="1707">
        <f>SUM(E206:E208)</f>
        <v>3552000</v>
      </c>
      <c r="G206" s="1337">
        <v>1847232</v>
      </c>
      <c r="H206" s="1709">
        <f>SUM(G206:G208)</f>
        <v>4911565</v>
      </c>
      <c r="I206" s="1359">
        <v>1058576.7</v>
      </c>
      <c r="J206" s="1779">
        <f>SUM(I206:I208)</f>
        <v>2664878.2200000002</v>
      </c>
      <c r="K206" s="1360">
        <f>I206/E206</f>
        <v>2.4447498845265589</v>
      </c>
      <c r="L206" s="1361">
        <f>I206/G206</f>
        <v>0.57306104484980769</v>
      </c>
    </row>
    <row r="207" spans="1:12" ht="45" customHeight="1">
      <c r="A207" s="1828"/>
      <c r="B207" s="1775"/>
      <c r="C207" s="1786"/>
      <c r="D207" s="1369" t="s">
        <v>799</v>
      </c>
      <c r="E207" s="1392">
        <v>2096000</v>
      </c>
      <c r="F207" s="1730"/>
      <c r="G207" s="1371">
        <v>1819000</v>
      </c>
      <c r="H207" s="1731"/>
      <c r="I207" s="1372">
        <v>603397.36</v>
      </c>
      <c r="J207" s="1769"/>
      <c r="K207" s="1373">
        <f>I207/E207</f>
        <v>0.28788041984732826</v>
      </c>
      <c r="L207" s="1374">
        <f>I207/G207</f>
        <v>0.33171927432655307</v>
      </c>
    </row>
    <row r="208" spans="1:12" ht="45" customHeight="1" thickBot="1">
      <c r="A208" s="1821"/>
      <c r="B208" s="1776"/>
      <c r="C208" s="1788"/>
      <c r="D208" s="1342" t="s">
        <v>798</v>
      </c>
      <c r="E208" s="1393">
        <v>1023000</v>
      </c>
      <c r="F208" s="1708"/>
      <c r="G208" s="1344">
        <v>1245333</v>
      </c>
      <c r="H208" s="1710"/>
      <c r="I208" s="1345">
        <v>1002904.16</v>
      </c>
      <c r="J208" s="1780"/>
      <c r="K208" s="1346">
        <f>I208/E208</f>
        <v>0.98035597262952101</v>
      </c>
      <c r="L208" s="1347">
        <f>I208/G208</f>
        <v>0.80533010849306974</v>
      </c>
    </row>
    <row r="209" spans="1:12" ht="45" customHeight="1">
      <c r="A209" s="1839" t="s">
        <v>843</v>
      </c>
      <c r="B209" s="1413" t="s">
        <v>387</v>
      </c>
      <c r="C209" s="1463" t="s">
        <v>579</v>
      </c>
      <c r="D209" s="1335" t="s">
        <v>795</v>
      </c>
      <c r="E209" s="1391"/>
      <c r="F209" s="1841">
        <f>SUM(E209:E210)</f>
        <v>0</v>
      </c>
      <c r="G209" s="1337">
        <v>3049618</v>
      </c>
      <c r="H209" s="1797">
        <f>SUM(G209:G210)</f>
        <v>13455841</v>
      </c>
      <c r="I209" s="1384">
        <v>0</v>
      </c>
      <c r="J209" s="1843">
        <f>SUM(I209:I210)</f>
        <v>0</v>
      </c>
      <c r="K209" s="1382">
        <v>0</v>
      </c>
      <c r="L209" s="1385">
        <v>0</v>
      </c>
    </row>
    <row r="210" spans="1:12" ht="45" customHeight="1" thickBot="1">
      <c r="A210" s="1840"/>
      <c r="B210" s="1464" t="s">
        <v>426</v>
      </c>
      <c r="C210" s="1465" t="s">
        <v>178</v>
      </c>
      <c r="D210" s="1342" t="s">
        <v>798</v>
      </c>
      <c r="E210" s="1466"/>
      <c r="F210" s="1842"/>
      <c r="G210" s="1468">
        <v>10406223</v>
      </c>
      <c r="H210" s="1799"/>
      <c r="I210" s="1396">
        <v>0</v>
      </c>
      <c r="J210" s="1844"/>
      <c r="K210" s="1390">
        <v>0</v>
      </c>
      <c r="L210" s="1397">
        <v>0</v>
      </c>
    </row>
    <row r="211" spans="1:12" ht="45" customHeight="1" thickBot="1">
      <c r="A211" s="1469" t="s">
        <v>844</v>
      </c>
      <c r="B211" s="1464" t="s">
        <v>426</v>
      </c>
      <c r="C211" s="1465" t="s">
        <v>178</v>
      </c>
      <c r="D211" s="1342" t="s">
        <v>798</v>
      </c>
      <c r="E211" s="1352"/>
      <c r="F211" s="1352">
        <f>E211</f>
        <v>0</v>
      </c>
      <c r="G211" s="1353">
        <v>6666197</v>
      </c>
      <c r="H211" s="1353">
        <f>G211</f>
        <v>6666197</v>
      </c>
      <c r="I211" s="1396">
        <v>0</v>
      </c>
      <c r="J211" s="1339">
        <f>I211</f>
        <v>0</v>
      </c>
      <c r="K211" s="1390">
        <v>0</v>
      </c>
      <c r="L211" s="1397">
        <v>0</v>
      </c>
    </row>
    <row r="212" spans="1:12" ht="45" customHeight="1">
      <c r="A212" s="1839" t="s">
        <v>845</v>
      </c>
      <c r="B212" s="1784" t="s">
        <v>387</v>
      </c>
      <c r="C212" s="1816" t="s">
        <v>579</v>
      </c>
      <c r="D212" s="1335" t="s">
        <v>795</v>
      </c>
      <c r="E212" s="1391">
        <v>9884000</v>
      </c>
      <c r="F212" s="1846">
        <f>SUM(E212:E215)</f>
        <v>13225000</v>
      </c>
      <c r="G212" s="1337">
        <v>10194226</v>
      </c>
      <c r="H212" s="1849">
        <f>SUM(G212:G215)</f>
        <v>16666786</v>
      </c>
      <c r="I212" s="1359">
        <v>3441786</v>
      </c>
      <c r="J212" s="1846">
        <f>SUM(I212:I215)</f>
        <v>3441786</v>
      </c>
      <c r="K212" s="1360">
        <f>I212/E212</f>
        <v>0.34821792796438689</v>
      </c>
      <c r="L212" s="1470">
        <v>1</v>
      </c>
    </row>
    <row r="213" spans="1:12" ht="45" customHeight="1">
      <c r="A213" s="1845"/>
      <c r="B213" s="1775"/>
      <c r="C213" s="1777"/>
      <c r="D213" s="1369" t="s">
        <v>802</v>
      </c>
      <c r="E213" s="1392">
        <v>2550000</v>
      </c>
      <c r="F213" s="1847"/>
      <c r="G213" s="1384">
        <v>0</v>
      </c>
      <c r="H213" s="1850"/>
      <c r="I213" s="1384">
        <v>0</v>
      </c>
      <c r="J213" s="1847"/>
      <c r="K213" s="1382">
        <v>0</v>
      </c>
      <c r="L213" s="1385">
        <v>0</v>
      </c>
    </row>
    <row r="214" spans="1:12" ht="45" customHeight="1">
      <c r="A214" s="1845"/>
      <c r="B214" s="1421" t="s">
        <v>403</v>
      </c>
      <c r="C214" s="1422" t="s">
        <v>404</v>
      </c>
      <c r="D214" s="1369" t="s">
        <v>795</v>
      </c>
      <c r="E214" s="1392">
        <v>791000</v>
      </c>
      <c r="F214" s="1847"/>
      <c r="G214" s="1371">
        <v>791000</v>
      </c>
      <c r="H214" s="1850"/>
      <c r="I214" s="1384">
        <v>0</v>
      </c>
      <c r="J214" s="1847"/>
      <c r="K214" s="1382">
        <v>0</v>
      </c>
      <c r="L214" s="1385">
        <v>0</v>
      </c>
    </row>
    <row r="215" spans="1:12" ht="45" customHeight="1" thickBot="1">
      <c r="A215" s="1840"/>
      <c r="B215" s="1464" t="s">
        <v>426</v>
      </c>
      <c r="C215" s="1465" t="s">
        <v>178</v>
      </c>
      <c r="D215" s="1342" t="s">
        <v>798</v>
      </c>
      <c r="E215" s="1466"/>
      <c r="F215" s="1848"/>
      <c r="G215" s="1468">
        <v>5681560</v>
      </c>
      <c r="H215" s="1851"/>
      <c r="I215" s="1396">
        <v>0</v>
      </c>
      <c r="J215" s="1848"/>
      <c r="K215" s="1390">
        <v>0</v>
      </c>
      <c r="L215" s="1397">
        <v>0</v>
      </c>
    </row>
    <row r="216" spans="1:12" ht="45" customHeight="1">
      <c r="A216" s="1839" t="s">
        <v>846</v>
      </c>
      <c r="B216" s="1413" t="s">
        <v>387</v>
      </c>
      <c r="C216" s="1463" t="s">
        <v>579</v>
      </c>
      <c r="D216" s="1335" t="s">
        <v>795</v>
      </c>
      <c r="E216" s="1391"/>
      <c r="F216" s="1794">
        <f>SUM(E216:E217)</f>
        <v>0</v>
      </c>
      <c r="G216" s="1337">
        <v>164512</v>
      </c>
      <c r="H216" s="1797">
        <f>SUM(G216:G217)</f>
        <v>3564019</v>
      </c>
      <c r="I216" s="1337">
        <v>164511.5</v>
      </c>
      <c r="J216" s="1794">
        <f>SUM(I216:I217)</f>
        <v>164511.5</v>
      </c>
      <c r="K216" s="1340">
        <v>0</v>
      </c>
      <c r="L216" s="1470">
        <v>1</v>
      </c>
    </row>
    <row r="217" spans="1:12" ht="45" customHeight="1" thickBot="1">
      <c r="A217" s="1840"/>
      <c r="B217" s="1464" t="s">
        <v>426</v>
      </c>
      <c r="C217" s="1465" t="s">
        <v>178</v>
      </c>
      <c r="D217" s="1342" t="s">
        <v>798</v>
      </c>
      <c r="E217" s="1466"/>
      <c r="F217" s="1796"/>
      <c r="G217" s="1468">
        <v>3399507</v>
      </c>
      <c r="H217" s="1799"/>
      <c r="I217" s="1396">
        <v>0</v>
      </c>
      <c r="J217" s="1796"/>
      <c r="K217" s="1390">
        <v>0</v>
      </c>
      <c r="L217" s="1397">
        <v>0</v>
      </c>
    </row>
    <row r="218" spans="1:12" ht="45" customHeight="1">
      <c r="A218" s="1839" t="s">
        <v>847</v>
      </c>
      <c r="B218" s="1854" t="s">
        <v>387</v>
      </c>
      <c r="C218" s="1855" t="s">
        <v>579</v>
      </c>
      <c r="D218" s="1471" t="s">
        <v>795</v>
      </c>
      <c r="E218" s="1472">
        <v>89000</v>
      </c>
      <c r="F218" s="1841">
        <f>SUM(E218:E220)</f>
        <v>89000</v>
      </c>
      <c r="G218" s="1473">
        <v>801806</v>
      </c>
      <c r="H218" s="1857">
        <f>SUM(G218:G220)</f>
        <v>12904684</v>
      </c>
      <c r="I218" s="1474">
        <v>712805.17</v>
      </c>
      <c r="J218" s="1841">
        <f>SUM(I218:I220)</f>
        <v>4823667.82</v>
      </c>
      <c r="K218" s="1360">
        <f>I218/E218</f>
        <v>8.0090468539325848</v>
      </c>
      <c r="L218" s="1361">
        <f>I218/G218</f>
        <v>0.88899954602484899</v>
      </c>
    </row>
    <row r="219" spans="1:12" ht="45" customHeight="1">
      <c r="A219" s="1845"/>
      <c r="B219" s="1852"/>
      <c r="C219" s="1853"/>
      <c r="D219" s="1369" t="s">
        <v>804</v>
      </c>
      <c r="E219" s="1392"/>
      <c r="F219" s="1856"/>
      <c r="G219" s="1371">
        <v>4110863</v>
      </c>
      <c r="H219" s="1858"/>
      <c r="I219" s="1372">
        <v>4110862.65</v>
      </c>
      <c r="J219" s="1856"/>
      <c r="K219" s="1382">
        <v>0</v>
      </c>
      <c r="L219" s="1368">
        <f>I219/G219</f>
        <v>0.9999999148597265</v>
      </c>
    </row>
    <row r="220" spans="1:12" ht="45" customHeight="1" thickBot="1">
      <c r="A220" s="1840"/>
      <c r="B220" s="1464" t="s">
        <v>426</v>
      </c>
      <c r="C220" s="1465" t="s">
        <v>178</v>
      </c>
      <c r="D220" s="1342" t="s">
        <v>798</v>
      </c>
      <c r="E220" s="1352"/>
      <c r="F220" s="1842"/>
      <c r="G220" s="1353">
        <v>7992015</v>
      </c>
      <c r="H220" s="1859"/>
      <c r="I220" s="1396">
        <v>0</v>
      </c>
      <c r="J220" s="1842"/>
      <c r="K220" s="1475">
        <v>0</v>
      </c>
      <c r="L220" s="1476">
        <v>0</v>
      </c>
    </row>
    <row r="221" spans="1:12" ht="45" customHeight="1">
      <c r="A221" s="1839" t="s">
        <v>848</v>
      </c>
      <c r="B221" s="1413" t="s">
        <v>354</v>
      </c>
      <c r="C221" s="1414" t="s">
        <v>355</v>
      </c>
      <c r="D221" s="1335" t="s">
        <v>817</v>
      </c>
      <c r="E221" s="1391">
        <v>236000</v>
      </c>
      <c r="F221" s="1794">
        <f>SUM(E221:E225)</f>
        <v>236000</v>
      </c>
      <c r="G221" s="1337">
        <v>236000</v>
      </c>
      <c r="H221" s="1797">
        <f>SUM(G221:G225)</f>
        <v>14691700</v>
      </c>
      <c r="I221" s="1477">
        <v>0</v>
      </c>
      <c r="J221" s="1794">
        <f>SUM(I221:I225)</f>
        <v>6157778.1899999995</v>
      </c>
      <c r="K221" s="1340">
        <v>0</v>
      </c>
      <c r="L221" s="1341">
        <v>0</v>
      </c>
    </row>
    <row r="222" spans="1:12" ht="45" customHeight="1">
      <c r="A222" s="1845"/>
      <c r="B222" s="1800" t="s">
        <v>387</v>
      </c>
      <c r="C222" s="1801" t="s">
        <v>579</v>
      </c>
      <c r="D222" s="1375" t="s">
        <v>795</v>
      </c>
      <c r="E222" s="1392"/>
      <c r="F222" s="1795"/>
      <c r="G222" s="1377">
        <v>3524042</v>
      </c>
      <c r="H222" s="1798"/>
      <c r="I222" s="1371">
        <v>3524041.75</v>
      </c>
      <c r="J222" s="1795"/>
      <c r="K222" s="1424">
        <v>0</v>
      </c>
      <c r="L222" s="1380">
        <f>I222/G222</f>
        <v>0.99999992905873425</v>
      </c>
    </row>
    <row r="223" spans="1:12" ht="45" customHeight="1">
      <c r="A223" s="1845"/>
      <c r="B223" s="1852"/>
      <c r="C223" s="1853"/>
      <c r="D223" s="1369" t="s">
        <v>805</v>
      </c>
      <c r="E223" s="1392"/>
      <c r="F223" s="1795"/>
      <c r="G223" s="1377">
        <v>1606615</v>
      </c>
      <c r="H223" s="1798"/>
      <c r="I223" s="1377">
        <v>1561355.64</v>
      </c>
      <c r="J223" s="1795"/>
      <c r="K223" s="1424">
        <v>0</v>
      </c>
      <c r="L223" s="1380">
        <f>I223/G223</f>
        <v>0.97182936795685337</v>
      </c>
    </row>
    <row r="224" spans="1:12" ht="45" customHeight="1">
      <c r="A224" s="1845"/>
      <c r="B224" s="1421" t="s">
        <v>403</v>
      </c>
      <c r="C224" s="1422" t="s">
        <v>404</v>
      </c>
      <c r="D224" s="1369" t="s">
        <v>805</v>
      </c>
      <c r="E224" s="1392"/>
      <c r="F224" s="1795"/>
      <c r="G224" s="1371">
        <v>3500000</v>
      </c>
      <c r="H224" s="1798"/>
      <c r="I224" s="1371">
        <v>1072380.7999999998</v>
      </c>
      <c r="J224" s="1795"/>
      <c r="K224" s="1382">
        <v>0</v>
      </c>
      <c r="L224" s="1374">
        <f>I224/G224</f>
        <v>0.30639451428571424</v>
      </c>
    </row>
    <row r="225" spans="1:12" ht="45" customHeight="1" thickBot="1">
      <c r="A225" s="1840"/>
      <c r="B225" s="1464" t="s">
        <v>426</v>
      </c>
      <c r="C225" s="1465" t="s">
        <v>178</v>
      </c>
      <c r="D225" s="1342" t="s">
        <v>798</v>
      </c>
      <c r="E225" s="1466"/>
      <c r="F225" s="1796"/>
      <c r="G225" s="1468">
        <v>5825043</v>
      </c>
      <c r="H225" s="1799"/>
      <c r="I225" s="1396">
        <v>0</v>
      </c>
      <c r="J225" s="1796"/>
      <c r="K225" s="1390">
        <v>0</v>
      </c>
      <c r="L225" s="1397">
        <v>0</v>
      </c>
    </row>
    <row r="226" spans="1:12" ht="45" customHeight="1">
      <c r="A226" s="1839" t="s">
        <v>849</v>
      </c>
      <c r="B226" s="1413" t="s">
        <v>354</v>
      </c>
      <c r="C226" s="1414" t="s">
        <v>355</v>
      </c>
      <c r="D226" s="1335" t="s">
        <v>817</v>
      </c>
      <c r="E226" s="1391">
        <v>99000</v>
      </c>
      <c r="F226" s="1841">
        <f>SUM(E226:E229)</f>
        <v>673000</v>
      </c>
      <c r="G226" s="1337">
        <v>99000</v>
      </c>
      <c r="H226" s="1857">
        <f>SUM(G226:G229)</f>
        <v>22124575</v>
      </c>
      <c r="I226" s="1339">
        <v>0</v>
      </c>
      <c r="J226" s="1841">
        <f>SUM(I226:I229)</f>
        <v>8301003.0499999998</v>
      </c>
      <c r="K226" s="1340">
        <v>0</v>
      </c>
      <c r="L226" s="1341">
        <v>0</v>
      </c>
    </row>
    <row r="227" spans="1:12" ht="45" customHeight="1">
      <c r="A227" s="1845"/>
      <c r="B227" s="1421" t="s">
        <v>377</v>
      </c>
      <c r="C227" s="1422" t="s">
        <v>83</v>
      </c>
      <c r="D227" s="1369" t="s">
        <v>795</v>
      </c>
      <c r="E227" s="1392"/>
      <c r="F227" s="1856"/>
      <c r="G227" s="1371">
        <v>2159841</v>
      </c>
      <c r="H227" s="1858"/>
      <c r="I227" s="1366">
        <v>846588.05</v>
      </c>
      <c r="J227" s="1856"/>
      <c r="K227" s="1382">
        <v>0</v>
      </c>
      <c r="L227" s="1374">
        <f>I227/G227</f>
        <v>0.39196776521975463</v>
      </c>
    </row>
    <row r="228" spans="1:12" ht="45" customHeight="1">
      <c r="A228" s="1845"/>
      <c r="B228" s="1421" t="s">
        <v>387</v>
      </c>
      <c r="C228" s="1480" t="s">
        <v>579</v>
      </c>
      <c r="D228" s="1369" t="s">
        <v>795</v>
      </c>
      <c r="E228" s="1392">
        <v>574000</v>
      </c>
      <c r="F228" s="1856"/>
      <c r="G228" s="1371">
        <v>7968435</v>
      </c>
      <c r="H228" s="1858"/>
      <c r="I228" s="1372">
        <v>7454415</v>
      </c>
      <c r="J228" s="1856"/>
      <c r="K228" s="1373">
        <f>I228/E228</f>
        <v>12.986785714285714</v>
      </c>
      <c r="L228" s="1374">
        <f>I228/G228</f>
        <v>0.93549297948718912</v>
      </c>
    </row>
    <row r="229" spans="1:12" ht="45" customHeight="1" thickBot="1">
      <c r="A229" s="1840"/>
      <c r="B229" s="1464" t="s">
        <v>426</v>
      </c>
      <c r="C229" s="1465" t="s">
        <v>178</v>
      </c>
      <c r="D229" s="1342" t="s">
        <v>798</v>
      </c>
      <c r="E229" s="1466"/>
      <c r="F229" s="1842"/>
      <c r="G229" s="1468">
        <v>11897299</v>
      </c>
      <c r="H229" s="1859"/>
      <c r="I229" s="1396">
        <v>0</v>
      </c>
      <c r="J229" s="1842"/>
      <c r="K229" s="1390">
        <v>0</v>
      </c>
      <c r="L229" s="1397">
        <v>0</v>
      </c>
    </row>
    <row r="230" spans="1:12" ht="45" customHeight="1">
      <c r="A230" s="1839" t="s">
        <v>850</v>
      </c>
      <c r="B230" s="1416" t="s">
        <v>426</v>
      </c>
      <c r="C230" s="1417" t="s">
        <v>178</v>
      </c>
      <c r="D230" s="1335" t="s">
        <v>798</v>
      </c>
      <c r="E230" s="1391"/>
      <c r="F230" s="1794">
        <f>SUM(E230:E231)</f>
        <v>0</v>
      </c>
      <c r="G230" s="1338">
        <v>3605206</v>
      </c>
      <c r="H230" s="1797">
        <f>SUM(G230:G231)</f>
        <v>3746094</v>
      </c>
      <c r="I230" s="1339">
        <v>0</v>
      </c>
      <c r="J230" s="1794">
        <f>SUM(I230:I231)</f>
        <v>42798.35</v>
      </c>
      <c r="K230" s="1340">
        <v>0</v>
      </c>
      <c r="L230" s="1341">
        <v>0</v>
      </c>
    </row>
    <row r="231" spans="1:12" ht="45" customHeight="1" thickBot="1">
      <c r="A231" s="1840"/>
      <c r="B231" s="1464" t="s">
        <v>416</v>
      </c>
      <c r="C231" s="1481" t="s">
        <v>585</v>
      </c>
      <c r="D231" s="1482" t="s">
        <v>807</v>
      </c>
      <c r="E231" s="1467"/>
      <c r="F231" s="1796"/>
      <c r="G231" s="1468">
        <v>140888</v>
      </c>
      <c r="H231" s="1799"/>
      <c r="I231" s="1483">
        <v>42798.35</v>
      </c>
      <c r="J231" s="1796"/>
      <c r="K231" s="1475">
        <v>0</v>
      </c>
      <c r="L231" s="1484">
        <f>I231/G231</f>
        <v>0.30377569416841743</v>
      </c>
    </row>
    <row r="232" spans="1:12" ht="45" customHeight="1">
      <c r="A232" s="1839" t="s">
        <v>851</v>
      </c>
      <c r="B232" s="1419" t="s">
        <v>354</v>
      </c>
      <c r="C232" s="1478" t="s">
        <v>355</v>
      </c>
      <c r="D232" s="1363" t="s">
        <v>817</v>
      </c>
      <c r="E232" s="1404">
        <v>86000</v>
      </c>
      <c r="F232" s="1794">
        <f>SUM(E232:E235)</f>
        <v>3086000</v>
      </c>
      <c r="G232" s="1365">
        <v>86000</v>
      </c>
      <c r="H232" s="1797">
        <f>SUM(G232:G235)</f>
        <v>7215660</v>
      </c>
      <c r="I232" s="1454">
        <v>0</v>
      </c>
      <c r="J232" s="1860">
        <f>SUM(I232:I235)</f>
        <v>0</v>
      </c>
      <c r="K232" s="1418">
        <v>0</v>
      </c>
      <c r="L232" s="1479">
        <v>0</v>
      </c>
    </row>
    <row r="233" spans="1:12" ht="45" customHeight="1">
      <c r="A233" s="1845"/>
      <c r="B233" s="1800" t="s">
        <v>387</v>
      </c>
      <c r="C233" s="1801" t="s">
        <v>579</v>
      </c>
      <c r="D233" s="1369" t="s">
        <v>795</v>
      </c>
      <c r="E233" s="1352"/>
      <c r="F233" s="1795"/>
      <c r="G233" s="1353">
        <v>1016540</v>
      </c>
      <c r="H233" s="1798"/>
      <c r="I233" s="1454">
        <v>0</v>
      </c>
      <c r="J233" s="1861"/>
      <c r="K233" s="1418">
        <v>0</v>
      </c>
      <c r="L233" s="1479">
        <v>0</v>
      </c>
    </row>
    <row r="234" spans="1:12" ht="45" customHeight="1">
      <c r="A234" s="1845"/>
      <c r="B234" s="1852"/>
      <c r="C234" s="1853"/>
      <c r="D234" s="1375" t="s">
        <v>808</v>
      </c>
      <c r="E234" s="1392">
        <v>3000000</v>
      </c>
      <c r="F234" s="1795"/>
      <c r="G234" s="1371">
        <v>3000000</v>
      </c>
      <c r="H234" s="1798"/>
      <c r="I234" s="1384">
        <v>0</v>
      </c>
      <c r="J234" s="1861"/>
      <c r="K234" s="1382">
        <v>0</v>
      </c>
      <c r="L234" s="1385">
        <v>0</v>
      </c>
    </row>
    <row r="235" spans="1:12" ht="45" customHeight="1" thickBot="1">
      <c r="A235" s="1840"/>
      <c r="B235" s="1464" t="s">
        <v>426</v>
      </c>
      <c r="C235" s="1465" t="s">
        <v>178</v>
      </c>
      <c r="D235" s="1342" t="s">
        <v>798</v>
      </c>
      <c r="E235" s="1352"/>
      <c r="F235" s="1796"/>
      <c r="G235" s="1353">
        <v>3113120</v>
      </c>
      <c r="H235" s="1799"/>
      <c r="I235" s="1384">
        <v>0</v>
      </c>
      <c r="J235" s="1862"/>
      <c r="K235" s="1382">
        <v>0</v>
      </c>
      <c r="L235" s="1385">
        <v>0</v>
      </c>
    </row>
    <row r="236" spans="1:12" ht="45" customHeight="1">
      <c r="A236" s="1839" t="s">
        <v>852</v>
      </c>
      <c r="B236" s="1413" t="s">
        <v>354</v>
      </c>
      <c r="C236" s="1414" t="s">
        <v>355</v>
      </c>
      <c r="D236" s="1335" t="s">
        <v>817</v>
      </c>
      <c r="E236" s="1391">
        <v>77000</v>
      </c>
      <c r="F236" s="1841">
        <f>SUM(E236:E240)</f>
        <v>257000</v>
      </c>
      <c r="G236" s="1337">
        <v>77000</v>
      </c>
      <c r="H236" s="1857">
        <f>SUM(G236:G240)</f>
        <v>5542265</v>
      </c>
      <c r="I236" s="1339">
        <v>0</v>
      </c>
      <c r="J236" s="1841">
        <f>SUM(I236:I240)</f>
        <v>2367107.21</v>
      </c>
      <c r="K236" s="1340">
        <v>0</v>
      </c>
      <c r="L236" s="1341">
        <v>0</v>
      </c>
    </row>
    <row r="237" spans="1:12" ht="45" customHeight="1">
      <c r="A237" s="1845"/>
      <c r="B237" s="1775" t="s">
        <v>377</v>
      </c>
      <c r="C237" s="1786" t="s">
        <v>83</v>
      </c>
      <c r="D237" s="1369" t="s">
        <v>795</v>
      </c>
      <c r="E237" s="1392"/>
      <c r="F237" s="1856"/>
      <c r="G237" s="1371">
        <v>1338328</v>
      </c>
      <c r="H237" s="1858"/>
      <c r="I237" s="1372">
        <v>1302695.9100000001</v>
      </c>
      <c r="J237" s="1856"/>
      <c r="K237" s="1382">
        <v>0</v>
      </c>
      <c r="L237" s="1374">
        <f>I237/G237</f>
        <v>0.97337566725047986</v>
      </c>
    </row>
    <row r="238" spans="1:12" ht="45" customHeight="1">
      <c r="A238" s="1845"/>
      <c r="B238" s="1775"/>
      <c r="C238" s="1786"/>
      <c r="D238" s="1369" t="s">
        <v>799</v>
      </c>
      <c r="E238" s="1392">
        <v>180000</v>
      </c>
      <c r="F238" s="1856"/>
      <c r="G238" s="1371">
        <v>180000</v>
      </c>
      <c r="H238" s="1858"/>
      <c r="I238" s="1372">
        <v>108824.30000000002</v>
      </c>
      <c r="J238" s="1856"/>
      <c r="K238" s="1373">
        <f>I238/E238</f>
        <v>0.60457944444444456</v>
      </c>
      <c r="L238" s="1374">
        <f>I238/G238</f>
        <v>0.60457944444444456</v>
      </c>
    </row>
    <row r="239" spans="1:12" ht="45" customHeight="1">
      <c r="A239" s="1845"/>
      <c r="B239" s="1421" t="s">
        <v>387</v>
      </c>
      <c r="C239" s="1480" t="s">
        <v>579</v>
      </c>
      <c r="D239" s="1369" t="s">
        <v>795</v>
      </c>
      <c r="E239" s="1392"/>
      <c r="F239" s="1856"/>
      <c r="G239" s="1371">
        <v>955587</v>
      </c>
      <c r="H239" s="1858"/>
      <c r="I239" s="1372">
        <v>955587</v>
      </c>
      <c r="J239" s="1856"/>
      <c r="K239" s="1382">
        <v>0</v>
      </c>
      <c r="L239" s="1374">
        <f>I239/G239</f>
        <v>1</v>
      </c>
    </row>
    <row r="240" spans="1:12" ht="45" customHeight="1" thickBot="1">
      <c r="A240" s="1840"/>
      <c r="B240" s="1464" t="s">
        <v>426</v>
      </c>
      <c r="C240" s="1465" t="s">
        <v>178</v>
      </c>
      <c r="D240" s="1342" t="s">
        <v>798</v>
      </c>
      <c r="E240" s="1393"/>
      <c r="F240" s="1842"/>
      <c r="G240" s="1344">
        <v>2991350</v>
      </c>
      <c r="H240" s="1859"/>
      <c r="I240" s="1396">
        <v>0</v>
      </c>
      <c r="J240" s="1842"/>
      <c r="K240" s="1390">
        <v>0</v>
      </c>
      <c r="L240" s="1397">
        <v>0</v>
      </c>
    </row>
    <row r="241" spans="1:12" ht="45" customHeight="1">
      <c r="A241" s="1839" t="s">
        <v>853</v>
      </c>
      <c r="B241" s="1421" t="s">
        <v>387</v>
      </c>
      <c r="C241" s="1480" t="s">
        <v>579</v>
      </c>
      <c r="D241" s="1369" t="s">
        <v>795</v>
      </c>
      <c r="E241" s="1404"/>
      <c r="F241" s="1841">
        <f>SUM(E241:E242)</f>
        <v>0</v>
      </c>
      <c r="G241" s="1365">
        <v>1016540</v>
      </c>
      <c r="H241" s="1857">
        <f>SUM(G241:G242)</f>
        <v>8665080</v>
      </c>
      <c r="I241" s="1339">
        <v>0</v>
      </c>
      <c r="J241" s="1843">
        <f>SUM(I241:I242)</f>
        <v>0</v>
      </c>
      <c r="K241" s="1382">
        <v>0</v>
      </c>
      <c r="L241" s="1385">
        <v>0</v>
      </c>
    </row>
    <row r="242" spans="1:12" ht="45" customHeight="1" thickBot="1">
      <c r="A242" s="1840"/>
      <c r="B242" s="1464" t="s">
        <v>426</v>
      </c>
      <c r="C242" s="1465" t="s">
        <v>178</v>
      </c>
      <c r="D242" s="1342" t="s">
        <v>798</v>
      </c>
      <c r="E242" s="1352"/>
      <c r="F242" s="1842"/>
      <c r="G242" s="1353">
        <v>7648540</v>
      </c>
      <c r="H242" s="1859"/>
      <c r="I242" s="1454">
        <v>0</v>
      </c>
      <c r="J242" s="1844"/>
      <c r="K242" s="1382">
        <v>0</v>
      </c>
      <c r="L242" s="1385">
        <v>0</v>
      </c>
    </row>
    <row r="243" spans="1:12" ht="45" customHeight="1">
      <c r="A243" s="1839" t="s">
        <v>854</v>
      </c>
      <c r="B243" s="1413" t="s">
        <v>354</v>
      </c>
      <c r="C243" s="1414" t="s">
        <v>355</v>
      </c>
      <c r="D243" s="1335" t="s">
        <v>817</v>
      </c>
      <c r="E243" s="1391">
        <v>135000</v>
      </c>
      <c r="F243" s="1794">
        <f>SUM(E243:E246)</f>
        <v>135000</v>
      </c>
      <c r="G243" s="1337">
        <v>135000</v>
      </c>
      <c r="H243" s="1797">
        <f>SUM(G243:G246)</f>
        <v>16335780</v>
      </c>
      <c r="I243" s="1339">
        <v>0</v>
      </c>
      <c r="J243" s="1794">
        <f>SUM(I243:I246)</f>
        <v>982362</v>
      </c>
      <c r="K243" s="1340">
        <v>0</v>
      </c>
      <c r="L243" s="1341">
        <v>0</v>
      </c>
    </row>
    <row r="244" spans="1:12" ht="45" customHeight="1">
      <c r="A244" s="1845"/>
      <c r="B244" s="1421" t="s">
        <v>387</v>
      </c>
      <c r="C244" s="1480" t="s">
        <v>579</v>
      </c>
      <c r="D244" s="1369" t="s">
        <v>795</v>
      </c>
      <c r="E244" s="1392"/>
      <c r="F244" s="1795"/>
      <c r="G244" s="1371">
        <v>955587</v>
      </c>
      <c r="H244" s="1798"/>
      <c r="I244" s="1372">
        <v>955587</v>
      </c>
      <c r="J244" s="1795"/>
      <c r="K244" s="1382">
        <v>0</v>
      </c>
      <c r="L244" s="1374">
        <f t="shared" ref="L244:L255" si="22">I244/G244</f>
        <v>1</v>
      </c>
    </row>
    <row r="245" spans="1:12" ht="45" customHeight="1">
      <c r="A245" s="1845"/>
      <c r="B245" s="1421" t="s">
        <v>403</v>
      </c>
      <c r="C245" s="1422" t="s">
        <v>404</v>
      </c>
      <c r="D245" s="1369" t="s">
        <v>795</v>
      </c>
      <c r="E245" s="1392"/>
      <c r="F245" s="1795"/>
      <c r="G245" s="1371">
        <v>34850</v>
      </c>
      <c r="H245" s="1798"/>
      <c r="I245" s="1372">
        <v>26775</v>
      </c>
      <c r="J245" s="1795"/>
      <c r="K245" s="1382">
        <v>0</v>
      </c>
      <c r="L245" s="1374">
        <f t="shared" si="22"/>
        <v>0.76829268292682928</v>
      </c>
    </row>
    <row r="246" spans="1:12" ht="45" customHeight="1" thickBot="1">
      <c r="A246" s="1840"/>
      <c r="B246" s="1464" t="s">
        <v>426</v>
      </c>
      <c r="C246" s="1465" t="s">
        <v>178</v>
      </c>
      <c r="D246" s="1342" t="s">
        <v>798</v>
      </c>
      <c r="E246" s="1393"/>
      <c r="F246" s="1796"/>
      <c r="G246" s="1468">
        <v>15210343</v>
      </c>
      <c r="H246" s="1799"/>
      <c r="I246" s="1454">
        <v>0</v>
      </c>
      <c r="J246" s="1796"/>
      <c r="K246" s="1382">
        <v>0</v>
      </c>
      <c r="L246" s="1385">
        <v>0</v>
      </c>
    </row>
    <row r="247" spans="1:12" ht="45" customHeight="1">
      <c r="A247" s="1839" t="s">
        <v>855</v>
      </c>
      <c r="B247" s="1419" t="s">
        <v>387</v>
      </c>
      <c r="C247" s="1485" t="s">
        <v>579</v>
      </c>
      <c r="D247" s="1335" t="s">
        <v>795</v>
      </c>
      <c r="E247" s="1391"/>
      <c r="F247" s="1794">
        <f>SUM(E247:E248)</f>
        <v>0</v>
      </c>
      <c r="G247" s="1337">
        <v>2033080</v>
      </c>
      <c r="H247" s="1797">
        <f>SUM(G247:G248)</f>
        <v>5601249</v>
      </c>
      <c r="I247" s="1339">
        <v>0</v>
      </c>
      <c r="J247" s="1843">
        <f>SUM(I247:I248)</f>
        <v>0</v>
      </c>
      <c r="K247" s="1340">
        <v>0</v>
      </c>
      <c r="L247" s="1341">
        <v>0</v>
      </c>
    </row>
    <row r="248" spans="1:12" ht="45" customHeight="1" thickBot="1">
      <c r="A248" s="1840"/>
      <c r="B248" s="1464" t="s">
        <v>426</v>
      </c>
      <c r="C248" s="1465" t="s">
        <v>178</v>
      </c>
      <c r="D248" s="1342" t="s">
        <v>798</v>
      </c>
      <c r="E248" s="1352"/>
      <c r="F248" s="1796"/>
      <c r="G248" s="1353">
        <v>3568169</v>
      </c>
      <c r="H248" s="1799"/>
      <c r="I248" s="1454">
        <v>0</v>
      </c>
      <c r="J248" s="1844"/>
      <c r="K248" s="1382">
        <v>0</v>
      </c>
      <c r="L248" s="1385">
        <v>0</v>
      </c>
    </row>
    <row r="249" spans="1:12" ht="45" customHeight="1">
      <c r="A249" s="1839" t="s">
        <v>856</v>
      </c>
      <c r="B249" s="1413" t="s">
        <v>354</v>
      </c>
      <c r="C249" s="1414" t="s">
        <v>355</v>
      </c>
      <c r="D249" s="1335" t="s">
        <v>817</v>
      </c>
      <c r="E249" s="1391"/>
      <c r="F249" s="1794">
        <f>SUM(E249:E251)</f>
        <v>0</v>
      </c>
      <c r="G249" s="1337">
        <v>221400</v>
      </c>
      <c r="H249" s="1797">
        <f>SUM(G249:G251)</f>
        <v>9712628</v>
      </c>
      <c r="I249" s="1359">
        <v>221399.99</v>
      </c>
      <c r="J249" s="1794">
        <f>SUM(I249:I251)</f>
        <v>1176986.99</v>
      </c>
      <c r="K249" s="1340">
        <v>0</v>
      </c>
      <c r="L249" s="1361">
        <f t="shared" si="22"/>
        <v>0.99999995483288162</v>
      </c>
    </row>
    <row r="250" spans="1:12" ht="45" customHeight="1">
      <c r="A250" s="1845"/>
      <c r="B250" s="1421" t="s">
        <v>387</v>
      </c>
      <c r="C250" s="1480" t="s">
        <v>579</v>
      </c>
      <c r="D250" s="1369" t="s">
        <v>795</v>
      </c>
      <c r="E250" s="1392"/>
      <c r="F250" s="1795"/>
      <c r="G250" s="1371">
        <v>2966293</v>
      </c>
      <c r="H250" s="1798"/>
      <c r="I250" s="1372">
        <v>955587</v>
      </c>
      <c r="J250" s="1795"/>
      <c r="K250" s="1382">
        <v>0</v>
      </c>
      <c r="L250" s="1374">
        <f t="shared" si="22"/>
        <v>0.32214855376727786</v>
      </c>
    </row>
    <row r="251" spans="1:12" ht="45" customHeight="1" thickBot="1">
      <c r="A251" s="1840"/>
      <c r="B251" s="1464" t="s">
        <v>426</v>
      </c>
      <c r="C251" s="1465" t="s">
        <v>178</v>
      </c>
      <c r="D251" s="1342" t="s">
        <v>798</v>
      </c>
      <c r="E251" s="1466"/>
      <c r="F251" s="1796"/>
      <c r="G251" s="1468">
        <v>6524935</v>
      </c>
      <c r="H251" s="1799"/>
      <c r="I251" s="1396">
        <v>0</v>
      </c>
      <c r="J251" s="1796"/>
      <c r="K251" s="1390">
        <v>0</v>
      </c>
      <c r="L251" s="1397">
        <v>0</v>
      </c>
    </row>
    <row r="252" spans="1:12" ht="45" customHeight="1" thickBot="1">
      <c r="A252" s="1325" t="s">
        <v>857</v>
      </c>
      <c r="B252" s="1464" t="s">
        <v>426</v>
      </c>
      <c r="C252" s="1465" t="s">
        <v>178</v>
      </c>
      <c r="D252" s="1342" t="s">
        <v>798</v>
      </c>
      <c r="E252" s="1466"/>
      <c r="F252" s="1486">
        <f>E252</f>
        <v>0</v>
      </c>
      <c r="G252" s="1468">
        <v>8368006</v>
      </c>
      <c r="H252" s="1468">
        <f>G252</f>
        <v>8368006</v>
      </c>
      <c r="I252" s="1396">
        <v>0</v>
      </c>
      <c r="J252" s="1486">
        <f>I252</f>
        <v>0</v>
      </c>
      <c r="K252" s="1390">
        <v>0</v>
      </c>
      <c r="L252" s="1397">
        <v>0</v>
      </c>
    </row>
    <row r="253" spans="1:12" ht="45" customHeight="1">
      <c r="A253" s="1839" t="s">
        <v>858</v>
      </c>
      <c r="B253" s="1413" t="s">
        <v>387</v>
      </c>
      <c r="C253" s="1463" t="s">
        <v>579</v>
      </c>
      <c r="D253" s="1335" t="s">
        <v>795</v>
      </c>
      <c r="E253" s="1391"/>
      <c r="F253" s="1794">
        <f>SUM(E253:E254)</f>
        <v>0</v>
      </c>
      <c r="G253" s="1337">
        <v>725971</v>
      </c>
      <c r="H253" s="1797">
        <f>SUM(G253:G254)</f>
        <v>7392077</v>
      </c>
      <c r="I253" s="1359">
        <v>725970.11</v>
      </c>
      <c r="J253" s="1794">
        <f>SUM(I253:I254)</f>
        <v>725970.11</v>
      </c>
      <c r="K253" s="1340">
        <v>0</v>
      </c>
      <c r="L253" s="1361">
        <f t="shared" si="22"/>
        <v>0.99999877405571291</v>
      </c>
    </row>
    <row r="254" spans="1:12" ht="45" customHeight="1" thickBot="1">
      <c r="A254" s="1840"/>
      <c r="B254" s="1464" t="s">
        <v>426</v>
      </c>
      <c r="C254" s="1465" t="s">
        <v>178</v>
      </c>
      <c r="D254" s="1482" t="s">
        <v>798</v>
      </c>
      <c r="E254" s="1466"/>
      <c r="F254" s="1796"/>
      <c r="G254" s="1468">
        <v>6666106</v>
      </c>
      <c r="H254" s="1799"/>
      <c r="I254" s="1396">
        <v>0</v>
      </c>
      <c r="J254" s="1796"/>
      <c r="K254" s="1390">
        <v>0</v>
      </c>
      <c r="L254" s="1397">
        <v>0</v>
      </c>
    </row>
    <row r="255" spans="1:12" ht="45" customHeight="1" thickBot="1">
      <c r="A255" s="1487"/>
      <c r="B255" s="1488"/>
      <c r="C255" s="1489"/>
      <c r="D255" s="1490" t="s">
        <v>859</v>
      </c>
      <c r="E255" s="1491">
        <f t="shared" ref="E255:J255" si="23">SUM(E7:E254)</f>
        <v>88402533000</v>
      </c>
      <c r="F255" s="1491">
        <f t="shared" si="23"/>
        <v>88402533000</v>
      </c>
      <c r="G255" s="1492">
        <f t="shared" si="23"/>
        <v>88402533000</v>
      </c>
      <c r="H255" s="1492">
        <f t="shared" si="23"/>
        <v>88402533000</v>
      </c>
      <c r="I255" s="1492">
        <f t="shared" si="23"/>
        <v>34805296153.37001</v>
      </c>
      <c r="J255" s="1491">
        <f t="shared" si="23"/>
        <v>34805296153.370003</v>
      </c>
      <c r="K255" s="1493">
        <f>I255/E255</f>
        <v>0.39371378819394248</v>
      </c>
      <c r="L255" s="1494">
        <f t="shared" si="22"/>
        <v>0.39371378819394248</v>
      </c>
    </row>
    <row r="256" spans="1:12" ht="45" customHeight="1">
      <c r="A256" s="1495"/>
      <c r="B256" s="1304"/>
      <c r="C256" s="1294"/>
      <c r="D256" s="1496"/>
      <c r="E256" s="1497"/>
      <c r="F256" s="1497"/>
      <c r="G256" s="1498"/>
      <c r="H256" s="1498"/>
      <c r="I256" s="1499">
        <f>I255-J255</f>
        <v>0</v>
      </c>
      <c r="J256" s="1497"/>
      <c r="K256" s="1500"/>
      <c r="L256" s="1501"/>
    </row>
    <row r="257" spans="1:12" ht="33" customHeight="1">
      <c r="A257" s="1495"/>
      <c r="B257" s="1502"/>
      <c r="C257" s="1503"/>
      <c r="D257" s="1504"/>
      <c r="E257" s="1505"/>
      <c r="F257" s="1505"/>
      <c r="G257" s="1506"/>
      <c r="H257" s="1506"/>
      <c r="I257" s="1507"/>
      <c r="J257" s="1508"/>
      <c r="K257" s="1505"/>
      <c r="L257" s="1505"/>
    </row>
    <row r="258" spans="1:12" ht="27" customHeight="1">
      <c r="A258" s="1495"/>
      <c r="B258" s="1502"/>
      <c r="C258" s="1503"/>
      <c r="D258" s="1506"/>
      <c r="E258" s="1505"/>
      <c r="F258" s="1505"/>
      <c r="G258" s="1506"/>
      <c r="H258" s="1506"/>
      <c r="I258" s="1506"/>
      <c r="J258" s="1505"/>
      <c r="K258" s="1505"/>
      <c r="L258" s="1505"/>
    </row>
    <row r="259" spans="1:12" ht="27.6" customHeight="1">
      <c r="A259" s="1509"/>
      <c r="B259" s="1502"/>
      <c r="C259" s="1503"/>
      <c r="D259" s="1504"/>
      <c r="E259" s="1510"/>
      <c r="F259" s="1511"/>
    </row>
    <row r="260" spans="1:12" ht="28.9" customHeight="1">
      <c r="A260" s="1509"/>
      <c r="B260" s="1502"/>
      <c r="C260" s="1503"/>
      <c r="D260" s="1302"/>
      <c r="E260" s="1510"/>
      <c r="H260" s="1512"/>
      <c r="J260" s="1517"/>
    </row>
    <row r="261" spans="1:12" ht="37.5" customHeight="1">
      <c r="A261" s="1509"/>
      <c r="B261" s="1302"/>
      <c r="C261" s="1302"/>
      <c r="D261" s="1302"/>
      <c r="E261" s="1510"/>
    </row>
    <row r="262" spans="1:12" ht="37.5" customHeight="1">
      <c r="A262" s="1509"/>
      <c r="B262" s="1302"/>
      <c r="C262" s="1302"/>
      <c r="D262" s="1302"/>
      <c r="E262" s="1510"/>
    </row>
    <row r="263" spans="1:12" ht="37.5" customHeight="1">
      <c r="A263" s="1509"/>
      <c r="B263" s="1302"/>
      <c r="C263" s="1302"/>
      <c r="D263" s="1302"/>
      <c r="E263" s="1510"/>
    </row>
    <row r="264" spans="1:12" ht="37.5" customHeight="1">
      <c r="A264" s="1509"/>
      <c r="B264" s="1302"/>
      <c r="C264" s="1302"/>
      <c r="D264" s="1302"/>
      <c r="E264" s="1510"/>
    </row>
    <row r="265" spans="1:12" ht="37.5" customHeight="1">
      <c r="A265" s="1509"/>
      <c r="B265" s="1302"/>
      <c r="C265" s="1302"/>
      <c r="D265" s="1302"/>
      <c r="E265" s="1510"/>
    </row>
    <row r="266" spans="1:12" ht="37.5" customHeight="1">
      <c r="A266" s="1509"/>
      <c r="B266" s="1302"/>
      <c r="C266" s="1302"/>
      <c r="D266" s="1302"/>
      <c r="E266" s="1510"/>
    </row>
    <row r="267" spans="1:12" ht="37.5" customHeight="1">
      <c r="A267" s="1509"/>
      <c r="B267" s="1302"/>
      <c r="C267" s="1302"/>
      <c r="D267" s="1302"/>
      <c r="E267" s="1510"/>
    </row>
    <row r="268" spans="1:12" ht="37.5" customHeight="1">
      <c r="A268" s="1509"/>
      <c r="B268" s="1302"/>
      <c r="C268" s="1302"/>
      <c r="D268" s="1302"/>
      <c r="E268" s="1510"/>
      <c r="K268" s="1518"/>
    </row>
    <row r="269" spans="1:12" ht="37.5" customHeight="1">
      <c r="A269" s="1509"/>
      <c r="B269" s="1302"/>
      <c r="C269" s="1302"/>
      <c r="D269" s="1302"/>
      <c r="E269" s="1510"/>
    </row>
    <row r="270" spans="1:12" ht="37.5" customHeight="1">
      <c r="A270" s="1509"/>
      <c r="B270" s="1302"/>
      <c r="C270" s="1302"/>
      <c r="D270" s="1302"/>
      <c r="E270" s="1510"/>
    </row>
    <row r="271" spans="1:12" ht="37.5" customHeight="1">
      <c r="A271" s="1509"/>
      <c r="B271" s="1302"/>
      <c r="C271" s="1302"/>
      <c r="D271" s="1302"/>
      <c r="E271" s="1510"/>
      <c r="J271" s="1519"/>
    </row>
    <row r="272" spans="1:12" ht="37.5" customHeight="1">
      <c r="A272" s="1509"/>
      <c r="B272" s="1302"/>
      <c r="C272" s="1302"/>
      <c r="D272" s="1302"/>
      <c r="E272" s="1510"/>
    </row>
  </sheetData>
  <mergeCells count="271">
    <mergeCell ref="A253:A254"/>
    <mergeCell ref="F253:F254"/>
    <mergeCell ref="H253:H254"/>
    <mergeCell ref="J253:J254"/>
    <mergeCell ref="A247:A248"/>
    <mergeCell ref="F247:F248"/>
    <mergeCell ref="H247:H248"/>
    <mergeCell ref="J247:J248"/>
    <mergeCell ref="A249:A251"/>
    <mergeCell ref="F249:F251"/>
    <mergeCell ref="H249:H251"/>
    <mergeCell ref="J249:J251"/>
    <mergeCell ref="A241:A242"/>
    <mergeCell ref="F241:F242"/>
    <mergeCell ref="H241:H242"/>
    <mergeCell ref="J241:J242"/>
    <mergeCell ref="A243:A246"/>
    <mergeCell ref="F243:F246"/>
    <mergeCell ref="H243:H246"/>
    <mergeCell ref="J243:J246"/>
    <mergeCell ref="A236:A240"/>
    <mergeCell ref="F236:F240"/>
    <mergeCell ref="H236:H240"/>
    <mergeCell ref="J236:J240"/>
    <mergeCell ref="B237:B238"/>
    <mergeCell ref="C237:C238"/>
    <mergeCell ref="A232:A235"/>
    <mergeCell ref="F232:F235"/>
    <mergeCell ref="H232:H235"/>
    <mergeCell ref="J232:J235"/>
    <mergeCell ref="B233:B234"/>
    <mergeCell ref="C233:C234"/>
    <mergeCell ref="A226:A229"/>
    <mergeCell ref="F226:F229"/>
    <mergeCell ref="H226:H229"/>
    <mergeCell ref="J226:J229"/>
    <mergeCell ref="A230:A231"/>
    <mergeCell ref="F230:F231"/>
    <mergeCell ref="H230:H231"/>
    <mergeCell ref="J230:J231"/>
    <mergeCell ref="A221:A225"/>
    <mergeCell ref="F221:F225"/>
    <mergeCell ref="H221:H225"/>
    <mergeCell ref="J221:J225"/>
    <mergeCell ref="B222:B223"/>
    <mergeCell ref="C222:C223"/>
    <mergeCell ref="A216:A217"/>
    <mergeCell ref="F216:F217"/>
    <mergeCell ref="H216:H217"/>
    <mergeCell ref="J216:J217"/>
    <mergeCell ref="A218:A220"/>
    <mergeCell ref="B218:B219"/>
    <mergeCell ref="C218:C219"/>
    <mergeCell ref="F218:F220"/>
    <mergeCell ref="H218:H220"/>
    <mergeCell ref="J218:J220"/>
    <mergeCell ref="A209:A210"/>
    <mergeCell ref="F209:F210"/>
    <mergeCell ref="H209:H210"/>
    <mergeCell ref="J209:J210"/>
    <mergeCell ref="A212:A215"/>
    <mergeCell ref="B212:B213"/>
    <mergeCell ref="C212:C213"/>
    <mergeCell ref="F212:F215"/>
    <mergeCell ref="H212:H215"/>
    <mergeCell ref="J212:J215"/>
    <mergeCell ref="A206:A208"/>
    <mergeCell ref="B206:B208"/>
    <mergeCell ref="C206:C208"/>
    <mergeCell ref="F206:F208"/>
    <mergeCell ref="H206:H208"/>
    <mergeCell ref="J206:J208"/>
    <mergeCell ref="A204:A205"/>
    <mergeCell ref="B204:B205"/>
    <mergeCell ref="C204:C205"/>
    <mergeCell ref="F204:F205"/>
    <mergeCell ref="H204:H205"/>
    <mergeCell ref="J204:J205"/>
    <mergeCell ref="A200:A201"/>
    <mergeCell ref="B200:B201"/>
    <mergeCell ref="C200:C201"/>
    <mergeCell ref="F200:F201"/>
    <mergeCell ref="H200:H201"/>
    <mergeCell ref="J200:J201"/>
    <mergeCell ref="A194:A195"/>
    <mergeCell ref="F194:F195"/>
    <mergeCell ref="H194:H195"/>
    <mergeCell ref="J194:J195"/>
    <mergeCell ref="A197:A198"/>
    <mergeCell ref="B197:B198"/>
    <mergeCell ref="C197:C198"/>
    <mergeCell ref="F197:F198"/>
    <mergeCell ref="H197:H198"/>
    <mergeCell ref="J197:J198"/>
    <mergeCell ref="A188:A192"/>
    <mergeCell ref="B188:B189"/>
    <mergeCell ref="C188:C189"/>
    <mergeCell ref="F188:F192"/>
    <mergeCell ref="H188:H192"/>
    <mergeCell ref="J188:J192"/>
    <mergeCell ref="B190:B192"/>
    <mergeCell ref="C190:C192"/>
    <mergeCell ref="A185:A187"/>
    <mergeCell ref="B185:B187"/>
    <mergeCell ref="C185:C187"/>
    <mergeCell ref="F185:F187"/>
    <mergeCell ref="H185:H187"/>
    <mergeCell ref="J185:J187"/>
    <mergeCell ref="C160:C162"/>
    <mergeCell ref="A148:A158"/>
    <mergeCell ref="F148:F158"/>
    <mergeCell ref="A179:A184"/>
    <mergeCell ref="F179:F184"/>
    <mergeCell ref="H179:H184"/>
    <mergeCell ref="J179:J184"/>
    <mergeCell ref="B180:B181"/>
    <mergeCell ref="C180:C181"/>
    <mergeCell ref="B182:B184"/>
    <mergeCell ref="C182:C184"/>
    <mergeCell ref="A174:A176"/>
    <mergeCell ref="F174:F176"/>
    <mergeCell ref="H174:H176"/>
    <mergeCell ref="J174:J176"/>
    <mergeCell ref="A177:A178"/>
    <mergeCell ref="B177:B178"/>
    <mergeCell ref="C177:C178"/>
    <mergeCell ref="F177:F178"/>
    <mergeCell ref="H177:H178"/>
    <mergeCell ref="J177:J178"/>
    <mergeCell ref="A164:A173"/>
    <mergeCell ref="B164:B167"/>
    <mergeCell ref="C164:C167"/>
    <mergeCell ref="F164:F173"/>
    <mergeCell ref="H164:H173"/>
    <mergeCell ref="J131:J132"/>
    <mergeCell ref="A133:A147"/>
    <mergeCell ref="F133:F147"/>
    <mergeCell ref="H133:H147"/>
    <mergeCell ref="J133:J147"/>
    <mergeCell ref="B134:B136"/>
    <mergeCell ref="C134:C136"/>
    <mergeCell ref="J164:J173"/>
    <mergeCell ref="B168:B173"/>
    <mergeCell ref="C168:C173"/>
    <mergeCell ref="H148:H158"/>
    <mergeCell ref="J148:J158"/>
    <mergeCell ref="B149:B157"/>
    <mergeCell ref="C149:C157"/>
    <mergeCell ref="A159:A163"/>
    <mergeCell ref="F159:F163"/>
    <mergeCell ref="H159:H163"/>
    <mergeCell ref="J159:J163"/>
    <mergeCell ref="B160:B162"/>
    <mergeCell ref="A127:A130"/>
    <mergeCell ref="B127:B130"/>
    <mergeCell ref="C127:C130"/>
    <mergeCell ref="F127:F130"/>
    <mergeCell ref="H127:H130"/>
    <mergeCell ref="J127:J130"/>
    <mergeCell ref="B137:B141"/>
    <mergeCell ref="C137:C141"/>
    <mergeCell ref="B142:B147"/>
    <mergeCell ref="C142:C147"/>
    <mergeCell ref="A131:A132"/>
    <mergeCell ref="F131:F132"/>
    <mergeCell ref="H131:H132"/>
    <mergeCell ref="A121:A126"/>
    <mergeCell ref="B121:B122"/>
    <mergeCell ref="C121:C122"/>
    <mergeCell ref="F121:F126"/>
    <mergeCell ref="H121:H126"/>
    <mergeCell ref="J121:J126"/>
    <mergeCell ref="B123:B126"/>
    <mergeCell ref="C123:C126"/>
    <mergeCell ref="A89:A120"/>
    <mergeCell ref="B89:B93"/>
    <mergeCell ref="C89:C93"/>
    <mergeCell ref="F89:F120"/>
    <mergeCell ref="H89:H120"/>
    <mergeCell ref="J89:J120"/>
    <mergeCell ref="B96:B99"/>
    <mergeCell ref="C96:C99"/>
    <mergeCell ref="B100:B116"/>
    <mergeCell ref="C100:C116"/>
    <mergeCell ref="A73:A87"/>
    <mergeCell ref="F73:F87"/>
    <mergeCell ref="H73:H87"/>
    <mergeCell ref="J73:J87"/>
    <mergeCell ref="B74:B87"/>
    <mergeCell ref="C74:C87"/>
    <mergeCell ref="A51:A72"/>
    <mergeCell ref="B51:B53"/>
    <mergeCell ref="C51:C53"/>
    <mergeCell ref="F51:F72"/>
    <mergeCell ref="H51:H72"/>
    <mergeCell ref="J51:J72"/>
    <mergeCell ref="B54:B72"/>
    <mergeCell ref="C54:C72"/>
    <mergeCell ref="A49:A50"/>
    <mergeCell ref="B49:B50"/>
    <mergeCell ref="C49:C50"/>
    <mergeCell ref="F49:F50"/>
    <mergeCell ref="H28:H40"/>
    <mergeCell ref="H49:H50"/>
    <mergeCell ref="J49:J50"/>
    <mergeCell ref="H41:H42"/>
    <mergeCell ref="J41:J42"/>
    <mergeCell ref="A43:A48"/>
    <mergeCell ref="B43:B45"/>
    <mergeCell ref="C43:C45"/>
    <mergeCell ref="F43:F48"/>
    <mergeCell ref="H43:H48"/>
    <mergeCell ref="J43:J48"/>
    <mergeCell ref="B46:B48"/>
    <mergeCell ref="C46:C48"/>
    <mergeCell ref="A41:A42"/>
    <mergeCell ref="B41:B42"/>
    <mergeCell ref="C41:C42"/>
    <mergeCell ref="F41:F42"/>
    <mergeCell ref="J28:J40"/>
    <mergeCell ref="B31:B32"/>
    <mergeCell ref="C31:C32"/>
    <mergeCell ref="B33:B36"/>
    <mergeCell ref="C33:C36"/>
    <mergeCell ref="A22:A27"/>
    <mergeCell ref="B22:B25"/>
    <mergeCell ref="C22:C25"/>
    <mergeCell ref="F22:F27"/>
    <mergeCell ref="H22:H27"/>
    <mergeCell ref="J22:J27"/>
    <mergeCell ref="B26:B27"/>
    <mergeCell ref="C26:C27"/>
    <mergeCell ref="B37:B40"/>
    <mergeCell ref="C37:C40"/>
    <mergeCell ref="A28:A40"/>
    <mergeCell ref="B28:B30"/>
    <mergeCell ref="C28:C30"/>
    <mergeCell ref="F28:F40"/>
    <mergeCell ref="A16:A21"/>
    <mergeCell ref="B16:B17"/>
    <mergeCell ref="C16:C17"/>
    <mergeCell ref="F16:F21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9" firstPageNumber="66" orientation="landscape" useFirstPageNumber="1" r:id="rId1"/>
  <headerFooter alignWithMargins="0">
    <oddHeader>&amp;C&amp;20- &amp;P -</oddHeader>
  </headerFooter>
  <rowBreaks count="14" manualBreakCount="14">
    <brk id="21" max="11" man="1"/>
    <brk id="36" max="11" man="1"/>
    <brk id="50" max="11" man="1"/>
    <brk id="67" max="11" man="1"/>
    <brk id="85" max="11" man="1"/>
    <brk id="99" max="11" man="1"/>
    <brk id="116" max="11" man="1"/>
    <brk id="132" max="11" man="1"/>
    <brk id="147" max="11" man="1"/>
    <brk id="167" max="11" man="1"/>
    <brk id="187" max="11" man="1"/>
    <brk id="208" max="11" man="1"/>
    <brk id="229" max="11" man="1"/>
    <brk id="248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zoomScale="70" zoomScaleNormal="70" zoomScaleSheetLayoutView="70" workbookViewId="0">
      <selection activeCell="A38" sqref="A38:A81"/>
    </sheetView>
  </sheetViews>
  <sheetFormatPr defaultRowHeight="14.25"/>
  <cols>
    <col min="1" max="2" width="14" style="1585" customWidth="1"/>
    <col min="3" max="3" width="76" style="1585" customWidth="1"/>
    <col min="4" max="4" width="14.85546875" style="1585" customWidth="1"/>
    <col min="5" max="5" width="14.85546875" style="1585" bestFit="1" customWidth="1"/>
    <col min="6" max="6" width="16.140625" style="1585" customWidth="1"/>
    <col min="7" max="13" width="14.42578125" style="1586" customWidth="1"/>
    <col min="14" max="14" width="15.85546875" style="1586" customWidth="1"/>
    <col min="15" max="256" width="9.140625" style="1585"/>
    <col min="257" max="258" width="14" style="1585" customWidth="1"/>
    <col min="259" max="259" width="76" style="1585" customWidth="1"/>
    <col min="260" max="260" width="14.85546875" style="1585" customWidth="1"/>
    <col min="261" max="261" width="14.85546875" style="1585" bestFit="1" customWidth="1"/>
    <col min="262" max="262" width="16.140625" style="1585" customWidth="1"/>
    <col min="263" max="269" width="14.42578125" style="1585" customWidth="1"/>
    <col min="270" max="270" width="15.85546875" style="1585" customWidth="1"/>
    <col min="271" max="512" width="9.140625" style="1585"/>
    <col min="513" max="514" width="14" style="1585" customWidth="1"/>
    <col min="515" max="515" width="76" style="1585" customWidth="1"/>
    <col min="516" max="516" width="14.85546875" style="1585" customWidth="1"/>
    <col min="517" max="517" width="14.85546875" style="1585" bestFit="1" customWidth="1"/>
    <col min="518" max="518" width="16.140625" style="1585" customWidth="1"/>
    <col min="519" max="525" width="14.42578125" style="1585" customWidth="1"/>
    <col min="526" max="526" width="15.85546875" style="1585" customWidth="1"/>
    <col min="527" max="768" width="9.140625" style="1585"/>
    <col min="769" max="770" width="14" style="1585" customWidth="1"/>
    <col min="771" max="771" width="76" style="1585" customWidth="1"/>
    <col min="772" max="772" width="14.85546875" style="1585" customWidth="1"/>
    <col min="773" max="773" width="14.85546875" style="1585" bestFit="1" customWidth="1"/>
    <col min="774" max="774" width="16.140625" style="1585" customWidth="1"/>
    <col min="775" max="781" width="14.42578125" style="1585" customWidth="1"/>
    <col min="782" max="782" width="15.85546875" style="1585" customWidth="1"/>
    <col min="783" max="1024" width="9.140625" style="1585"/>
    <col min="1025" max="1026" width="14" style="1585" customWidth="1"/>
    <col min="1027" max="1027" width="76" style="1585" customWidth="1"/>
    <col min="1028" max="1028" width="14.85546875" style="1585" customWidth="1"/>
    <col min="1029" max="1029" width="14.85546875" style="1585" bestFit="1" customWidth="1"/>
    <col min="1030" max="1030" width="16.140625" style="1585" customWidth="1"/>
    <col min="1031" max="1037" width="14.42578125" style="1585" customWidth="1"/>
    <col min="1038" max="1038" width="15.85546875" style="1585" customWidth="1"/>
    <col min="1039" max="1280" width="9.140625" style="1585"/>
    <col min="1281" max="1282" width="14" style="1585" customWidth="1"/>
    <col min="1283" max="1283" width="76" style="1585" customWidth="1"/>
    <col min="1284" max="1284" width="14.85546875" style="1585" customWidth="1"/>
    <col min="1285" max="1285" width="14.85546875" style="1585" bestFit="1" customWidth="1"/>
    <col min="1286" max="1286" width="16.140625" style="1585" customWidth="1"/>
    <col min="1287" max="1293" width="14.42578125" style="1585" customWidth="1"/>
    <col min="1294" max="1294" width="15.85546875" style="1585" customWidth="1"/>
    <col min="1295" max="1536" width="9.140625" style="1585"/>
    <col min="1537" max="1538" width="14" style="1585" customWidth="1"/>
    <col min="1539" max="1539" width="76" style="1585" customWidth="1"/>
    <col min="1540" max="1540" width="14.85546875" style="1585" customWidth="1"/>
    <col min="1541" max="1541" width="14.85546875" style="1585" bestFit="1" customWidth="1"/>
    <col min="1542" max="1542" width="16.140625" style="1585" customWidth="1"/>
    <col min="1543" max="1549" width="14.42578125" style="1585" customWidth="1"/>
    <col min="1550" max="1550" width="15.85546875" style="1585" customWidth="1"/>
    <col min="1551" max="1792" width="9.140625" style="1585"/>
    <col min="1793" max="1794" width="14" style="1585" customWidth="1"/>
    <col min="1795" max="1795" width="76" style="1585" customWidth="1"/>
    <col min="1796" max="1796" width="14.85546875" style="1585" customWidth="1"/>
    <col min="1797" max="1797" width="14.85546875" style="1585" bestFit="1" customWidth="1"/>
    <col min="1798" max="1798" width="16.140625" style="1585" customWidth="1"/>
    <col min="1799" max="1805" width="14.42578125" style="1585" customWidth="1"/>
    <col min="1806" max="1806" width="15.85546875" style="1585" customWidth="1"/>
    <col min="1807" max="2048" width="9.140625" style="1585"/>
    <col min="2049" max="2050" width="14" style="1585" customWidth="1"/>
    <col min="2051" max="2051" width="76" style="1585" customWidth="1"/>
    <col min="2052" max="2052" width="14.85546875" style="1585" customWidth="1"/>
    <col min="2053" max="2053" width="14.85546875" style="1585" bestFit="1" customWidth="1"/>
    <col min="2054" max="2054" width="16.140625" style="1585" customWidth="1"/>
    <col min="2055" max="2061" width="14.42578125" style="1585" customWidth="1"/>
    <col min="2062" max="2062" width="15.85546875" style="1585" customWidth="1"/>
    <col min="2063" max="2304" width="9.140625" style="1585"/>
    <col min="2305" max="2306" width="14" style="1585" customWidth="1"/>
    <col min="2307" max="2307" width="76" style="1585" customWidth="1"/>
    <col min="2308" max="2308" width="14.85546875" style="1585" customWidth="1"/>
    <col min="2309" max="2309" width="14.85546875" style="1585" bestFit="1" customWidth="1"/>
    <col min="2310" max="2310" width="16.140625" style="1585" customWidth="1"/>
    <col min="2311" max="2317" width="14.42578125" style="1585" customWidth="1"/>
    <col min="2318" max="2318" width="15.85546875" style="1585" customWidth="1"/>
    <col min="2319" max="2560" width="9.140625" style="1585"/>
    <col min="2561" max="2562" width="14" style="1585" customWidth="1"/>
    <col min="2563" max="2563" width="76" style="1585" customWidth="1"/>
    <col min="2564" max="2564" width="14.85546875" style="1585" customWidth="1"/>
    <col min="2565" max="2565" width="14.85546875" style="1585" bestFit="1" customWidth="1"/>
    <col min="2566" max="2566" width="16.140625" style="1585" customWidth="1"/>
    <col min="2567" max="2573" width="14.42578125" style="1585" customWidth="1"/>
    <col min="2574" max="2574" width="15.85546875" style="1585" customWidth="1"/>
    <col min="2575" max="2816" width="9.140625" style="1585"/>
    <col min="2817" max="2818" width="14" style="1585" customWidth="1"/>
    <col min="2819" max="2819" width="76" style="1585" customWidth="1"/>
    <col min="2820" max="2820" width="14.85546875" style="1585" customWidth="1"/>
    <col min="2821" max="2821" width="14.85546875" style="1585" bestFit="1" customWidth="1"/>
    <col min="2822" max="2822" width="16.140625" style="1585" customWidth="1"/>
    <col min="2823" max="2829" width="14.42578125" style="1585" customWidth="1"/>
    <col min="2830" max="2830" width="15.85546875" style="1585" customWidth="1"/>
    <col min="2831" max="3072" width="9.140625" style="1585"/>
    <col min="3073" max="3074" width="14" style="1585" customWidth="1"/>
    <col min="3075" max="3075" width="76" style="1585" customWidth="1"/>
    <col min="3076" max="3076" width="14.85546875" style="1585" customWidth="1"/>
    <col min="3077" max="3077" width="14.85546875" style="1585" bestFit="1" customWidth="1"/>
    <col min="3078" max="3078" width="16.140625" style="1585" customWidth="1"/>
    <col min="3079" max="3085" width="14.42578125" style="1585" customWidth="1"/>
    <col min="3086" max="3086" width="15.85546875" style="1585" customWidth="1"/>
    <col min="3087" max="3328" width="9.140625" style="1585"/>
    <col min="3329" max="3330" width="14" style="1585" customWidth="1"/>
    <col min="3331" max="3331" width="76" style="1585" customWidth="1"/>
    <col min="3332" max="3332" width="14.85546875" style="1585" customWidth="1"/>
    <col min="3333" max="3333" width="14.85546875" style="1585" bestFit="1" customWidth="1"/>
    <col min="3334" max="3334" width="16.140625" style="1585" customWidth="1"/>
    <col min="3335" max="3341" width="14.42578125" style="1585" customWidth="1"/>
    <col min="3342" max="3342" width="15.85546875" style="1585" customWidth="1"/>
    <col min="3343" max="3584" width="9.140625" style="1585"/>
    <col min="3585" max="3586" width="14" style="1585" customWidth="1"/>
    <col min="3587" max="3587" width="76" style="1585" customWidth="1"/>
    <col min="3588" max="3588" width="14.85546875" style="1585" customWidth="1"/>
    <col min="3589" max="3589" width="14.85546875" style="1585" bestFit="1" customWidth="1"/>
    <col min="3590" max="3590" width="16.140625" style="1585" customWidth="1"/>
    <col min="3591" max="3597" width="14.42578125" style="1585" customWidth="1"/>
    <col min="3598" max="3598" width="15.85546875" style="1585" customWidth="1"/>
    <col min="3599" max="3840" width="9.140625" style="1585"/>
    <col min="3841" max="3842" width="14" style="1585" customWidth="1"/>
    <col min="3843" max="3843" width="76" style="1585" customWidth="1"/>
    <col min="3844" max="3844" width="14.85546875" style="1585" customWidth="1"/>
    <col min="3845" max="3845" width="14.85546875" style="1585" bestFit="1" customWidth="1"/>
    <col min="3846" max="3846" width="16.140625" style="1585" customWidth="1"/>
    <col min="3847" max="3853" width="14.42578125" style="1585" customWidth="1"/>
    <col min="3854" max="3854" width="15.85546875" style="1585" customWidth="1"/>
    <col min="3855" max="4096" width="9.140625" style="1585"/>
    <col min="4097" max="4098" width="14" style="1585" customWidth="1"/>
    <col min="4099" max="4099" width="76" style="1585" customWidth="1"/>
    <col min="4100" max="4100" width="14.85546875" style="1585" customWidth="1"/>
    <col min="4101" max="4101" width="14.85546875" style="1585" bestFit="1" customWidth="1"/>
    <col min="4102" max="4102" width="16.140625" style="1585" customWidth="1"/>
    <col min="4103" max="4109" width="14.42578125" style="1585" customWidth="1"/>
    <col min="4110" max="4110" width="15.85546875" style="1585" customWidth="1"/>
    <col min="4111" max="4352" width="9.140625" style="1585"/>
    <col min="4353" max="4354" width="14" style="1585" customWidth="1"/>
    <col min="4355" max="4355" width="76" style="1585" customWidth="1"/>
    <col min="4356" max="4356" width="14.85546875" style="1585" customWidth="1"/>
    <col min="4357" max="4357" width="14.85546875" style="1585" bestFit="1" customWidth="1"/>
    <col min="4358" max="4358" width="16.140625" style="1585" customWidth="1"/>
    <col min="4359" max="4365" width="14.42578125" style="1585" customWidth="1"/>
    <col min="4366" max="4366" width="15.85546875" style="1585" customWidth="1"/>
    <col min="4367" max="4608" width="9.140625" style="1585"/>
    <col min="4609" max="4610" width="14" style="1585" customWidth="1"/>
    <col min="4611" max="4611" width="76" style="1585" customWidth="1"/>
    <col min="4612" max="4612" width="14.85546875" style="1585" customWidth="1"/>
    <col min="4613" max="4613" width="14.85546875" style="1585" bestFit="1" customWidth="1"/>
    <col min="4614" max="4614" width="16.140625" style="1585" customWidth="1"/>
    <col min="4615" max="4621" width="14.42578125" style="1585" customWidth="1"/>
    <col min="4622" max="4622" width="15.85546875" style="1585" customWidth="1"/>
    <col min="4623" max="4864" width="9.140625" style="1585"/>
    <col min="4865" max="4866" width="14" style="1585" customWidth="1"/>
    <col min="4867" max="4867" width="76" style="1585" customWidth="1"/>
    <col min="4868" max="4868" width="14.85546875" style="1585" customWidth="1"/>
    <col min="4869" max="4869" width="14.85546875" style="1585" bestFit="1" customWidth="1"/>
    <col min="4870" max="4870" width="16.140625" style="1585" customWidth="1"/>
    <col min="4871" max="4877" width="14.42578125" style="1585" customWidth="1"/>
    <col min="4878" max="4878" width="15.85546875" style="1585" customWidth="1"/>
    <col min="4879" max="5120" width="9.140625" style="1585"/>
    <col min="5121" max="5122" width="14" style="1585" customWidth="1"/>
    <col min="5123" max="5123" width="76" style="1585" customWidth="1"/>
    <col min="5124" max="5124" width="14.85546875" style="1585" customWidth="1"/>
    <col min="5125" max="5125" width="14.85546875" style="1585" bestFit="1" customWidth="1"/>
    <col min="5126" max="5126" width="16.140625" style="1585" customWidth="1"/>
    <col min="5127" max="5133" width="14.42578125" style="1585" customWidth="1"/>
    <col min="5134" max="5134" width="15.85546875" style="1585" customWidth="1"/>
    <col min="5135" max="5376" width="9.140625" style="1585"/>
    <col min="5377" max="5378" width="14" style="1585" customWidth="1"/>
    <col min="5379" max="5379" width="76" style="1585" customWidth="1"/>
    <col min="5380" max="5380" width="14.85546875" style="1585" customWidth="1"/>
    <col min="5381" max="5381" width="14.85546875" style="1585" bestFit="1" customWidth="1"/>
    <col min="5382" max="5382" width="16.140625" style="1585" customWidth="1"/>
    <col min="5383" max="5389" width="14.42578125" style="1585" customWidth="1"/>
    <col min="5390" max="5390" width="15.85546875" style="1585" customWidth="1"/>
    <col min="5391" max="5632" width="9.140625" style="1585"/>
    <col min="5633" max="5634" width="14" style="1585" customWidth="1"/>
    <col min="5635" max="5635" width="76" style="1585" customWidth="1"/>
    <col min="5636" max="5636" width="14.85546875" style="1585" customWidth="1"/>
    <col min="5637" max="5637" width="14.85546875" style="1585" bestFit="1" customWidth="1"/>
    <col min="5638" max="5638" width="16.140625" style="1585" customWidth="1"/>
    <col min="5639" max="5645" width="14.42578125" style="1585" customWidth="1"/>
    <col min="5646" max="5646" width="15.85546875" style="1585" customWidth="1"/>
    <col min="5647" max="5888" width="9.140625" style="1585"/>
    <col min="5889" max="5890" width="14" style="1585" customWidth="1"/>
    <col min="5891" max="5891" width="76" style="1585" customWidth="1"/>
    <col min="5892" max="5892" width="14.85546875" style="1585" customWidth="1"/>
    <col min="5893" max="5893" width="14.85546875" style="1585" bestFit="1" customWidth="1"/>
    <col min="5894" max="5894" width="16.140625" style="1585" customWidth="1"/>
    <col min="5895" max="5901" width="14.42578125" style="1585" customWidth="1"/>
    <col min="5902" max="5902" width="15.85546875" style="1585" customWidth="1"/>
    <col min="5903" max="6144" width="9.140625" style="1585"/>
    <col min="6145" max="6146" width="14" style="1585" customWidth="1"/>
    <col min="6147" max="6147" width="76" style="1585" customWidth="1"/>
    <col min="6148" max="6148" width="14.85546875" style="1585" customWidth="1"/>
    <col min="6149" max="6149" width="14.85546875" style="1585" bestFit="1" customWidth="1"/>
    <col min="6150" max="6150" width="16.140625" style="1585" customWidth="1"/>
    <col min="6151" max="6157" width="14.42578125" style="1585" customWidth="1"/>
    <col min="6158" max="6158" width="15.85546875" style="1585" customWidth="1"/>
    <col min="6159" max="6400" width="9.140625" style="1585"/>
    <col min="6401" max="6402" width="14" style="1585" customWidth="1"/>
    <col min="6403" max="6403" width="76" style="1585" customWidth="1"/>
    <col min="6404" max="6404" width="14.85546875" style="1585" customWidth="1"/>
    <col min="6405" max="6405" width="14.85546875" style="1585" bestFit="1" customWidth="1"/>
    <col min="6406" max="6406" width="16.140625" style="1585" customWidth="1"/>
    <col min="6407" max="6413" width="14.42578125" style="1585" customWidth="1"/>
    <col min="6414" max="6414" width="15.85546875" style="1585" customWidth="1"/>
    <col min="6415" max="6656" width="9.140625" style="1585"/>
    <col min="6657" max="6658" width="14" style="1585" customWidth="1"/>
    <col min="6659" max="6659" width="76" style="1585" customWidth="1"/>
    <col min="6660" max="6660" width="14.85546875" style="1585" customWidth="1"/>
    <col min="6661" max="6661" width="14.85546875" style="1585" bestFit="1" customWidth="1"/>
    <col min="6662" max="6662" width="16.140625" style="1585" customWidth="1"/>
    <col min="6663" max="6669" width="14.42578125" style="1585" customWidth="1"/>
    <col min="6670" max="6670" width="15.85546875" style="1585" customWidth="1"/>
    <col min="6671" max="6912" width="9.140625" style="1585"/>
    <col min="6913" max="6914" width="14" style="1585" customWidth="1"/>
    <col min="6915" max="6915" width="76" style="1585" customWidth="1"/>
    <col min="6916" max="6916" width="14.85546875" style="1585" customWidth="1"/>
    <col min="6917" max="6917" width="14.85546875" style="1585" bestFit="1" customWidth="1"/>
    <col min="6918" max="6918" width="16.140625" style="1585" customWidth="1"/>
    <col min="6919" max="6925" width="14.42578125" style="1585" customWidth="1"/>
    <col min="6926" max="6926" width="15.85546875" style="1585" customWidth="1"/>
    <col min="6927" max="7168" width="9.140625" style="1585"/>
    <col min="7169" max="7170" width="14" style="1585" customWidth="1"/>
    <col min="7171" max="7171" width="76" style="1585" customWidth="1"/>
    <col min="7172" max="7172" width="14.85546875" style="1585" customWidth="1"/>
    <col min="7173" max="7173" width="14.85546875" style="1585" bestFit="1" customWidth="1"/>
    <col min="7174" max="7174" width="16.140625" style="1585" customWidth="1"/>
    <col min="7175" max="7181" width="14.42578125" style="1585" customWidth="1"/>
    <col min="7182" max="7182" width="15.85546875" style="1585" customWidth="1"/>
    <col min="7183" max="7424" width="9.140625" style="1585"/>
    <col min="7425" max="7426" width="14" style="1585" customWidth="1"/>
    <col min="7427" max="7427" width="76" style="1585" customWidth="1"/>
    <col min="7428" max="7428" width="14.85546875" style="1585" customWidth="1"/>
    <col min="7429" max="7429" width="14.85546875" style="1585" bestFit="1" customWidth="1"/>
    <col min="7430" max="7430" width="16.140625" style="1585" customWidth="1"/>
    <col min="7431" max="7437" width="14.42578125" style="1585" customWidth="1"/>
    <col min="7438" max="7438" width="15.85546875" style="1585" customWidth="1"/>
    <col min="7439" max="7680" width="9.140625" style="1585"/>
    <col min="7681" max="7682" width="14" style="1585" customWidth="1"/>
    <col min="7683" max="7683" width="76" style="1585" customWidth="1"/>
    <col min="7684" max="7684" width="14.85546875" style="1585" customWidth="1"/>
    <col min="7685" max="7685" width="14.85546875" style="1585" bestFit="1" customWidth="1"/>
    <col min="7686" max="7686" width="16.140625" style="1585" customWidth="1"/>
    <col min="7687" max="7693" width="14.42578125" style="1585" customWidth="1"/>
    <col min="7694" max="7694" width="15.85546875" style="1585" customWidth="1"/>
    <col min="7695" max="7936" width="9.140625" style="1585"/>
    <col min="7937" max="7938" width="14" style="1585" customWidth="1"/>
    <col min="7939" max="7939" width="76" style="1585" customWidth="1"/>
    <col min="7940" max="7940" width="14.85546875" style="1585" customWidth="1"/>
    <col min="7941" max="7941" width="14.85546875" style="1585" bestFit="1" customWidth="1"/>
    <col min="7942" max="7942" width="16.140625" style="1585" customWidth="1"/>
    <col min="7943" max="7949" width="14.42578125" style="1585" customWidth="1"/>
    <col min="7950" max="7950" width="15.85546875" style="1585" customWidth="1"/>
    <col min="7951" max="8192" width="9.140625" style="1585"/>
    <col min="8193" max="8194" width="14" style="1585" customWidth="1"/>
    <col min="8195" max="8195" width="76" style="1585" customWidth="1"/>
    <col min="8196" max="8196" width="14.85546875" style="1585" customWidth="1"/>
    <col min="8197" max="8197" width="14.85546875" style="1585" bestFit="1" customWidth="1"/>
    <col min="8198" max="8198" width="16.140625" style="1585" customWidth="1"/>
    <col min="8199" max="8205" width="14.42578125" style="1585" customWidth="1"/>
    <col min="8206" max="8206" width="15.85546875" style="1585" customWidth="1"/>
    <col min="8207" max="8448" width="9.140625" style="1585"/>
    <col min="8449" max="8450" width="14" style="1585" customWidth="1"/>
    <col min="8451" max="8451" width="76" style="1585" customWidth="1"/>
    <col min="8452" max="8452" width="14.85546875" style="1585" customWidth="1"/>
    <col min="8453" max="8453" width="14.85546875" style="1585" bestFit="1" customWidth="1"/>
    <col min="8454" max="8454" width="16.140625" style="1585" customWidth="1"/>
    <col min="8455" max="8461" width="14.42578125" style="1585" customWidth="1"/>
    <col min="8462" max="8462" width="15.85546875" style="1585" customWidth="1"/>
    <col min="8463" max="8704" width="9.140625" style="1585"/>
    <col min="8705" max="8706" width="14" style="1585" customWidth="1"/>
    <col min="8707" max="8707" width="76" style="1585" customWidth="1"/>
    <col min="8708" max="8708" width="14.85546875" style="1585" customWidth="1"/>
    <col min="8709" max="8709" width="14.85546875" style="1585" bestFit="1" customWidth="1"/>
    <col min="8710" max="8710" width="16.140625" style="1585" customWidth="1"/>
    <col min="8711" max="8717" width="14.42578125" style="1585" customWidth="1"/>
    <col min="8718" max="8718" width="15.85546875" style="1585" customWidth="1"/>
    <col min="8719" max="8960" width="9.140625" style="1585"/>
    <col min="8961" max="8962" width="14" style="1585" customWidth="1"/>
    <col min="8963" max="8963" width="76" style="1585" customWidth="1"/>
    <col min="8964" max="8964" width="14.85546875" style="1585" customWidth="1"/>
    <col min="8965" max="8965" width="14.85546875" style="1585" bestFit="1" customWidth="1"/>
    <col min="8966" max="8966" width="16.140625" style="1585" customWidth="1"/>
    <col min="8967" max="8973" width="14.42578125" style="1585" customWidth="1"/>
    <col min="8974" max="8974" width="15.85546875" style="1585" customWidth="1"/>
    <col min="8975" max="9216" width="9.140625" style="1585"/>
    <col min="9217" max="9218" width="14" style="1585" customWidth="1"/>
    <col min="9219" max="9219" width="76" style="1585" customWidth="1"/>
    <col min="9220" max="9220" width="14.85546875" style="1585" customWidth="1"/>
    <col min="9221" max="9221" width="14.85546875" style="1585" bestFit="1" customWidth="1"/>
    <col min="9222" max="9222" width="16.140625" style="1585" customWidth="1"/>
    <col min="9223" max="9229" width="14.42578125" style="1585" customWidth="1"/>
    <col min="9230" max="9230" width="15.85546875" style="1585" customWidth="1"/>
    <col min="9231" max="9472" width="9.140625" style="1585"/>
    <col min="9473" max="9474" width="14" style="1585" customWidth="1"/>
    <col min="9475" max="9475" width="76" style="1585" customWidth="1"/>
    <col min="9476" max="9476" width="14.85546875" style="1585" customWidth="1"/>
    <col min="9477" max="9477" width="14.85546875" style="1585" bestFit="1" customWidth="1"/>
    <col min="9478" max="9478" width="16.140625" style="1585" customWidth="1"/>
    <col min="9479" max="9485" width="14.42578125" style="1585" customWidth="1"/>
    <col min="9486" max="9486" width="15.85546875" style="1585" customWidth="1"/>
    <col min="9487" max="9728" width="9.140625" style="1585"/>
    <col min="9729" max="9730" width="14" style="1585" customWidth="1"/>
    <col min="9731" max="9731" width="76" style="1585" customWidth="1"/>
    <col min="9732" max="9732" width="14.85546875" style="1585" customWidth="1"/>
    <col min="9733" max="9733" width="14.85546875" style="1585" bestFit="1" customWidth="1"/>
    <col min="9734" max="9734" width="16.140625" style="1585" customWidth="1"/>
    <col min="9735" max="9741" width="14.42578125" style="1585" customWidth="1"/>
    <col min="9742" max="9742" width="15.85546875" style="1585" customWidth="1"/>
    <col min="9743" max="9984" width="9.140625" style="1585"/>
    <col min="9985" max="9986" width="14" style="1585" customWidth="1"/>
    <col min="9987" max="9987" width="76" style="1585" customWidth="1"/>
    <col min="9988" max="9988" width="14.85546875" style="1585" customWidth="1"/>
    <col min="9989" max="9989" width="14.85546875" style="1585" bestFit="1" customWidth="1"/>
    <col min="9990" max="9990" width="16.140625" style="1585" customWidth="1"/>
    <col min="9991" max="9997" width="14.42578125" style="1585" customWidth="1"/>
    <col min="9998" max="9998" width="15.85546875" style="1585" customWidth="1"/>
    <col min="9999" max="10240" width="9.140625" style="1585"/>
    <col min="10241" max="10242" width="14" style="1585" customWidth="1"/>
    <col min="10243" max="10243" width="76" style="1585" customWidth="1"/>
    <col min="10244" max="10244" width="14.85546875" style="1585" customWidth="1"/>
    <col min="10245" max="10245" width="14.85546875" style="1585" bestFit="1" customWidth="1"/>
    <col min="10246" max="10246" width="16.140625" style="1585" customWidth="1"/>
    <col min="10247" max="10253" width="14.42578125" style="1585" customWidth="1"/>
    <col min="10254" max="10254" width="15.85546875" style="1585" customWidth="1"/>
    <col min="10255" max="10496" width="9.140625" style="1585"/>
    <col min="10497" max="10498" width="14" style="1585" customWidth="1"/>
    <col min="10499" max="10499" width="76" style="1585" customWidth="1"/>
    <col min="10500" max="10500" width="14.85546875" style="1585" customWidth="1"/>
    <col min="10501" max="10501" width="14.85546875" style="1585" bestFit="1" customWidth="1"/>
    <col min="10502" max="10502" width="16.140625" style="1585" customWidth="1"/>
    <col min="10503" max="10509" width="14.42578125" style="1585" customWidth="1"/>
    <col min="10510" max="10510" width="15.85546875" style="1585" customWidth="1"/>
    <col min="10511" max="10752" width="9.140625" style="1585"/>
    <col min="10753" max="10754" width="14" style="1585" customWidth="1"/>
    <col min="10755" max="10755" width="76" style="1585" customWidth="1"/>
    <col min="10756" max="10756" width="14.85546875" style="1585" customWidth="1"/>
    <col min="10757" max="10757" width="14.85546875" style="1585" bestFit="1" customWidth="1"/>
    <col min="10758" max="10758" width="16.140625" style="1585" customWidth="1"/>
    <col min="10759" max="10765" width="14.42578125" style="1585" customWidth="1"/>
    <col min="10766" max="10766" width="15.85546875" style="1585" customWidth="1"/>
    <col min="10767" max="11008" width="9.140625" style="1585"/>
    <col min="11009" max="11010" width="14" style="1585" customWidth="1"/>
    <col min="11011" max="11011" width="76" style="1585" customWidth="1"/>
    <col min="11012" max="11012" width="14.85546875" style="1585" customWidth="1"/>
    <col min="11013" max="11013" width="14.85546875" style="1585" bestFit="1" customWidth="1"/>
    <col min="11014" max="11014" width="16.140625" style="1585" customWidth="1"/>
    <col min="11015" max="11021" width="14.42578125" style="1585" customWidth="1"/>
    <col min="11022" max="11022" width="15.85546875" style="1585" customWidth="1"/>
    <col min="11023" max="11264" width="9.140625" style="1585"/>
    <col min="11265" max="11266" width="14" style="1585" customWidth="1"/>
    <col min="11267" max="11267" width="76" style="1585" customWidth="1"/>
    <col min="11268" max="11268" width="14.85546875" style="1585" customWidth="1"/>
    <col min="11269" max="11269" width="14.85546875" style="1585" bestFit="1" customWidth="1"/>
    <col min="11270" max="11270" width="16.140625" style="1585" customWidth="1"/>
    <col min="11271" max="11277" width="14.42578125" style="1585" customWidth="1"/>
    <col min="11278" max="11278" width="15.85546875" style="1585" customWidth="1"/>
    <col min="11279" max="11520" width="9.140625" style="1585"/>
    <col min="11521" max="11522" width="14" style="1585" customWidth="1"/>
    <col min="11523" max="11523" width="76" style="1585" customWidth="1"/>
    <col min="11524" max="11524" width="14.85546875" style="1585" customWidth="1"/>
    <col min="11525" max="11525" width="14.85546875" style="1585" bestFit="1" customWidth="1"/>
    <col min="11526" max="11526" width="16.140625" style="1585" customWidth="1"/>
    <col min="11527" max="11533" width="14.42578125" style="1585" customWidth="1"/>
    <col min="11534" max="11534" width="15.85546875" style="1585" customWidth="1"/>
    <col min="11535" max="11776" width="9.140625" style="1585"/>
    <col min="11777" max="11778" width="14" style="1585" customWidth="1"/>
    <col min="11779" max="11779" width="76" style="1585" customWidth="1"/>
    <col min="11780" max="11780" width="14.85546875" style="1585" customWidth="1"/>
    <col min="11781" max="11781" width="14.85546875" style="1585" bestFit="1" customWidth="1"/>
    <col min="11782" max="11782" width="16.140625" style="1585" customWidth="1"/>
    <col min="11783" max="11789" width="14.42578125" style="1585" customWidth="1"/>
    <col min="11790" max="11790" width="15.85546875" style="1585" customWidth="1"/>
    <col min="11791" max="12032" width="9.140625" style="1585"/>
    <col min="12033" max="12034" width="14" style="1585" customWidth="1"/>
    <col min="12035" max="12035" width="76" style="1585" customWidth="1"/>
    <col min="12036" max="12036" width="14.85546875" style="1585" customWidth="1"/>
    <col min="12037" max="12037" width="14.85546875" style="1585" bestFit="1" customWidth="1"/>
    <col min="12038" max="12038" width="16.140625" style="1585" customWidth="1"/>
    <col min="12039" max="12045" width="14.42578125" style="1585" customWidth="1"/>
    <col min="12046" max="12046" width="15.85546875" style="1585" customWidth="1"/>
    <col min="12047" max="12288" width="9.140625" style="1585"/>
    <col min="12289" max="12290" width="14" style="1585" customWidth="1"/>
    <col min="12291" max="12291" width="76" style="1585" customWidth="1"/>
    <col min="12292" max="12292" width="14.85546875" style="1585" customWidth="1"/>
    <col min="12293" max="12293" width="14.85546875" style="1585" bestFit="1" customWidth="1"/>
    <col min="12294" max="12294" width="16.140625" style="1585" customWidth="1"/>
    <col min="12295" max="12301" width="14.42578125" style="1585" customWidth="1"/>
    <col min="12302" max="12302" width="15.85546875" style="1585" customWidth="1"/>
    <col min="12303" max="12544" width="9.140625" style="1585"/>
    <col min="12545" max="12546" width="14" style="1585" customWidth="1"/>
    <col min="12547" max="12547" width="76" style="1585" customWidth="1"/>
    <col min="12548" max="12548" width="14.85546875" style="1585" customWidth="1"/>
    <col min="12549" max="12549" width="14.85546875" style="1585" bestFit="1" customWidth="1"/>
    <col min="12550" max="12550" width="16.140625" style="1585" customWidth="1"/>
    <col min="12551" max="12557" width="14.42578125" style="1585" customWidth="1"/>
    <col min="12558" max="12558" width="15.85546875" style="1585" customWidth="1"/>
    <col min="12559" max="12800" width="9.140625" style="1585"/>
    <col min="12801" max="12802" width="14" style="1585" customWidth="1"/>
    <col min="12803" max="12803" width="76" style="1585" customWidth="1"/>
    <col min="12804" max="12804" width="14.85546875" style="1585" customWidth="1"/>
    <col min="12805" max="12805" width="14.85546875" style="1585" bestFit="1" customWidth="1"/>
    <col min="12806" max="12806" width="16.140625" style="1585" customWidth="1"/>
    <col min="12807" max="12813" width="14.42578125" style="1585" customWidth="1"/>
    <col min="12814" max="12814" width="15.85546875" style="1585" customWidth="1"/>
    <col min="12815" max="13056" width="9.140625" style="1585"/>
    <col min="13057" max="13058" width="14" style="1585" customWidth="1"/>
    <col min="13059" max="13059" width="76" style="1585" customWidth="1"/>
    <col min="13060" max="13060" width="14.85546875" style="1585" customWidth="1"/>
    <col min="13061" max="13061" width="14.85546875" style="1585" bestFit="1" customWidth="1"/>
    <col min="13062" max="13062" width="16.140625" style="1585" customWidth="1"/>
    <col min="13063" max="13069" width="14.42578125" style="1585" customWidth="1"/>
    <col min="13070" max="13070" width="15.85546875" style="1585" customWidth="1"/>
    <col min="13071" max="13312" width="9.140625" style="1585"/>
    <col min="13313" max="13314" width="14" style="1585" customWidth="1"/>
    <col min="13315" max="13315" width="76" style="1585" customWidth="1"/>
    <col min="13316" max="13316" width="14.85546875" style="1585" customWidth="1"/>
    <col min="13317" max="13317" width="14.85546875" style="1585" bestFit="1" customWidth="1"/>
    <col min="13318" max="13318" width="16.140625" style="1585" customWidth="1"/>
    <col min="13319" max="13325" width="14.42578125" style="1585" customWidth="1"/>
    <col min="13326" max="13326" width="15.85546875" style="1585" customWidth="1"/>
    <col min="13327" max="13568" width="9.140625" style="1585"/>
    <col min="13569" max="13570" width="14" style="1585" customWidth="1"/>
    <col min="13571" max="13571" width="76" style="1585" customWidth="1"/>
    <col min="13572" max="13572" width="14.85546875" style="1585" customWidth="1"/>
    <col min="13573" max="13573" width="14.85546875" style="1585" bestFit="1" customWidth="1"/>
    <col min="13574" max="13574" width="16.140625" style="1585" customWidth="1"/>
    <col min="13575" max="13581" width="14.42578125" style="1585" customWidth="1"/>
    <col min="13582" max="13582" width="15.85546875" style="1585" customWidth="1"/>
    <col min="13583" max="13824" width="9.140625" style="1585"/>
    <col min="13825" max="13826" width="14" style="1585" customWidth="1"/>
    <col min="13827" max="13827" width="76" style="1585" customWidth="1"/>
    <col min="13828" max="13828" width="14.85546875" style="1585" customWidth="1"/>
    <col min="13829" max="13829" width="14.85546875" style="1585" bestFit="1" customWidth="1"/>
    <col min="13830" max="13830" width="16.140625" style="1585" customWidth="1"/>
    <col min="13831" max="13837" width="14.42578125" style="1585" customWidth="1"/>
    <col min="13838" max="13838" width="15.85546875" style="1585" customWidth="1"/>
    <col min="13839" max="14080" width="9.140625" style="1585"/>
    <col min="14081" max="14082" width="14" style="1585" customWidth="1"/>
    <col min="14083" max="14083" width="76" style="1585" customWidth="1"/>
    <col min="14084" max="14084" width="14.85546875" style="1585" customWidth="1"/>
    <col min="14085" max="14085" width="14.85546875" style="1585" bestFit="1" customWidth="1"/>
    <col min="14086" max="14086" width="16.140625" style="1585" customWidth="1"/>
    <col min="14087" max="14093" width="14.42578125" style="1585" customWidth="1"/>
    <col min="14094" max="14094" width="15.85546875" style="1585" customWidth="1"/>
    <col min="14095" max="14336" width="9.140625" style="1585"/>
    <col min="14337" max="14338" width="14" style="1585" customWidth="1"/>
    <col min="14339" max="14339" width="76" style="1585" customWidth="1"/>
    <col min="14340" max="14340" width="14.85546875" style="1585" customWidth="1"/>
    <col min="14341" max="14341" width="14.85546875" style="1585" bestFit="1" customWidth="1"/>
    <col min="14342" max="14342" width="16.140625" style="1585" customWidth="1"/>
    <col min="14343" max="14349" width="14.42578125" style="1585" customWidth="1"/>
    <col min="14350" max="14350" width="15.85546875" style="1585" customWidth="1"/>
    <col min="14351" max="14592" width="9.140625" style="1585"/>
    <col min="14593" max="14594" width="14" style="1585" customWidth="1"/>
    <col min="14595" max="14595" width="76" style="1585" customWidth="1"/>
    <col min="14596" max="14596" width="14.85546875" style="1585" customWidth="1"/>
    <col min="14597" max="14597" width="14.85546875" style="1585" bestFit="1" customWidth="1"/>
    <col min="14598" max="14598" width="16.140625" style="1585" customWidth="1"/>
    <col min="14599" max="14605" width="14.42578125" style="1585" customWidth="1"/>
    <col min="14606" max="14606" width="15.85546875" style="1585" customWidth="1"/>
    <col min="14607" max="14848" width="9.140625" style="1585"/>
    <col min="14849" max="14850" width="14" style="1585" customWidth="1"/>
    <col min="14851" max="14851" width="76" style="1585" customWidth="1"/>
    <col min="14852" max="14852" width="14.85546875" style="1585" customWidth="1"/>
    <col min="14853" max="14853" width="14.85546875" style="1585" bestFit="1" customWidth="1"/>
    <col min="14854" max="14854" width="16.140625" style="1585" customWidth="1"/>
    <col min="14855" max="14861" width="14.42578125" style="1585" customWidth="1"/>
    <col min="14862" max="14862" width="15.85546875" style="1585" customWidth="1"/>
    <col min="14863" max="15104" width="9.140625" style="1585"/>
    <col min="15105" max="15106" width="14" style="1585" customWidth="1"/>
    <col min="15107" max="15107" width="76" style="1585" customWidth="1"/>
    <col min="15108" max="15108" width="14.85546875" style="1585" customWidth="1"/>
    <col min="15109" max="15109" width="14.85546875" style="1585" bestFit="1" customWidth="1"/>
    <col min="15110" max="15110" width="16.140625" style="1585" customWidth="1"/>
    <col min="15111" max="15117" width="14.42578125" style="1585" customWidth="1"/>
    <col min="15118" max="15118" width="15.85546875" style="1585" customWidth="1"/>
    <col min="15119" max="15360" width="9.140625" style="1585"/>
    <col min="15361" max="15362" width="14" style="1585" customWidth="1"/>
    <col min="15363" max="15363" width="76" style="1585" customWidth="1"/>
    <col min="15364" max="15364" width="14.85546875" style="1585" customWidth="1"/>
    <col min="15365" max="15365" width="14.85546875" style="1585" bestFit="1" customWidth="1"/>
    <col min="15366" max="15366" width="16.140625" style="1585" customWidth="1"/>
    <col min="15367" max="15373" width="14.42578125" style="1585" customWidth="1"/>
    <col min="15374" max="15374" width="15.85546875" style="1585" customWidth="1"/>
    <col min="15375" max="15616" width="9.140625" style="1585"/>
    <col min="15617" max="15618" width="14" style="1585" customWidth="1"/>
    <col min="15619" max="15619" width="76" style="1585" customWidth="1"/>
    <col min="15620" max="15620" width="14.85546875" style="1585" customWidth="1"/>
    <col min="15621" max="15621" width="14.85546875" style="1585" bestFit="1" customWidth="1"/>
    <col min="15622" max="15622" width="16.140625" style="1585" customWidth="1"/>
    <col min="15623" max="15629" width="14.42578125" style="1585" customWidth="1"/>
    <col min="15630" max="15630" width="15.85546875" style="1585" customWidth="1"/>
    <col min="15631" max="15872" width="9.140625" style="1585"/>
    <col min="15873" max="15874" width="14" style="1585" customWidth="1"/>
    <col min="15875" max="15875" width="76" style="1585" customWidth="1"/>
    <col min="15876" max="15876" width="14.85546875" style="1585" customWidth="1"/>
    <col min="15877" max="15877" width="14.85546875" style="1585" bestFit="1" customWidth="1"/>
    <col min="15878" max="15878" width="16.140625" style="1585" customWidth="1"/>
    <col min="15879" max="15885" width="14.42578125" style="1585" customWidth="1"/>
    <col min="15886" max="15886" width="15.85546875" style="1585" customWidth="1"/>
    <col min="15887" max="16128" width="9.140625" style="1585"/>
    <col min="16129" max="16130" width="14" style="1585" customWidth="1"/>
    <col min="16131" max="16131" width="76" style="1585" customWidth="1"/>
    <col min="16132" max="16132" width="14.85546875" style="1585" customWidth="1"/>
    <col min="16133" max="16133" width="14.85546875" style="1585" bestFit="1" customWidth="1"/>
    <col min="16134" max="16134" width="16.140625" style="1585" customWidth="1"/>
    <col min="16135" max="16141" width="14.42578125" style="1585" customWidth="1"/>
    <col min="16142" max="16142" width="15.85546875" style="1585" customWidth="1"/>
    <col min="16143" max="16384" width="9.140625" style="1585"/>
  </cols>
  <sheetData>
    <row r="1" spans="1:14" s="1533" customFormat="1" ht="16.5">
      <c r="A1" s="1526" t="s">
        <v>863</v>
      </c>
      <c r="B1" s="1527"/>
      <c r="C1" s="1528"/>
      <c r="D1" s="1528"/>
      <c r="E1" s="1529"/>
      <c r="F1" s="1530"/>
      <c r="G1" s="1530"/>
      <c r="H1" s="1531"/>
      <c r="I1" s="1531"/>
      <c r="J1" s="1531"/>
      <c r="K1" s="1531"/>
      <c r="L1" s="1531"/>
      <c r="M1" s="1531"/>
      <c r="N1" s="1532"/>
    </row>
    <row r="2" spans="1:14" s="1536" customFormat="1" ht="16.5">
      <c r="A2" s="1863" t="s">
        <v>864</v>
      </c>
      <c r="B2" s="1863"/>
      <c r="C2" s="1863"/>
      <c r="D2" s="1863"/>
      <c r="E2" s="1863"/>
      <c r="F2" s="1863"/>
      <c r="G2" s="1863"/>
      <c r="H2" s="1863"/>
      <c r="I2" s="1863"/>
      <c r="J2" s="1863"/>
      <c r="K2" s="1863"/>
      <c r="L2" s="1863"/>
      <c r="M2" s="1534"/>
      <c r="N2" s="1535"/>
    </row>
    <row r="3" spans="1:14" s="1536" customFormat="1" ht="16.5">
      <c r="A3" s="1534"/>
      <c r="B3" s="1534"/>
      <c r="C3" s="1534"/>
      <c r="D3" s="1534"/>
      <c r="E3" s="1534"/>
      <c r="F3" s="1534"/>
      <c r="G3" s="1534"/>
      <c r="H3" s="1534"/>
      <c r="I3" s="1534"/>
      <c r="J3" s="1534"/>
      <c r="K3" s="1534"/>
      <c r="L3" s="1534"/>
      <c r="M3" s="1534"/>
      <c r="N3" s="1534"/>
    </row>
    <row r="4" spans="1:14" s="1540" customFormat="1" ht="12.75" customHeight="1">
      <c r="A4" s="1537"/>
      <c r="B4" s="1537"/>
      <c r="C4" s="1537"/>
      <c r="D4" s="1537"/>
      <c r="E4" s="1537"/>
      <c r="F4" s="1537"/>
      <c r="G4" s="1538"/>
      <c r="H4" s="1539"/>
      <c r="I4" s="1538"/>
      <c r="J4" s="1538"/>
      <c r="K4" s="1538"/>
      <c r="L4" s="1538"/>
      <c r="M4" s="1538"/>
      <c r="N4" s="1539" t="s">
        <v>2</v>
      </c>
    </row>
    <row r="5" spans="1:14" s="1540" customFormat="1" ht="21.75" customHeight="1">
      <c r="A5" s="1864" t="s">
        <v>865</v>
      </c>
      <c r="B5" s="1864"/>
      <c r="C5" s="1865" t="s">
        <v>866</v>
      </c>
      <c r="D5" s="1864" t="s">
        <v>867</v>
      </c>
      <c r="E5" s="1864"/>
      <c r="F5" s="1864"/>
      <c r="G5" s="1864"/>
      <c r="H5" s="1864"/>
      <c r="I5" s="1864"/>
      <c r="J5" s="1864"/>
      <c r="K5" s="1864"/>
      <c r="L5" s="1864"/>
      <c r="M5" s="1864"/>
      <c r="N5" s="1868" t="s">
        <v>868</v>
      </c>
    </row>
    <row r="6" spans="1:14" s="1540" customFormat="1" ht="11.25" customHeight="1">
      <c r="A6" s="1871" t="s">
        <v>869</v>
      </c>
      <c r="B6" s="1874" t="s">
        <v>870</v>
      </c>
      <c r="C6" s="1866"/>
      <c r="D6" s="1872">
        <v>2019</v>
      </c>
      <c r="E6" s="1872">
        <v>2018</v>
      </c>
      <c r="F6" s="1872">
        <v>2017</v>
      </c>
      <c r="G6" s="1872">
        <v>2016</v>
      </c>
      <c r="H6" s="1872">
        <v>2015</v>
      </c>
      <c r="I6" s="1877">
        <v>2014</v>
      </c>
      <c r="J6" s="1877">
        <v>2013</v>
      </c>
      <c r="K6" s="1877">
        <v>2012</v>
      </c>
      <c r="L6" s="1877">
        <v>2011</v>
      </c>
      <c r="M6" s="1877">
        <v>2010</v>
      </c>
      <c r="N6" s="1869"/>
    </row>
    <row r="7" spans="1:14" s="1540" customFormat="1" ht="12" customHeight="1">
      <c r="A7" s="1872"/>
      <c r="B7" s="1875"/>
      <c r="C7" s="1866"/>
      <c r="D7" s="1872"/>
      <c r="E7" s="1872"/>
      <c r="F7" s="1872"/>
      <c r="G7" s="1872"/>
      <c r="H7" s="1872"/>
      <c r="I7" s="1877"/>
      <c r="J7" s="1877"/>
      <c r="K7" s="1877"/>
      <c r="L7" s="1877"/>
      <c r="M7" s="1877"/>
      <c r="N7" s="1869"/>
    </row>
    <row r="8" spans="1:14" s="1540" customFormat="1" ht="12" customHeight="1">
      <c r="A8" s="1872"/>
      <c r="B8" s="1875"/>
      <c r="C8" s="1866"/>
      <c r="D8" s="1872"/>
      <c r="E8" s="1872"/>
      <c r="F8" s="1872"/>
      <c r="G8" s="1872"/>
      <c r="H8" s="1872"/>
      <c r="I8" s="1877"/>
      <c r="J8" s="1877"/>
      <c r="K8" s="1877"/>
      <c r="L8" s="1877"/>
      <c r="M8" s="1877"/>
      <c r="N8" s="1869"/>
    </row>
    <row r="9" spans="1:14" s="1540" customFormat="1" ht="12" customHeight="1">
      <c r="A9" s="1872"/>
      <c r="B9" s="1875"/>
      <c r="C9" s="1866"/>
      <c r="D9" s="1872"/>
      <c r="E9" s="1872"/>
      <c r="F9" s="1872"/>
      <c r="G9" s="1872"/>
      <c r="H9" s="1872"/>
      <c r="I9" s="1877"/>
      <c r="J9" s="1877"/>
      <c r="K9" s="1877"/>
      <c r="L9" s="1877"/>
      <c r="M9" s="1877"/>
      <c r="N9" s="1869"/>
    </row>
    <row r="10" spans="1:14" s="1540" customFormat="1" ht="29.1" customHeight="1">
      <c r="A10" s="1873"/>
      <c r="B10" s="1876"/>
      <c r="C10" s="1867"/>
      <c r="D10" s="1873"/>
      <c r="E10" s="1873"/>
      <c r="F10" s="1873"/>
      <c r="G10" s="1873"/>
      <c r="H10" s="1873"/>
      <c r="I10" s="1878"/>
      <c r="J10" s="1878"/>
      <c r="K10" s="1878"/>
      <c r="L10" s="1878"/>
      <c r="M10" s="1878"/>
      <c r="N10" s="1870"/>
    </row>
    <row r="11" spans="1:14" s="1545" customFormat="1" ht="12.75">
      <c r="A11" s="1541">
        <v>1</v>
      </c>
      <c r="B11" s="1542">
        <v>2</v>
      </c>
      <c r="C11" s="1543">
        <v>3</v>
      </c>
      <c r="D11" s="1544">
        <v>4</v>
      </c>
      <c r="E11" s="1541">
        <v>5</v>
      </c>
      <c r="F11" s="1542">
        <v>6</v>
      </c>
      <c r="G11" s="1542">
        <v>7</v>
      </c>
      <c r="H11" s="1544">
        <v>8</v>
      </c>
      <c r="I11" s="1541">
        <v>9</v>
      </c>
      <c r="J11" s="1542">
        <v>10</v>
      </c>
      <c r="K11" s="1542">
        <v>11</v>
      </c>
      <c r="L11" s="1544">
        <v>12</v>
      </c>
      <c r="M11" s="1541">
        <v>13</v>
      </c>
      <c r="N11" s="1542">
        <v>14</v>
      </c>
    </row>
    <row r="12" spans="1:14" s="1545" customFormat="1" ht="25.15" customHeight="1">
      <c r="A12" s="1541">
        <v>16</v>
      </c>
      <c r="B12" s="1541">
        <v>750</v>
      </c>
      <c r="C12" s="1546" t="s">
        <v>798</v>
      </c>
      <c r="D12" s="1547">
        <v>519611.18</v>
      </c>
      <c r="E12" s="1548">
        <v>33451.79</v>
      </c>
      <c r="F12" s="1549">
        <v>73.739999999999995</v>
      </c>
      <c r="G12" s="1550">
        <v>0</v>
      </c>
      <c r="H12" s="1550">
        <v>0</v>
      </c>
      <c r="I12" s="1550">
        <v>0</v>
      </c>
      <c r="J12" s="1550">
        <v>0</v>
      </c>
      <c r="K12" s="1550">
        <v>0</v>
      </c>
      <c r="L12" s="1550">
        <v>0</v>
      </c>
      <c r="M12" s="1550">
        <v>0</v>
      </c>
      <c r="N12" s="1550">
        <v>0</v>
      </c>
    </row>
    <row r="13" spans="1:14" s="1552" customFormat="1" ht="25.15" customHeight="1">
      <c r="A13" s="1551">
        <v>17</v>
      </c>
      <c r="B13" s="1541">
        <v>750</v>
      </c>
      <c r="C13" s="1546" t="s">
        <v>798</v>
      </c>
      <c r="D13" s="1547">
        <v>188142.93</v>
      </c>
      <c r="E13" s="1548">
        <v>73751.06</v>
      </c>
      <c r="F13" s="1550">
        <v>0</v>
      </c>
      <c r="G13" s="1550">
        <v>0</v>
      </c>
      <c r="H13" s="1550">
        <v>0</v>
      </c>
      <c r="I13" s="1550">
        <v>0</v>
      </c>
      <c r="J13" s="1550">
        <v>0</v>
      </c>
      <c r="K13" s="1550">
        <v>0</v>
      </c>
      <c r="L13" s="1550">
        <v>0</v>
      </c>
      <c r="M13" s="1550">
        <v>0</v>
      </c>
      <c r="N13" s="1548">
        <v>2341.36</v>
      </c>
    </row>
    <row r="14" spans="1:14" s="1552" customFormat="1" ht="25.15" customHeight="1">
      <c r="A14" s="1879">
        <v>19</v>
      </c>
      <c r="B14" s="1871">
        <v>750</v>
      </c>
      <c r="C14" s="1546" t="s">
        <v>795</v>
      </c>
      <c r="D14" s="1549">
        <v>401.35</v>
      </c>
      <c r="E14" s="1550">
        <v>0</v>
      </c>
      <c r="F14" s="1550">
        <v>0</v>
      </c>
      <c r="G14" s="1550">
        <v>0</v>
      </c>
      <c r="H14" s="1550">
        <v>0</v>
      </c>
      <c r="I14" s="1550">
        <v>0</v>
      </c>
      <c r="J14" s="1550">
        <v>0</v>
      </c>
      <c r="K14" s="1550">
        <v>0</v>
      </c>
      <c r="L14" s="1550">
        <v>0</v>
      </c>
      <c r="M14" s="1550">
        <v>0</v>
      </c>
      <c r="N14" s="1550">
        <v>0</v>
      </c>
    </row>
    <row r="15" spans="1:14" s="1552" customFormat="1" ht="25.15" customHeight="1">
      <c r="A15" s="1881"/>
      <c r="B15" s="1873"/>
      <c r="C15" s="1546" t="s">
        <v>799</v>
      </c>
      <c r="D15" s="1547">
        <v>963.26</v>
      </c>
      <c r="E15" s="1553">
        <v>5436.31</v>
      </c>
      <c r="F15" s="1550">
        <v>0</v>
      </c>
      <c r="G15" s="1550">
        <v>0</v>
      </c>
      <c r="H15" s="1550">
        <v>0</v>
      </c>
      <c r="I15" s="1550">
        <v>0</v>
      </c>
      <c r="J15" s="1550">
        <v>0</v>
      </c>
      <c r="K15" s="1550">
        <v>0</v>
      </c>
      <c r="L15" s="1550">
        <v>0</v>
      </c>
      <c r="M15" s="1550">
        <v>0</v>
      </c>
      <c r="N15" s="1550">
        <v>0</v>
      </c>
    </row>
    <row r="16" spans="1:14" s="1552" customFormat="1" ht="25.15" customHeight="1">
      <c r="A16" s="1879">
        <v>20</v>
      </c>
      <c r="B16" s="1871">
        <v>150</v>
      </c>
      <c r="C16" s="1546" t="s">
        <v>871</v>
      </c>
      <c r="D16" s="1550">
        <v>0</v>
      </c>
      <c r="E16" s="1550">
        <v>0</v>
      </c>
      <c r="F16" s="1550">
        <v>0</v>
      </c>
      <c r="G16" s="1550">
        <v>0</v>
      </c>
      <c r="H16" s="1550">
        <v>0</v>
      </c>
      <c r="I16" s="1548">
        <v>34772.04</v>
      </c>
      <c r="J16" s="1550">
        <v>0</v>
      </c>
      <c r="K16" s="1550">
        <v>0</v>
      </c>
      <c r="L16" s="1550">
        <v>0</v>
      </c>
      <c r="M16" s="1550">
        <v>0</v>
      </c>
      <c r="N16" s="1550">
        <v>0</v>
      </c>
    </row>
    <row r="17" spans="1:14" s="1552" customFormat="1" ht="25.15" customHeight="1">
      <c r="A17" s="1880"/>
      <c r="B17" s="1872"/>
      <c r="C17" s="1546" t="s">
        <v>796</v>
      </c>
      <c r="D17" s="1554">
        <v>0</v>
      </c>
      <c r="E17" s="1553">
        <v>3600</v>
      </c>
      <c r="F17" s="1550">
        <v>0</v>
      </c>
      <c r="G17" s="1550">
        <v>0</v>
      </c>
      <c r="H17" s="1550">
        <v>0</v>
      </c>
      <c r="I17" s="1550">
        <v>0</v>
      </c>
      <c r="J17" s="1550">
        <v>0</v>
      </c>
      <c r="K17" s="1550">
        <v>0</v>
      </c>
      <c r="L17" s="1550">
        <v>0</v>
      </c>
      <c r="M17" s="1550">
        <v>0</v>
      </c>
      <c r="N17" s="1550">
        <v>0</v>
      </c>
    </row>
    <row r="18" spans="1:14" s="1552" customFormat="1" ht="25.15" customHeight="1">
      <c r="A18" s="1880"/>
      <c r="B18" s="1873"/>
      <c r="C18" s="1546" t="s">
        <v>799</v>
      </c>
      <c r="D18" s="1547">
        <v>719.35</v>
      </c>
      <c r="E18" s="1550">
        <v>0</v>
      </c>
      <c r="F18" s="1550">
        <v>0</v>
      </c>
      <c r="G18" s="1550">
        <v>0</v>
      </c>
      <c r="H18" s="1550">
        <v>0</v>
      </c>
      <c r="I18" s="1550">
        <v>0</v>
      </c>
      <c r="J18" s="1550">
        <v>0</v>
      </c>
      <c r="K18" s="1550">
        <v>0</v>
      </c>
      <c r="L18" s="1550">
        <v>0</v>
      </c>
      <c r="M18" s="1550">
        <v>0</v>
      </c>
      <c r="N18" s="1550">
        <v>0</v>
      </c>
    </row>
    <row r="19" spans="1:14" s="1552" customFormat="1" ht="25.15" customHeight="1">
      <c r="A19" s="1880"/>
      <c r="B19" s="1871">
        <v>500</v>
      </c>
      <c r="C19" s="1546" t="s">
        <v>796</v>
      </c>
      <c r="D19" s="1550">
        <v>0</v>
      </c>
      <c r="E19" s="1553">
        <v>178293.14</v>
      </c>
      <c r="F19" s="1550">
        <v>0</v>
      </c>
      <c r="G19" s="1550">
        <v>0</v>
      </c>
      <c r="H19" s="1550">
        <v>0</v>
      </c>
      <c r="I19" s="1550">
        <v>0</v>
      </c>
      <c r="J19" s="1550">
        <v>0</v>
      </c>
      <c r="K19" s="1550">
        <v>0</v>
      </c>
      <c r="L19" s="1550">
        <v>0</v>
      </c>
      <c r="M19" s="1550">
        <v>0</v>
      </c>
      <c r="N19" s="1550">
        <v>0</v>
      </c>
    </row>
    <row r="20" spans="1:14" s="1552" customFormat="1" ht="25.15" customHeight="1">
      <c r="A20" s="1881"/>
      <c r="B20" s="1873"/>
      <c r="C20" s="1546" t="s">
        <v>872</v>
      </c>
      <c r="D20" s="1550">
        <v>0</v>
      </c>
      <c r="E20" s="1550">
        <v>0</v>
      </c>
      <c r="F20" s="1550">
        <v>0</v>
      </c>
      <c r="G20" s="1550">
        <v>0</v>
      </c>
      <c r="H20" s="1553">
        <v>54698</v>
      </c>
      <c r="I20" s="1550">
        <v>0</v>
      </c>
      <c r="J20" s="1550">
        <v>0</v>
      </c>
      <c r="K20" s="1550">
        <v>0</v>
      </c>
      <c r="L20" s="1550">
        <v>0</v>
      </c>
      <c r="M20" s="1550">
        <v>0</v>
      </c>
      <c r="N20" s="1550">
        <v>0</v>
      </c>
    </row>
    <row r="21" spans="1:14" s="1552" customFormat="1" ht="25.15" customHeight="1">
      <c r="A21" s="1879">
        <v>24</v>
      </c>
      <c r="B21" s="1541">
        <v>730</v>
      </c>
      <c r="C21" s="1546" t="s">
        <v>795</v>
      </c>
      <c r="D21" s="1547">
        <v>4483563.2</v>
      </c>
      <c r="E21" s="1550">
        <v>0</v>
      </c>
      <c r="F21" s="1550">
        <v>0</v>
      </c>
      <c r="G21" s="1550">
        <v>0</v>
      </c>
      <c r="H21" s="1550">
        <v>0</v>
      </c>
      <c r="I21" s="1550">
        <v>0</v>
      </c>
      <c r="J21" s="1550">
        <v>0</v>
      </c>
      <c r="K21" s="1550">
        <v>0</v>
      </c>
      <c r="L21" s="1550">
        <v>0</v>
      </c>
      <c r="M21" s="1550">
        <v>0</v>
      </c>
      <c r="N21" s="1550">
        <v>0</v>
      </c>
    </row>
    <row r="22" spans="1:14" s="1552" customFormat="1" ht="25.15" customHeight="1">
      <c r="A22" s="1880"/>
      <c r="B22" s="1871">
        <v>921</v>
      </c>
      <c r="C22" s="1546" t="s">
        <v>873</v>
      </c>
      <c r="D22" s="1550">
        <v>0</v>
      </c>
      <c r="E22" s="1550">
        <v>0</v>
      </c>
      <c r="F22" s="1549">
        <v>53.21</v>
      </c>
      <c r="G22" s="1548">
        <v>3499.4</v>
      </c>
      <c r="H22" s="1548">
        <v>4382.07</v>
      </c>
      <c r="I22" s="1548">
        <v>2498.8200000000002</v>
      </c>
      <c r="J22" s="1550">
        <v>0</v>
      </c>
      <c r="K22" s="1550">
        <v>0</v>
      </c>
      <c r="L22" s="1550">
        <v>0</v>
      </c>
      <c r="M22" s="1550">
        <v>0</v>
      </c>
      <c r="N22" s="1550">
        <v>0</v>
      </c>
    </row>
    <row r="23" spans="1:14" s="1552" customFormat="1" ht="25.15" customHeight="1">
      <c r="A23" s="1880"/>
      <c r="B23" s="1873"/>
      <c r="C23" s="1546" t="s">
        <v>795</v>
      </c>
      <c r="D23" s="1547">
        <v>20069814.84</v>
      </c>
      <c r="E23" s="1553">
        <v>247230</v>
      </c>
      <c r="F23" s="1550">
        <v>0</v>
      </c>
      <c r="G23" s="1550">
        <v>0</v>
      </c>
      <c r="H23" s="1550">
        <v>0</v>
      </c>
      <c r="I23" s="1550">
        <v>0</v>
      </c>
      <c r="J23" s="1550">
        <v>0</v>
      </c>
      <c r="K23" s="1550">
        <v>0</v>
      </c>
      <c r="L23" s="1550">
        <v>0</v>
      </c>
      <c r="M23" s="1550">
        <v>0</v>
      </c>
      <c r="N23" s="1550">
        <v>0</v>
      </c>
    </row>
    <row r="24" spans="1:14" s="1552" customFormat="1" ht="25.15" customHeight="1">
      <c r="A24" s="1879">
        <v>27</v>
      </c>
      <c r="B24" s="1541">
        <v>150</v>
      </c>
      <c r="C24" s="1546" t="s">
        <v>871</v>
      </c>
      <c r="D24" s="1550">
        <v>0</v>
      </c>
      <c r="E24" s="1550">
        <v>0</v>
      </c>
      <c r="F24" s="1550">
        <v>0</v>
      </c>
      <c r="G24" s="1548">
        <v>256066.24</v>
      </c>
      <c r="H24" s="1548">
        <v>360274.1</v>
      </c>
      <c r="I24" s="1548">
        <v>464916.01</v>
      </c>
      <c r="J24" s="1548">
        <v>978546.64</v>
      </c>
      <c r="K24" s="1548">
        <v>398476.45</v>
      </c>
      <c r="L24" s="1548">
        <v>66810.16</v>
      </c>
      <c r="M24" s="1548">
        <v>84668.7</v>
      </c>
      <c r="N24" s="1550">
        <v>0</v>
      </c>
    </row>
    <row r="25" spans="1:14" s="1552" customFormat="1" ht="25.15" customHeight="1">
      <c r="A25" s="1880"/>
      <c r="B25" s="1871">
        <v>750</v>
      </c>
      <c r="C25" s="1546" t="s">
        <v>871</v>
      </c>
      <c r="D25" s="1550">
        <v>0</v>
      </c>
      <c r="E25" s="1550">
        <v>0</v>
      </c>
      <c r="F25" s="1550">
        <v>0</v>
      </c>
      <c r="G25" s="1550">
        <v>0</v>
      </c>
      <c r="H25" s="1547">
        <v>22973.03</v>
      </c>
      <c r="I25" s="1548">
        <v>421868.07</v>
      </c>
      <c r="J25" s="1548">
        <v>4070.26</v>
      </c>
      <c r="K25" s="1550">
        <v>0</v>
      </c>
      <c r="L25" s="1550">
        <v>0</v>
      </c>
      <c r="M25" s="1550">
        <v>0</v>
      </c>
      <c r="N25" s="1550">
        <v>0</v>
      </c>
    </row>
    <row r="26" spans="1:14" s="1552" customFormat="1" ht="25.15" customHeight="1">
      <c r="A26" s="1880"/>
      <c r="B26" s="1872"/>
      <c r="C26" s="1546" t="s">
        <v>799</v>
      </c>
      <c r="D26" s="1547">
        <v>73923409.349999994</v>
      </c>
      <c r="E26" s="1548">
        <v>1330189.3999999999</v>
      </c>
      <c r="F26" s="1548">
        <v>10980770.17</v>
      </c>
      <c r="G26" s="1548">
        <v>656773.37</v>
      </c>
      <c r="H26" s="1550">
        <v>0</v>
      </c>
      <c r="I26" s="1550">
        <v>0</v>
      </c>
      <c r="J26" s="1550">
        <v>0</v>
      </c>
      <c r="K26" s="1550">
        <v>0</v>
      </c>
      <c r="L26" s="1550">
        <v>0</v>
      </c>
      <c r="M26" s="1550">
        <v>0</v>
      </c>
      <c r="N26" s="1549">
        <v>0.01</v>
      </c>
    </row>
    <row r="27" spans="1:14" s="1552" customFormat="1" ht="25.15" customHeight="1">
      <c r="A27" s="1881"/>
      <c r="B27" s="1873"/>
      <c r="C27" s="1546" t="s">
        <v>872</v>
      </c>
      <c r="D27" s="1550">
        <v>0</v>
      </c>
      <c r="E27" s="1550">
        <v>0</v>
      </c>
      <c r="F27" s="1550">
        <v>0</v>
      </c>
      <c r="G27" s="1550">
        <v>0</v>
      </c>
      <c r="H27" s="1550">
        <v>0</v>
      </c>
      <c r="I27" s="1548">
        <v>94426.4</v>
      </c>
      <c r="J27" s="1550">
        <v>0</v>
      </c>
      <c r="K27" s="1550">
        <v>0</v>
      </c>
      <c r="L27" s="1550">
        <v>0</v>
      </c>
      <c r="M27" s="1550">
        <v>0</v>
      </c>
      <c r="N27" s="1550">
        <v>0</v>
      </c>
    </row>
    <row r="28" spans="1:14" s="1552" customFormat="1" ht="25.15" customHeight="1">
      <c r="A28" s="1879">
        <v>28</v>
      </c>
      <c r="B28" s="1871">
        <v>730</v>
      </c>
      <c r="C28" s="1546" t="s">
        <v>871</v>
      </c>
      <c r="D28" s="1550">
        <v>0</v>
      </c>
      <c r="E28" s="1550">
        <v>0</v>
      </c>
      <c r="F28" s="1550">
        <v>0</v>
      </c>
      <c r="G28" s="1548">
        <v>1396225.37</v>
      </c>
      <c r="H28" s="1548">
        <v>2046984.38</v>
      </c>
      <c r="I28" s="1548">
        <v>228931.27</v>
      </c>
      <c r="J28" s="1548">
        <v>47666.8</v>
      </c>
      <c r="K28" s="1548">
        <v>7367.33</v>
      </c>
      <c r="L28" s="1548">
        <v>2572.3000000000002</v>
      </c>
      <c r="M28" s="1549">
        <v>101.19</v>
      </c>
      <c r="N28" s="1550">
        <v>0</v>
      </c>
    </row>
    <row r="29" spans="1:14" s="1552" customFormat="1" ht="25.15" customHeight="1">
      <c r="A29" s="1880"/>
      <c r="B29" s="1872"/>
      <c r="C29" s="1546" t="s">
        <v>795</v>
      </c>
      <c r="D29" s="1554">
        <v>0</v>
      </c>
      <c r="E29" s="1550">
        <v>0</v>
      </c>
      <c r="F29" s="1550">
        <v>0</v>
      </c>
      <c r="G29" s="1548">
        <v>1214.8900000000001</v>
      </c>
      <c r="H29" s="1547">
        <v>596.33000000000004</v>
      </c>
      <c r="I29" s="1550">
        <v>0</v>
      </c>
      <c r="J29" s="1550">
        <v>0</v>
      </c>
      <c r="K29" s="1550">
        <v>0</v>
      </c>
      <c r="L29" s="1550">
        <v>0</v>
      </c>
      <c r="M29" s="1550">
        <v>0</v>
      </c>
      <c r="N29" s="1550">
        <v>0</v>
      </c>
    </row>
    <row r="30" spans="1:14" s="1552" customFormat="1" ht="25.15" customHeight="1">
      <c r="A30" s="1880"/>
      <c r="B30" s="1872"/>
      <c r="C30" s="1546" t="s">
        <v>796</v>
      </c>
      <c r="D30" s="1547">
        <v>119482995.8</v>
      </c>
      <c r="E30" s="1548">
        <v>2011378.85</v>
      </c>
      <c r="F30" s="1548">
        <v>1168521.71</v>
      </c>
      <c r="G30" s="1548">
        <v>13127.98</v>
      </c>
      <c r="H30" s="1550">
        <v>0</v>
      </c>
      <c r="I30" s="1550">
        <v>0</v>
      </c>
      <c r="J30" s="1550">
        <v>0</v>
      </c>
      <c r="K30" s="1550">
        <v>0</v>
      </c>
      <c r="L30" s="1550">
        <v>0</v>
      </c>
      <c r="M30" s="1550">
        <v>0</v>
      </c>
      <c r="N30" s="1548">
        <v>75904.639999999999</v>
      </c>
    </row>
    <row r="31" spans="1:14" s="1552" customFormat="1" ht="25.15" customHeight="1">
      <c r="A31" s="1880"/>
      <c r="B31" s="1872"/>
      <c r="C31" s="1546" t="s">
        <v>874</v>
      </c>
      <c r="D31" s="1550">
        <v>0</v>
      </c>
      <c r="E31" s="1550">
        <v>0</v>
      </c>
      <c r="F31" s="1550">
        <v>0</v>
      </c>
      <c r="G31" s="1550">
        <v>0</v>
      </c>
      <c r="H31" s="1550">
        <v>0</v>
      </c>
      <c r="I31" s="1550">
        <v>0</v>
      </c>
      <c r="J31" s="1550">
        <v>0</v>
      </c>
      <c r="K31" s="1548">
        <v>5373.75</v>
      </c>
      <c r="L31" s="1550">
        <v>0</v>
      </c>
      <c r="M31" s="1550">
        <v>0</v>
      </c>
      <c r="N31" s="1550">
        <v>0</v>
      </c>
    </row>
    <row r="32" spans="1:14" s="1552" customFormat="1" ht="25.15" customHeight="1">
      <c r="A32" s="1881"/>
      <c r="B32" s="1873"/>
      <c r="C32" s="1546" t="s">
        <v>798</v>
      </c>
      <c r="D32" s="1547">
        <v>11924532.779999999</v>
      </c>
      <c r="E32" s="1548">
        <v>648729.64999999991</v>
      </c>
      <c r="F32" s="1548">
        <v>200616.1</v>
      </c>
      <c r="G32" s="1553">
        <v>88624.33</v>
      </c>
      <c r="H32" s="1550">
        <v>0</v>
      </c>
      <c r="I32" s="1550">
        <v>0</v>
      </c>
      <c r="J32" s="1550">
        <v>0</v>
      </c>
      <c r="K32" s="1550">
        <v>0</v>
      </c>
      <c r="L32" s="1550">
        <v>0</v>
      </c>
      <c r="M32" s="1550">
        <v>0</v>
      </c>
      <c r="N32" s="1549">
        <v>429.46</v>
      </c>
    </row>
    <row r="33" spans="1:14" s="1552" customFormat="1" ht="25.15" customHeight="1">
      <c r="A33" s="1879">
        <v>30</v>
      </c>
      <c r="B33" s="1871">
        <v>801</v>
      </c>
      <c r="C33" s="1546" t="s">
        <v>874</v>
      </c>
      <c r="D33" s="1550">
        <v>0</v>
      </c>
      <c r="E33" s="1550">
        <v>0</v>
      </c>
      <c r="F33" s="1550">
        <v>0</v>
      </c>
      <c r="G33" s="1550">
        <v>0</v>
      </c>
      <c r="H33" s="1550">
        <v>0</v>
      </c>
      <c r="I33" s="1550">
        <v>0</v>
      </c>
      <c r="J33" s="1553">
        <v>21453.8</v>
      </c>
      <c r="K33" s="1550">
        <v>0</v>
      </c>
      <c r="L33" s="1549">
        <v>1</v>
      </c>
      <c r="M33" s="1550">
        <v>0</v>
      </c>
      <c r="N33" s="1550">
        <v>0</v>
      </c>
    </row>
    <row r="34" spans="1:14" s="1552" customFormat="1" ht="25.15" customHeight="1">
      <c r="A34" s="1881"/>
      <c r="B34" s="1873"/>
      <c r="C34" s="1546" t="s">
        <v>798</v>
      </c>
      <c r="D34" s="1547">
        <v>2481668.62</v>
      </c>
      <c r="E34" s="1548">
        <v>329436.18</v>
      </c>
      <c r="F34" s="1550">
        <v>0</v>
      </c>
      <c r="G34" s="1550">
        <v>0</v>
      </c>
      <c r="H34" s="1550">
        <v>0</v>
      </c>
      <c r="I34" s="1550">
        <v>0</v>
      </c>
      <c r="J34" s="1550">
        <v>0</v>
      </c>
      <c r="K34" s="1550">
        <v>0</v>
      </c>
      <c r="L34" s="1550">
        <v>0</v>
      </c>
      <c r="M34" s="1550">
        <v>0</v>
      </c>
      <c r="N34" s="1550">
        <v>0</v>
      </c>
    </row>
    <row r="35" spans="1:14" s="1552" customFormat="1" ht="25.15" customHeight="1">
      <c r="A35" s="1879">
        <v>31</v>
      </c>
      <c r="B35" s="1541">
        <v>150</v>
      </c>
      <c r="C35" s="1546" t="s">
        <v>874</v>
      </c>
      <c r="D35" s="1550">
        <v>0</v>
      </c>
      <c r="E35" s="1550">
        <v>0</v>
      </c>
      <c r="F35" s="1550">
        <v>0</v>
      </c>
      <c r="G35" s="1550">
        <v>0</v>
      </c>
      <c r="H35" s="1548">
        <v>1009.88</v>
      </c>
      <c r="I35" s="1548">
        <v>25800.36</v>
      </c>
      <c r="J35" s="1548">
        <v>8298.26</v>
      </c>
      <c r="K35" s="1548">
        <v>1290.0999999999999</v>
      </c>
      <c r="L35" s="1548">
        <v>1427.44</v>
      </c>
      <c r="M35" s="1548">
        <v>15731.47</v>
      </c>
      <c r="N35" s="1550">
        <v>0</v>
      </c>
    </row>
    <row r="36" spans="1:14" s="1552" customFormat="1" ht="25.15" customHeight="1">
      <c r="A36" s="1881"/>
      <c r="B36" s="1541">
        <v>853</v>
      </c>
      <c r="C36" s="1546" t="s">
        <v>798</v>
      </c>
      <c r="D36" s="1547">
        <v>4551814.1399999997</v>
      </c>
      <c r="E36" s="1548">
        <v>142558.99</v>
      </c>
      <c r="F36" s="1550">
        <v>0</v>
      </c>
      <c r="G36" s="1550">
        <v>0</v>
      </c>
      <c r="H36" s="1550">
        <v>0</v>
      </c>
      <c r="I36" s="1550">
        <v>0</v>
      </c>
      <c r="J36" s="1550">
        <v>0</v>
      </c>
      <c r="K36" s="1550">
        <v>0</v>
      </c>
      <c r="L36" s="1550">
        <v>0</v>
      </c>
      <c r="M36" s="1550">
        <v>0</v>
      </c>
      <c r="N36" s="1548">
        <v>642993.81999999995</v>
      </c>
    </row>
    <row r="37" spans="1:14" s="1552" customFormat="1" ht="25.15" customHeight="1">
      <c r="A37" s="1551">
        <v>32</v>
      </c>
      <c r="B37" s="1541">
        <v>801</v>
      </c>
      <c r="C37" s="1555" t="s">
        <v>875</v>
      </c>
      <c r="D37" s="1556">
        <v>336</v>
      </c>
      <c r="E37" s="1550">
        <v>0</v>
      </c>
      <c r="F37" s="1550">
        <v>0</v>
      </c>
      <c r="G37" s="1550">
        <v>0</v>
      </c>
      <c r="H37" s="1550">
        <v>0</v>
      </c>
      <c r="I37" s="1550">
        <v>0</v>
      </c>
      <c r="J37" s="1550">
        <v>0</v>
      </c>
      <c r="K37" s="1550">
        <v>0</v>
      </c>
      <c r="L37" s="1550">
        <v>0</v>
      </c>
      <c r="M37" s="1550">
        <v>0</v>
      </c>
      <c r="N37" s="1550">
        <v>0</v>
      </c>
    </row>
    <row r="38" spans="1:14" s="1552" customFormat="1" ht="25.15" customHeight="1">
      <c r="A38" s="1884" t="s">
        <v>860</v>
      </c>
      <c r="B38" s="1871">
        <v>150</v>
      </c>
      <c r="C38" s="1546" t="s">
        <v>871</v>
      </c>
      <c r="D38" s="1550">
        <v>0</v>
      </c>
      <c r="E38" s="1550">
        <v>0</v>
      </c>
      <c r="F38" s="1550">
        <v>0</v>
      </c>
      <c r="G38" s="1548">
        <v>2763344.62</v>
      </c>
      <c r="H38" s="1548">
        <v>7305595.4400000004</v>
      </c>
      <c r="I38" s="1548">
        <v>513851.05</v>
      </c>
      <c r="J38" s="1548">
        <v>74761.37</v>
      </c>
      <c r="K38" s="1550">
        <v>0</v>
      </c>
      <c r="L38" s="1550">
        <v>0</v>
      </c>
      <c r="M38" s="1548">
        <v>62718.3</v>
      </c>
      <c r="N38" s="1550">
        <v>0</v>
      </c>
    </row>
    <row r="39" spans="1:14" s="1552" customFormat="1" ht="25.15" customHeight="1">
      <c r="A39" s="1885"/>
      <c r="B39" s="1872"/>
      <c r="C39" s="1546" t="s">
        <v>796</v>
      </c>
      <c r="D39" s="1547">
        <v>39575170.710000001</v>
      </c>
      <c r="E39" s="1548">
        <v>2300309.7800000003</v>
      </c>
      <c r="F39" s="1548">
        <v>566196.79</v>
      </c>
      <c r="G39" s="1550">
        <v>0</v>
      </c>
      <c r="H39" s="1550">
        <v>0</v>
      </c>
      <c r="I39" s="1550">
        <v>0</v>
      </c>
      <c r="J39" s="1550">
        <v>0</v>
      </c>
      <c r="K39" s="1550">
        <v>0</v>
      </c>
      <c r="L39" s="1550">
        <v>0</v>
      </c>
      <c r="M39" s="1550">
        <v>0</v>
      </c>
      <c r="N39" s="1550">
        <v>0</v>
      </c>
    </row>
    <row r="40" spans="1:14" s="1552" customFormat="1" ht="25.15" customHeight="1">
      <c r="A40" s="1885"/>
      <c r="B40" s="1872"/>
      <c r="C40" s="1546" t="s">
        <v>797</v>
      </c>
      <c r="D40" s="1547">
        <v>828552.62</v>
      </c>
      <c r="E40" s="1548">
        <v>235621.67</v>
      </c>
      <c r="F40" s="1548">
        <v>22440.400000000001</v>
      </c>
      <c r="G40" s="1550">
        <v>0</v>
      </c>
      <c r="H40" s="1550">
        <v>0</v>
      </c>
      <c r="I40" s="1550">
        <v>0</v>
      </c>
      <c r="J40" s="1550">
        <v>0</v>
      </c>
      <c r="K40" s="1550">
        <v>0</v>
      </c>
      <c r="L40" s="1550">
        <v>0</v>
      </c>
      <c r="M40" s="1550">
        <v>0</v>
      </c>
      <c r="N40" s="1550">
        <v>0</v>
      </c>
    </row>
    <row r="41" spans="1:14" s="1552" customFormat="1" ht="25.15" customHeight="1">
      <c r="A41" s="1885"/>
      <c r="B41" s="1873"/>
      <c r="C41" s="1546" t="s">
        <v>798</v>
      </c>
      <c r="D41" s="1547">
        <v>1267188.57</v>
      </c>
      <c r="E41" s="1548">
        <v>9364</v>
      </c>
      <c r="F41" s="1548">
        <v>73450.210000000006</v>
      </c>
      <c r="G41" s="1548">
        <v>198597.72</v>
      </c>
      <c r="H41" s="1550">
        <v>0</v>
      </c>
      <c r="I41" s="1550">
        <v>0</v>
      </c>
      <c r="J41" s="1550">
        <v>0</v>
      </c>
      <c r="K41" s="1550">
        <v>0</v>
      </c>
      <c r="L41" s="1550">
        <v>0</v>
      </c>
      <c r="M41" s="1550">
        <v>0</v>
      </c>
      <c r="N41" s="1550">
        <v>0</v>
      </c>
    </row>
    <row r="42" spans="1:14" s="1552" customFormat="1" ht="25.15" customHeight="1">
      <c r="A42" s="1885"/>
      <c r="B42" s="1871">
        <v>500</v>
      </c>
      <c r="C42" s="1546" t="s">
        <v>871</v>
      </c>
      <c r="D42" s="1550">
        <v>0</v>
      </c>
      <c r="E42" s="1550">
        <v>0</v>
      </c>
      <c r="F42" s="1550">
        <v>0</v>
      </c>
      <c r="G42" s="1550">
        <v>0</v>
      </c>
      <c r="H42" s="1548">
        <v>2175307.5499999998</v>
      </c>
      <c r="I42" s="1548">
        <v>66159.149999999994</v>
      </c>
      <c r="J42" s="1550">
        <v>0</v>
      </c>
      <c r="K42" s="1548">
        <v>22620.37</v>
      </c>
      <c r="L42" s="1550">
        <v>0</v>
      </c>
      <c r="M42" s="1550">
        <v>0</v>
      </c>
      <c r="N42" s="1550">
        <v>0</v>
      </c>
    </row>
    <row r="43" spans="1:14" s="1552" customFormat="1" ht="25.15" customHeight="1">
      <c r="A43" s="1885"/>
      <c r="B43" s="1873"/>
      <c r="C43" s="1546" t="s">
        <v>796</v>
      </c>
      <c r="D43" s="1550">
        <v>0</v>
      </c>
      <c r="E43" s="1550">
        <v>0</v>
      </c>
      <c r="F43" s="1548">
        <v>26077.35</v>
      </c>
      <c r="G43" s="1550">
        <v>0</v>
      </c>
      <c r="H43" s="1550">
        <v>0</v>
      </c>
      <c r="I43" s="1550">
        <v>0</v>
      </c>
      <c r="J43" s="1550">
        <v>0</v>
      </c>
      <c r="K43" s="1550">
        <v>0</v>
      </c>
      <c r="L43" s="1550">
        <v>0</v>
      </c>
      <c r="M43" s="1550">
        <v>0</v>
      </c>
      <c r="N43" s="1550">
        <v>0</v>
      </c>
    </row>
    <row r="44" spans="1:14" s="1552" customFormat="1" ht="25.15" customHeight="1">
      <c r="A44" s="1885"/>
      <c r="B44" s="1557">
        <v>730</v>
      </c>
      <c r="C44" s="1546" t="s">
        <v>798</v>
      </c>
      <c r="D44" s="1547">
        <v>16321.04</v>
      </c>
      <c r="E44" s="1550">
        <v>0</v>
      </c>
      <c r="F44" s="1558">
        <v>0</v>
      </c>
      <c r="G44" s="1550">
        <v>0</v>
      </c>
      <c r="H44" s="1550">
        <v>0</v>
      </c>
      <c r="I44" s="1550">
        <v>0</v>
      </c>
      <c r="J44" s="1550">
        <v>0</v>
      </c>
      <c r="K44" s="1550">
        <v>0</v>
      </c>
      <c r="L44" s="1550">
        <v>0</v>
      </c>
      <c r="M44" s="1550">
        <v>0</v>
      </c>
      <c r="N44" s="1550">
        <v>0</v>
      </c>
    </row>
    <row r="45" spans="1:14" s="1552" customFormat="1" ht="25.15" customHeight="1">
      <c r="A45" s="1885"/>
      <c r="B45" s="1557">
        <v>750</v>
      </c>
      <c r="C45" s="1546" t="s">
        <v>798</v>
      </c>
      <c r="D45" s="1547">
        <v>392527.15</v>
      </c>
      <c r="E45" s="1559">
        <v>47209.440000000002</v>
      </c>
      <c r="F45" s="1550">
        <v>0</v>
      </c>
      <c r="G45" s="1550">
        <v>0</v>
      </c>
      <c r="H45" s="1550">
        <v>0</v>
      </c>
      <c r="I45" s="1550">
        <v>0</v>
      </c>
      <c r="J45" s="1550">
        <v>0</v>
      </c>
      <c r="K45" s="1550">
        <v>0</v>
      </c>
      <c r="L45" s="1550">
        <v>0</v>
      </c>
      <c r="M45" s="1550">
        <v>0</v>
      </c>
      <c r="N45" s="1550">
        <v>0</v>
      </c>
    </row>
    <row r="46" spans="1:14" s="1552" customFormat="1" ht="25.15" customHeight="1">
      <c r="A46" s="1885"/>
      <c r="B46" s="1871">
        <v>758</v>
      </c>
      <c r="C46" s="1546" t="s">
        <v>874</v>
      </c>
      <c r="D46" s="1550">
        <v>0</v>
      </c>
      <c r="E46" s="1550">
        <v>0</v>
      </c>
      <c r="F46" s="1550">
        <v>0</v>
      </c>
      <c r="G46" s="1550">
        <v>0</v>
      </c>
      <c r="H46" s="1548">
        <v>17431.439999999999</v>
      </c>
      <c r="I46" s="1548">
        <v>33168.61</v>
      </c>
      <c r="J46" s="1548">
        <v>47911.97</v>
      </c>
      <c r="K46" s="1548">
        <v>245872.21</v>
      </c>
      <c r="L46" s="1548">
        <v>72545.240000000005</v>
      </c>
      <c r="M46" s="1548">
        <v>1273341.77</v>
      </c>
      <c r="N46" s="1550">
        <v>0</v>
      </c>
    </row>
    <row r="47" spans="1:14" s="1552" customFormat="1" ht="25.15" customHeight="1">
      <c r="A47" s="1885"/>
      <c r="B47" s="1872"/>
      <c r="C47" s="1546" t="s">
        <v>876</v>
      </c>
      <c r="D47" s="1550">
        <v>0</v>
      </c>
      <c r="E47" s="1550">
        <v>0</v>
      </c>
      <c r="F47" s="1550">
        <v>0</v>
      </c>
      <c r="G47" s="1550">
        <v>0</v>
      </c>
      <c r="H47" s="1548">
        <v>7381.32</v>
      </c>
      <c r="I47" s="1548">
        <v>230226.75</v>
      </c>
      <c r="J47" s="1548">
        <v>23419.34</v>
      </c>
      <c r="K47" s="1548">
        <v>6538.54</v>
      </c>
      <c r="L47" s="1548">
        <v>638843.52</v>
      </c>
      <c r="M47" s="1548">
        <v>834106.72</v>
      </c>
      <c r="N47" s="1550">
        <v>0</v>
      </c>
    </row>
    <row r="48" spans="1:14" s="1552" customFormat="1" ht="25.15" customHeight="1">
      <c r="A48" s="1885"/>
      <c r="B48" s="1872"/>
      <c r="C48" s="1546" t="s">
        <v>877</v>
      </c>
      <c r="D48" s="1547">
        <v>10252545.77</v>
      </c>
      <c r="E48" s="1547">
        <v>691363.57000000007</v>
      </c>
      <c r="F48" s="1547">
        <v>416050.85</v>
      </c>
      <c r="G48" s="1549">
        <v>276</v>
      </c>
      <c r="H48" s="1550">
        <v>0</v>
      </c>
      <c r="I48" s="1550">
        <v>0</v>
      </c>
      <c r="J48" s="1550">
        <v>0</v>
      </c>
      <c r="K48" s="1550">
        <v>0</v>
      </c>
      <c r="L48" s="1550">
        <v>0</v>
      </c>
      <c r="M48" s="1550">
        <v>0</v>
      </c>
      <c r="N48" s="1549">
        <v>3.07</v>
      </c>
    </row>
    <row r="49" spans="1:14" s="1552" customFormat="1" ht="25.15" customHeight="1">
      <c r="A49" s="1885"/>
      <c r="B49" s="1872"/>
      <c r="C49" s="1546" t="s">
        <v>878</v>
      </c>
      <c r="D49" s="1550">
        <v>0</v>
      </c>
      <c r="E49" s="1550">
        <v>0</v>
      </c>
      <c r="F49" s="1550">
        <v>0</v>
      </c>
      <c r="G49" s="1547">
        <v>20564.97</v>
      </c>
      <c r="H49" s="1548">
        <v>3138.81</v>
      </c>
      <c r="I49" s="1548">
        <v>2432.9699999999998</v>
      </c>
      <c r="J49" s="1550">
        <v>0</v>
      </c>
      <c r="K49" s="1550">
        <v>0</v>
      </c>
      <c r="L49" s="1550">
        <v>0</v>
      </c>
      <c r="M49" s="1550">
        <v>0</v>
      </c>
      <c r="N49" s="1550">
        <v>0</v>
      </c>
    </row>
    <row r="50" spans="1:14" s="1552" customFormat="1" ht="25.15" customHeight="1">
      <c r="A50" s="1885"/>
      <c r="B50" s="1872"/>
      <c r="C50" s="1546" t="s">
        <v>879</v>
      </c>
      <c r="D50" s="1547">
        <v>6810230.6500000004</v>
      </c>
      <c r="E50" s="1548">
        <v>846264.3</v>
      </c>
      <c r="F50" s="1548">
        <v>12286.21</v>
      </c>
      <c r="G50" s="1550">
        <v>0</v>
      </c>
      <c r="H50" s="1550">
        <v>0</v>
      </c>
      <c r="I50" s="1550">
        <v>0</v>
      </c>
      <c r="J50" s="1550">
        <v>0</v>
      </c>
      <c r="K50" s="1550">
        <v>0</v>
      </c>
      <c r="L50" s="1550">
        <v>0</v>
      </c>
      <c r="M50" s="1550">
        <v>0</v>
      </c>
      <c r="N50" s="1550">
        <v>0</v>
      </c>
    </row>
    <row r="51" spans="1:14" s="1552" customFormat="1" ht="25.15" customHeight="1">
      <c r="A51" s="1885"/>
      <c r="B51" s="1872"/>
      <c r="C51" s="1546" t="s">
        <v>880</v>
      </c>
      <c r="D51" s="1550">
        <v>0</v>
      </c>
      <c r="E51" s="1550">
        <v>0</v>
      </c>
      <c r="F51" s="1550">
        <v>0</v>
      </c>
      <c r="G51" s="1550">
        <v>0</v>
      </c>
      <c r="H51" s="1550">
        <v>0</v>
      </c>
      <c r="I51" s="1548">
        <v>10429.67</v>
      </c>
      <c r="J51" s="1548">
        <v>3670.52</v>
      </c>
      <c r="K51" s="1550">
        <v>0</v>
      </c>
      <c r="L51" s="1550">
        <v>0</v>
      </c>
      <c r="M51" s="1548">
        <v>2870.42</v>
      </c>
      <c r="N51" s="1550">
        <v>0</v>
      </c>
    </row>
    <row r="52" spans="1:14" s="1552" customFormat="1" ht="25.15" customHeight="1">
      <c r="A52" s="1885"/>
      <c r="B52" s="1872"/>
      <c r="C52" s="1546" t="s">
        <v>881</v>
      </c>
      <c r="D52" s="1547">
        <v>31181145.140000001</v>
      </c>
      <c r="E52" s="1548">
        <v>1991976.46</v>
      </c>
      <c r="F52" s="1548">
        <v>173174.41</v>
      </c>
      <c r="G52" s="1550">
        <v>0</v>
      </c>
      <c r="H52" s="1550">
        <v>0</v>
      </c>
      <c r="I52" s="1550">
        <v>0</v>
      </c>
      <c r="J52" s="1550">
        <v>0</v>
      </c>
      <c r="K52" s="1550">
        <v>0</v>
      </c>
      <c r="L52" s="1550">
        <v>0</v>
      </c>
      <c r="M52" s="1550">
        <v>0</v>
      </c>
      <c r="N52" s="1548">
        <v>1690.92</v>
      </c>
    </row>
    <row r="53" spans="1:14" s="1552" customFormat="1" ht="25.15" customHeight="1">
      <c r="A53" s="1885"/>
      <c r="B53" s="1872"/>
      <c r="C53" s="1546" t="s">
        <v>882</v>
      </c>
      <c r="D53" s="1550">
        <v>0</v>
      </c>
      <c r="E53" s="1550">
        <v>0</v>
      </c>
      <c r="F53" s="1550">
        <v>0</v>
      </c>
      <c r="G53" s="1549">
        <v>369.4</v>
      </c>
      <c r="H53" s="1548">
        <v>634.27</v>
      </c>
      <c r="I53" s="1548">
        <v>1308.99</v>
      </c>
      <c r="J53" s="1550">
        <v>0</v>
      </c>
      <c r="K53" s="1548">
        <v>8152.06</v>
      </c>
      <c r="L53" s="1550">
        <v>0</v>
      </c>
      <c r="M53" s="1548">
        <v>120728.21</v>
      </c>
      <c r="N53" s="1550">
        <v>0</v>
      </c>
    </row>
    <row r="54" spans="1:14" s="1552" customFormat="1" ht="25.15" customHeight="1">
      <c r="A54" s="1885"/>
      <c r="B54" s="1872"/>
      <c r="C54" s="1546" t="s">
        <v>837</v>
      </c>
      <c r="D54" s="1547">
        <v>4554058.0200000005</v>
      </c>
      <c r="E54" s="1548">
        <v>395223.68</v>
      </c>
      <c r="F54" s="1548">
        <v>21430.39</v>
      </c>
      <c r="G54" s="1550">
        <v>0</v>
      </c>
      <c r="H54" s="1550">
        <v>0</v>
      </c>
      <c r="I54" s="1550">
        <v>0</v>
      </c>
      <c r="J54" s="1550">
        <v>0</v>
      </c>
      <c r="K54" s="1550">
        <v>0</v>
      </c>
      <c r="L54" s="1550">
        <v>0</v>
      </c>
      <c r="M54" s="1550">
        <v>0</v>
      </c>
      <c r="N54" s="1553">
        <v>9035.02</v>
      </c>
    </row>
    <row r="55" spans="1:14" s="1552" customFormat="1" ht="25.15" customHeight="1">
      <c r="A55" s="1885"/>
      <c r="B55" s="1872"/>
      <c r="C55" s="1546" t="s">
        <v>883</v>
      </c>
      <c r="D55" s="1550">
        <v>0</v>
      </c>
      <c r="E55" s="1550">
        <v>0</v>
      </c>
      <c r="F55" s="1550">
        <v>0</v>
      </c>
      <c r="G55" s="1550">
        <v>0</v>
      </c>
      <c r="H55" s="1548">
        <v>782956.42</v>
      </c>
      <c r="I55" s="1548">
        <v>19508.78</v>
      </c>
      <c r="J55" s="1548">
        <v>762577.36</v>
      </c>
      <c r="K55" s="1548">
        <v>551264.37</v>
      </c>
      <c r="L55" s="1550">
        <v>0</v>
      </c>
      <c r="M55" s="1550">
        <v>0</v>
      </c>
      <c r="N55" s="1550">
        <v>0</v>
      </c>
    </row>
    <row r="56" spans="1:14" s="1552" customFormat="1" ht="25.15" customHeight="1">
      <c r="A56" s="1885"/>
      <c r="B56" s="1872"/>
      <c r="C56" s="1546" t="s">
        <v>804</v>
      </c>
      <c r="D56" s="1547">
        <v>18206126.509999998</v>
      </c>
      <c r="E56" s="1548">
        <v>3254559.86</v>
      </c>
      <c r="F56" s="1548">
        <v>824267.21</v>
      </c>
      <c r="G56" s="1548">
        <v>112304.52</v>
      </c>
      <c r="H56" s="1550">
        <v>0</v>
      </c>
      <c r="I56" s="1550">
        <v>0</v>
      </c>
      <c r="J56" s="1550">
        <v>0</v>
      </c>
      <c r="K56" s="1550">
        <v>0</v>
      </c>
      <c r="L56" s="1550">
        <v>0</v>
      </c>
      <c r="M56" s="1550">
        <v>0</v>
      </c>
      <c r="N56" s="1553">
        <v>48962.25</v>
      </c>
    </row>
    <row r="57" spans="1:14" s="1552" customFormat="1" ht="25.15" customHeight="1">
      <c r="A57" s="1885"/>
      <c r="B57" s="1872"/>
      <c r="C57" s="1546" t="s">
        <v>884</v>
      </c>
      <c r="D57" s="1560">
        <v>0</v>
      </c>
      <c r="E57" s="1558">
        <v>0</v>
      </c>
      <c r="F57" s="1558">
        <v>0</v>
      </c>
      <c r="G57" s="1550">
        <v>0</v>
      </c>
      <c r="H57" s="1549">
        <v>285.14999999999998</v>
      </c>
      <c r="I57" s="1548">
        <v>3482.52</v>
      </c>
      <c r="J57" s="1550">
        <v>0</v>
      </c>
      <c r="K57" s="1550">
        <v>0</v>
      </c>
      <c r="L57" s="1548">
        <v>1090.8499999999999</v>
      </c>
      <c r="M57" s="1549">
        <v>397.15</v>
      </c>
      <c r="N57" s="1550">
        <v>0</v>
      </c>
    </row>
    <row r="58" spans="1:14" s="1552" customFormat="1" ht="25.15" customHeight="1">
      <c r="A58" s="1885"/>
      <c r="B58" s="1872"/>
      <c r="C58" s="1546" t="s">
        <v>805</v>
      </c>
      <c r="D58" s="1547">
        <v>37845924.219999999</v>
      </c>
      <c r="E58" s="1548">
        <v>3969690.81</v>
      </c>
      <c r="F58" s="1548">
        <v>6354741.7999999998</v>
      </c>
      <c r="G58" s="1548">
        <v>8021637.5999999996</v>
      </c>
      <c r="H58" s="1550">
        <v>0</v>
      </c>
      <c r="I58" s="1550">
        <v>0</v>
      </c>
      <c r="J58" s="1550">
        <v>0</v>
      </c>
      <c r="K58" s="1550">
        <v>0</v>
      </c>
      <c r="L58" s="1550">
        <v>0</v>
      </c>
      <c r="M58" s="1550">
        <v>0</v>
      </c>
      <c r="N58" s="1550">
        <v>0</v>
      </c>
    </row>
    <row r="59" spans="1:14" s="1552" customFormat="1" ht="25.15" customHeight="1">
      <c r="A59" s="1885"/>
      <c r="B59" s="1872"/>
      <c r="C59" s="1546" t="s">
        <v>885</v>
      </c>
      <c r="D59" s="1550">
        <v>0</v>
      </c>
      <c r="E59" s="1550">
        <v>0</v>
      </c>
      <c r="F59" s="1550">
        <v>0</v>
      </c>
      <c r="G59" s="1550">
        <v>0</v>
      </c>
      <c r="H59" s="1548">
        <v>89775.39</v>
      </c>
      <c r="I59" s="1548">
        <v>1957.38</v>
      </c>
      <c r="J59" s="1550">
        <v>0</v>
      </c>
      <c r="K59" s="1550">
        <v>0</v>
      </c>
      <c r="L59" s="1548">
        <v>1864.13</v>
      </c>
      <c r="M59" s="1550">
        <v>0</v>
      </c>
      <c r="N59" s="1550">
        <v>0</v>
      </c>
    </row>
    <row r="60" spans="1:14" s="1552" customFormat="1" ht="25.15" customHeight="1">
      <c r="A60" s="1885"/>
      <c r="B60" s="1872"/>
      <c r="C60" s="1546" t="s">
        <v>875</v>
      </c>
      <c r="D60" s="1547">
        <v>8150510.0899999999</v>
      </c>
      <c r="E60" s="1548">
        <v>1119535.1599999999</v>
      </c>
      <c r="F60" s="1548">
        <v>549392.12</v>
      </c>
      <c r="G60" s="1548">
        <v>10316.25</v>
      </c>
      <c r="H60" s="1550">
        <v>0</v>
      </c>
      <c r="I60" s="1550">
        <v>0</v>
      </c>
      <c r="J60" s="1550">
        <v>0</v>
      </c>
      <c r="K60" s="1550">
        <v>0</v>
      </c>
      <c r="L60" s="1550">
        <v>0</v>
      </c>
      <c r="M60" s="1550">
        <v>0</v>
      </c>
      <c r="N60" s="1548">
        <v>20690.48</v>
      </c>
    </row>
    <row r="61" spans="1:14" s="1552" customFormat="1" ht="25.15" customHeight="1">
      <c r="A61" s="1885"/>
      <c r="B61" s="1872"/>
      <c r="C61" s="1546" t="s">
        <v>886</v>
      </c>
      <c r="D61" s="1550">
        <v>0</v>
      </c>
      <c r="E61" s="1550">
        <v>0</v>
      </c>
      <c r="F61" s="1550">
        <v>0</v>
      </c>
      <c r="G61" s="1550">
        <v>0</v>
      </c>
      <c r="H61" s="1548">
        <v>12908.81</v>
      </c>
      <c r="I61" s="1550">
        <v>0</v>
      </c>
      <c r="J61" s="1550">
        <v>0</v>
      </c>
      <c r="K61" s="1550">
        <v>0</v>
      </c>
      <c r="L61" s="1548">
        <v>147168.76</v>
      </c>
      <c r="M61" s="1550">
        <v>0</v>
      </c>
      <c r="N61" s="1550">
        <v>0</v>
      </c>
    </row>
    <row r="62" spans="1:14" s="1552" customFormat="1" ht="25.15" customHeight="1">
      <c r="A62" s="1885"/>
      <c r="B62" s="1872"/>
      <c r="C62" s="1546" t="s">
        <v>807</v>
      </c>
      <c r="D62" s="1547">
        <v>5236100.26</v>
      </c>
      <c r="E62" s="1548">
        <v>1316401.8500000001</v>
      </c>
      <c r="F62" s="1548">
        <v>276605.48</v>
      </c>
      <c r="G62" s="1550">
        <v>0</v>
      </c>
      <c r="H62" s="1550">
        <v>0</v>
      </c>
      <c r="I62" s="1550">
        <v>0</v>
      </c>
      <c r="J62" s="1550">
        <v>0</v>
      </c>
      <c r="K62" s="1550">
        <v>0</v>
      </c>
      <c r="L62" s="1550">
        <v>0</v>
      </c>
      <c r="M62" s="1550">
        <v>0</v>
      </c>
      <c r="N62" s="1548">
        <v>27217.51</v>
      </c>
    </row>
    <row r="63" spans="1:14" s="1552" customFormat="1" ht="25.15" customHeight="1">
      <c r="A63" s="1885"/>
      <c r="B63" s="1872"/>
      <c r="C63" s="1546" t="s">
        <v>887</v>
      </c>
      <c r="D63" s="1550">
        <v>0</v>
      </c>
      <c r="E63" s="1550">
        <v>0</v>
      </c>
      <c r="F63" s="1550">
        <v>0</v>
      </c>
      <c r="G63" s="1550">
        <v>0</v>
      </c>
      <c r="H63" s="1550">
        <v>0</v>
      </c>
      <c r="I63" s="1550">
        <v>0</v>
      </c>
      <c r="J63" s="1550">
        <v>0</v>
      </c>
      <c r="K63" s="1550">
        <v>0</v>
      </c>
      <c r="L63" s="1548">
        <v>24420.720000000001</v>
      </c>
      <c r="M63" s="1550">
        <v>0</v>
      </c>
      <c r="N63" s="1550">
        <v>0</v>
      </c>
    </row>
    <row r="64" spans="1:14" s="1552" customFormat="1" ht="25.15" customHeight="1">
      <c r="A64" s="1885"/>
      <c r="B64" s="1872"/>
      <c r="C64" s="1546" t="s">
        <v>808</v>
      </c>
      <c r="D64" s="1547">
        <v>20742547.439999998</v>
      </c>
      <c r="E64" s="1547">
        <v>234905.78</v>
      </c>
      <c r="F64" s="1547">
        <v>349937</v>
      </c>
      <c r="G64" s="1549">
        <v>140.76</v>
      </c>
      <c r="H64" s="1550">
        <v>0</v>
      </c>
      <c r="I64" s="1550">
        <v>0</v>
      </c>
      <c r="J64" s="1550">
        <v>0</v>
      </c>
      <c r="K64" s="1550">
        <v>0</v>
      </c>
      <c r="L64" s="1550">
        <v>0</v>
      </c>
      <c r="M64" s="1550">
        <v>0</v>
      </c>
      <c r="N64" s="1550">
        <v>0</v>
      </c>
    </row>
    <row r="65" spans="1:14" s="1552" customFormat="1" ht="25.15" customHeight="1">
      <c r="A65" s="1885"/>
      <c r="B65" s="1872"/>
      <c r="C65" s="1546" t="s">
        <v>888</v>
      </c>
      <c r="D65" s="1550">
        <v>0</v>
      </c>
      <c r="E65" s="1550">
        <v>0</v>
      </c>
      <c r="F65" s="1550">
        <v>0</v>
      </c>
      <c r="G65" s="1550">
        <v>0</v>
      </c>
      <c r="H65" s="1548">
        <v>13303.55</v>
      </c>
      <c r="I65" s="1550">
        <v>0</v>
      </c>
      <c r="J65" s="1548">
        <v>142692.31</v>
      </c>
      <c r="K65" s="1550">
        <v>0</v>
      </c>
      <c r="L65" s="1550">
        <v>0</v>
      </c>
      <c r="M65" s="1550">
        <v>0</v>
      </c>
      <c r="N65" s="1550">
        <v>0</v>
      </c>
    </row>
    <row r="66" spans="1:14" s="1552" customFormat="1" ht="25.15" customHeight="1">
      <c r="A66" s="1885"/>
      <c r="B66" s="1872"/>
      <c r="C66" s="1546" t="s">
        <v>809</v>
      </c>
      <c r="D66" s="1547">
        <v>4085959.42</v>
      </c>
      <c r="E66" s="1548">
        <v>109607.74</v>
      </c>
      <c r="F66" s="1548">
        <v>7664.95</v>
      </c>
      <c r="G66" s="1550">
        <v>0</v>
      </c>
      <c r="H66" s="1550">
        <v>0</v>
      </c>
      <c r="I66" s="1550">
        <v>0</v>
      </c>
      <c r="J66" s="1550">
        <v>0</v>
      </c>
      <c r="K66" s="1550">
        <v>0</v>
      </c>
      <c r="L66" s="1550">
        <v>0</v>
      </c>
      <c r="M66" s="1550">
        <v>0</v>
      </c>
      <c r="N66" s="1550">
        <v>0</v>
      </c>
    </row>
    <row r="67" spans="1:14" s="1552" customFormat="1" ht="25.15" customHeight="1">
      <c r="A67" s="1885"/>
      <c r="B67" s="1872"/>
      <c r="C67" s="1546" t="s">
        <v>889</v>
      </c>
      <c r="D67" s="1547">
        <v>17633039.079999998</v>
      </c>
      <c r="E67" s="1548">
        <v>1450302.15</v>
      </c>
      <c r="F67" s="1548">
        <v>140922.01</v>
      </c>
      <c r="G67" s="1548">
        <v>2517.6</v>
      </c>
      <c r="H67" s="1550">
        <v>0</v>
      </c>
      <c r="I67" s="1550">
        <v>0</v>
      </c>
      <c r="J67" s="1550">
        <v>0</v>
      </c>
      <c r="K67" s="1550">
        <v>0</v>
      </c>
      <c r="L67" s="1550">
        <v>0</v>
      </c>
      <c r="M67" s="1550">
        <v>0</v>
      </c>
      <c r="N67" s="1550">
        <v>0</v>
      </c>
    </row>
    <row r="68" spans="1:14" s="1552" customFormat="1" ht="25.15" customHeight="1">
      <c r="A68" s="1885"/>
      <c r="B68" s="1872"/>
      <c r="C68" s="1546" t="s">
        <v>890</v>
      </c>
      <c r="D68" s="1550">
        <v>0</v>
      </c>
      <c r="E68" s="1550">
        <v>0</v>
      </c>
      <c r="F68" s="1550">
        <v>0</v>
      </c>
      <c r="G68" s="1548">
        <v>5120.08</v>
      </c>
      <c r="H68" s="1548">
        <v>65187.3</v>
      </c>
      <c r="I68" s="1550">
        <v>0</v>
      </c>
      <c r="J68" s="1548">
        <v>28455.21</v>
      </c>
      <c r="K68" s="1548">
        <v>28087.63</v>
      </c>
      <c r="L68" s="1548">
        <v>13791.49</v>
      </c>
      <c r="M68" s="1548">
        <v>39467.46</v>
      </c>
      <c r="N68" s="1550">
        <v>0</v>
      </c>
    </row>
    <row r="69" spans="1:14" s="1552" customFormat="1" ht="25.15" customHeight="1">
      <c r="A69" s="1885"/>
      <c r="B69" s="1872"/>
      <c r="C69" s="1546" t="s">
        <v>891</v>
      </c>
      <c r="D69" s="1547">
        <v>16791488.240000002</v>
      </c>
      <c r="E69" s="1548">
        <v>828820.15</v>
      </c>
      <c r="F69" s="1548">
        <v>761006.04999999993</v>
      </c>
      <c r="G69" s="1550">
        <v>0</v>
      </c>
      <c r="H69" s="1550">
        <v>0</v>
      </c>
      <c r="I69" s="1550">
        <v>0</v>
      </c>
      <c r="J69" s="1550">
        <v>0</v>
      </c>
      <c r="K69" s="1550">
        <v>0</v>
      </c>
      <c r="L69" s="1550">
        <v>0</v>
      </c>
      <c r="M69" s="1550">
        <v>0</v>
      </c>
      <c r="N69" s="1550">
        <v>0</v>
      </c>
    </row>
    <row r="70" spans="1:14" s="1552" customFormat="1" ht="25.15" customHeight="1">
      <c r="A70" s="1885"/>
      <c r="B70" s="1872"/>
      <c r="C70" s="1546" t="s">
        <v>892</v>
      </c>
      <c r="D70" s="1550">
        <v>0</v>
      </c>
      <c r="E70" s="1550">
        <v>0</v>
      </c>
      <c r="F70" s="1550">
        <v>0</v>
      </c>
      <c r="G70" s="1550">
        <v>0</v>
      </c>
      <c r="H70" s="1548">
        <v>5964.52</v>
      </c>
      <c r="I70" s="1547">
        <v>234706.14</v>
      </c>
      <c r="J70" s="1550">
        <v>0</v>
      </c>
      <c r="K70" s="1550">
        <v>0</v>
      </c>
      <c r="L70" s="1547">
        <v>2579.17</v>
      </c>
      <c r="M70" s="1550">
        <v>0</v>
      </c>
      <c r="N70" s="1550">
        <v>0</v>
      </c>
    </row>
    <row r="71" spans="1:14" s="1552" customFormat="1" ht="25.15" customHeight="1">
      <c r="A71" s="1885"/>
      <c r="B71" s="1872"/>
      <c r="C71" s="1546" t="s">
        <v>893</v>
      </c>
      <c r="D71" s="1547">
        <v>12471044.949999999</v>
      </c>
      <c r="E71" s="1548">
        <v>941811.24</v>
      </c>
      <c r="F71" s="1547">
        <v>42076.28</v>
      </c>
      <c r="G71" s="1550">
        <v>0</v>
      </c>
      <c r="H71" s="1550">
        <v>0</v>
      </c>
      <c r="I71" s="1550">
        <v>0</v>
      </c>
      <c r="J71" s="1550">
        <v>0</v>
      </c>
      <c r="K71" s="1550">
        <v>0</v>
      </c>
      <c r="L71" s="1550">
        <v>0</v>
      </c>
      <c r="M71" s="1550">
        <v>0</v>
      </c>
      <c r="N71" s="1549">
        <v>295.57</v>
      </c>
    </row>
    <row r="72" spans="1:14" s="1552" customFormat="1" ht="25.15" customHeight="1">
      <c r="A72" s="1885"/>
      <c r="B72" s="1872"/>
      <c r="C72" s="1546" t="s">
        <v>894</v>
      </c>
      <c r="D72" s="1550">
        <v>0</v>
      </c>
      <c r="E72" s="1550">
        <v>0</v>
      </c>
      <c r="F72" s="1550">
        <v>0</v>
      </c>
      <c r="G72" s="1550">
        <v>0</v>
      </c>
      <c r="H72" s="1550">
        <v>0</v>
      </c>
      <c r="I72" s="1548">
        <v>22053.119999999999</v>
      </c>
      <c r="J72" s="1548">
        <v>23722.26</v>
      </c>
      <c r="K72" s="1550">
        <v>0</v>
      </c>
      <c r="L72" s="1548">
        <v>12496.44</v>
      </c>
      <c r="M72" s="1550">
        <v>0</v>
      </c>
      <c r="N72" s="1550">
        <v>0</v>
      </c>
    </row>
    <row r="73" spans="1:14" s="1552" customFormat="1" ht="25.15" customHeight="1">
      <c r="A73" s="1885"/>
      <c r="B73" s="1872"/>
      <c r="C73" s="1546" t="s">
        <v>895</v>
      </c>
      <c r="D73" s="1547">
        <v>4360666.09</v>
      </c>
      <c r="E73" s="1547">
        <v>489928.33999999997</v>
      </c>
      <c r="F73" s="1547">
        <v>926210.44000000006</v>
      </c>
      <c r="G73" s="1547">
        <v>68020.990000000005</v>
      </c>
      <c r="H73" s="1550">
        <v>0</v>
      </c>
      <c r="I73" s="1550">
        <v>0</v>
      </c>
      <c r="J73" s="1550">
        <v>0</v>
      </c>
      <c r="K73" s="1550">
        <v>0</v>
      </c>
      <c r="L73" s="1550">
        <v>0</v>
      </c>
      <c r="M73" s="1550">
        <v>0</v>
      </c>
      <c r="N73" s="1548">
        <v>91211.71</v>
      </c>
    </row>
    <row r="74" spans="1:14" s="1552" customFormat="1" ht="25.15" customHeight="1">
      <c r="A74" s="1885"/>
      <c r="B74" s="1872"/>
      <c r="C74" s="1546" t="s">
        <v>896</v>
      </c>
      <c r="D74" s="1550">
        <v>0</v>
      </c>
      <c r="E74" s="1550">
        <v>0</v>
      </c>
      <c r="F74" s="1550">
        <v>0</v>
      </c>
      <c r="G74" s="1547">
        <v>11189.59</v>
      </c>
      <c r="H74" s="1550">
        <v>0</v>
      </c>
      <c r="I74" s="1550">
        <v>0</v>
      </c>
      <c r="J74" s="1550">
        <v>0</v>
      </c>
      <c r="K74" s="1550">
        <v>0</v>
      </c>
      <c r="L74" s="1550">
        <v>0</v>
      </c>
      <c r="M74" s="1548">
        <v>1500</v>
      </c>
      <c r="N74" s="1550">
        <v>0</v>
      </c>
    </row>
    <row r="75" spans="1:14" s="1552" customFormat="1" ht="25.15" customHeight="1">
      <c r="A75" s="1885"/>
      <c r="B75" s="1872"/>
      <c r="C75" s="1546" t="s">
        <v>814</v>
      </c>
      <c r="D75" s="1547">
        <v>12451145.919999998</v>
      </c>
      <c r="E75" s="1548">
        <v>1229025</v>
      </c>
      <c r="F75" s="1548">
        <v>244798.85</v>
      </c>
      <c r="G75" s="1547">
        <v>1260.28</v>
      </c>
      <c r="H75" s="1550">
        <v>0</v>
      </c>
      <c r="I75" s="1550">
        <v>0</v>
      </c>
      <c r="J75" s="1550">
        <v>0</v>
      </c>
      <c r="K75" s="1550">
        <v>0</v>
      </c>
      <c r="L75" s="1550">
        <v>0</v>
      </c>
      <c r="M75" s="1550">
        <v>0</v>
      </c>
      <c r="N75" s="1550">
        <v>0</v>
      </c>
    </row>
    <row r="76" spans="1:14" s="1552" customFormat="1" ht="25.15" customHeight="1">
      <c r="A76" s="1885"/>
      <c r="B76" s="1872"/>
      <c r="C76" s="1546" t="s">
        <v>897</v>
      </c>
      <c r="D76" s="1550">
        <v>0</v>
      </c>
      <c r="E76" s="1550">
        <v>0</v>
      </c>
      <c r="F76" s="1550">
        <v>0</v>
      </c>
      <c r="G76" s="1550">
        <v>0</v>
      </c>
      <c r="H76" s="1547">
        <v>339556.61</v>
      </c>
      <c r="I76" s="1548">
        <v>9503.51</v>
      </c>
      <c r="J76" s="1550">
        <v>0</v>
      </c>
      <c r="K76" s="1550">
        <v>0</v>
      </c>
      <c r="L76" s="1548">
        <v>10805.86</v>
      </c>
      <c r="M76" s="1550">
        <v>0</v>
      </c>
      <c r="N76" s="1550">
        <v>0</v>
      </c>
    </row>
    <row r="77" spans="1:14" s="1552" customFormat="1" ht="25.15" customHeight="1">
      <c r="A77" s="1885"/>
      <c r="B77" s="1873"/>
      <c r="C77" s="1546" t="s">
        <v>898</v>
      </c>
      <c r="D77" s="1547">
        <v>6067376.0999999996</v>
      </c>
      <c r="E77" s="1548">
        <v>651492.48</v>
      </c>
      <c r="F77" s="1548">
        <v>8634.52</v>
      </c>
      <c r="G77" s="1550">
        <v>0</v>
      </c>
      <c r="H77" s="1550">
        <v>0</v>
      </c>
      <c r="I77" s="1550">
        <v>0</v>
      </c>
      <c r="J77" s="1550">
        <v>0</v>
      </c>
      <c r="K77" s="1550">
        <v>0</v>
      </c>
      <c r="L77" s="1550">
        <v>0</v>
      </c>
      <c r="M77" s="1550">
        <v>0</v>
      </c>
      <c r="N77" s="1548">
        <v>50000</v>
      </c>
    </row>
    <row r="78" spans="1:14" s="1552" customFormat="1" ht="25.15" customHeight="1">
      <c r="A78" s="1885"/>
      <c r="B78" s="1541">
        <v>801</v>
      </c>
      <c r="C78" s="1546" t="s">
        <v>798</v>
      </c>
      <c r="D78" s="1547">
        <v>1105429.27</v>
      </c>
      <c r="E78" s="1547">
        <v>1213538.28</v>
      </c>
      <c r="F78" s="1548">
        <v>2836868.24</v>
      </c>
      <c r="G78" s="1550">
        <v>0</v>
      </c>
      <c r="H78" s="1550">
        <v>0</v>
      </c>
      <c r="I78" s="1550">
        <v>0</v>
      </c>
      <c r="J78" s="1550">
        <v>0</v>
      </c>
      <c r="K78" s="1550">
        <v>0</v>
      </c>
      <c r="L78" s="1550">
        <v>0</v>
      </c>
      <c r="M78" s="1550">
        <v>0</v>
      </c>
      <c r="N78" s="1561">
        <v>19.829999999999998</v>
      </c>
    </row>
    <row r="79" spans="1:14" s="1552" customFormat="1" ht="25.15" customHeight="1">
      <c r="A79" s="1885"/>
      <c r="B79" s="1541">
        <v>851</v>
      </c>
      <c r="C79" s="1546" t="s">
        <v>798</v>
      </c>
      <c r="D79" s="1547">
        <v>638490.37</v>
      </c>
      <c r="E79" s="1550">
        <v>0</v>
      </c>
      <c r="F79" s="1550">
        <v>0</v>
      </c>
      <c r="G79" s="1550">
        <v>0</v>
      </c>
      <c r="H79" s="1550">
        <v>0</v>
      </c>
      <c r="I79" s="1550">
        <v>0</v>
      </c>
      <c r="J79" s="1550">
        <v>0</v>
      </c>
      <c r="K79" s="1550">
        <v>0</v>
      </c>
      <c r="L79" s="1550">
        <v>0</v>
      </c>
      <c r="M79" s="1550">
        <v>0</v>
      </c>
      <c r="N79" s="1550">
        <v>0</v>
      </c>
    </row>
    <row r="80" spans="1:14" s="1552" customFormat="1" ht="25.15" customHeight="1">
      <c r="A80" s="1885"/>
      <c r="B80" s="1541">
        <v>852</v>
      </c>
      <c r="C80" s="1546" t="s">
        <v>798</v>
      </c>
      <c r="D80" s="1550">
        <v>0</v>
      </c>
      <c r="E80" s="1550">
        <v>0</v>
      </c>
      <c r="F80" s="1550">
        <v>0</v>
      </c>
      <c r="G80" s="1550">
        <v>0</v>
      </c>
      <c r="H80" s="1550">
        <v>0</v>
      </c>
      <c r="I80" s="1550">
        <v>0</v>
      </c>
      <c r="J80" s="1550">
        <v>0</v>
      </c>
      <c r="K80" s="1550">
        <v>0</v>
      </c>
      <c r="L80" s="1550">
        <v>0</v>
      </c>
      <c r="M80" s="1550">
        <v>0</v>
      </c>
      <c r="N80" s="1561">
        <v>180.11</v>
      </c>
    </row>
    <row r="81" spans="1:14" s="1552" customFormat="1" ht="25.15" customHeight="1">
      <c r="A81" s="1886"/>
      <c r="B81" s="1541">
        <v>853</v>
      </c>
      <c r="C81" s="1546" t="s">
        <v>798</v>
      </c>
      <c r="D81" s="1547">
        <v>3220764.46</v>
      </c>
      <c r="E81" s="1548">
        <v>443564.3</v>
      </c>
      <c r="F81" s="1548">
        <v>115119.23</v>
      </c>
      <c r="G81" s="1548">
        <v>8297.81</v>
      </c>
      <c r="H81" s="1550">
        <v>0</v>
      </c>
      <c r="I81" s="1550">
        <v>0</v>
      </c>
      <c r="J81" s="1550">
        <v>0</v>
      </c>
      <c r="K81" s="1550">
        <v>0</v>
      </c>
      <c r="L81" s="1550">
        <v>0</v>
      </c>
      <c r="M81" s="1550">
        <v>0</v>
      </c>
      <c r="N81" s="1548">
        <v>2085.31</v>
      </c>
    </row>
    <row r="82" spans="1:14" s="1552" customFormat="1" ht="25.15" customHeight="1">
      <c r="A82" s="1562">
        <v>37</v>
      </c>
      <c r="B82" s="1557">
        <v>755</v>
      </c>
      <c r="C82" s="1546" t="s">
        <v>798</v>
      </c>
      <c r="D82" s="1547">
        <v>250958.68</v>
      </c>
      <c r="E82" s="1548">
        <v>396098.6</v>
      </c>
      <c r="F82" s="1548">
        <v>8681.6200000000008</v>
      </c>
      <c r="G82" s="1550">
        <v>0</v>
      </c>
      <c r="H82" s="1550">
        <v>0</v>
      </c>
      <c r="I82" s="1550">
        <v>0</v>
      </c>
      <c r="J82" s="1550">
        <v>0</v>
      </c>
      <c r="K82" s="1550">
        <v>0</v>
      </c>
      <c r="L82" s="1550">
        <v>0</v>
      </c>
      <c r="M82" s="1550">
        <v>0</v>
      </c>
      <c r="N82" s="1550">
        <v>0</v>
      </c>
    </row>
    <row r="83" spans="1:14" s="1552" customFormat="1" ht="25.15" customHeight="1">
      <c r="A83" s="1879">
        <v>39</v>
      </c>
      <c r="B83" s="1871">
        <v>600</v>
      </c>
      <c r="C83" s="1546" t="s">
        <v>819</v>
      </c>
      <c r="D83" s="1550">
        <v>0</v>
      </c>
      <c r="E83" s="1553">
        <v>225495.71</v>
      </c>
      <c r="F83" s="1553">
        <v>3549.23</v>
      </c>
      <c r="G83" s="1550">
        <v>0</v>
      </c>
      <c r="H83" s="1550">
        <v>0</v>
      </c>
      <c r="I83" s="1550">
        <v>0</v>
      </c>
      <c r="J83" s="1550">
        <v>0</v>
      </c>
      <c r="K83" s="1550">
        <v>0</v>
      </c>
      <c r="L83" s="1550">
        <v>0</v>
      </c>
      <c r="M83" s="1550">
        <v>0</v>
      </c>
      <c r="N83" s="1550">
        <v>0</v>
      </c>
    </row>
    <row r="84" spans="1:14" s="1552" customFormat="1" ht="25.15" customHeight="1">
      <c r="A84" s="1880"/>
      <c r="B84" s="1872"/>
      <c r="C84" s="1546" t="s">
        <v>795</v>
      </c>
      <c r="D84" s="1547">
        <v>141699788.03</v>
      </c>
      <c r="E84" s="1547">
        <v>294169.88</v>
      </c>
      <c r="F84" s="1547">
        <v>41518.18</v>
      </c>
      <c r="G84" s="1550">
        <v>0</v>
      </c>
      <c r="H84" s="1550">
        <v>0</v>
      </c>
      <c r="I84" s="1550">
        <v>0</v>
      </c>
      <c r="J84" s="1550">
        <v>0</v>
      </c>
      <c r="K84" s="1550">
        <v>0</v>
      </c>
      <c r="L84" s="1550">
        <v>0</v>
      </c>
      <c r="M84" s="1550">
        <v>0</v>
      </c>
      <c r="N84" s="1550">
        <v>0</v>
      </c>
    </row>
    <row r="85" spans="1:14" s="1552" customFormat="1" ht="25.15" customHeight="1">
      <c r="A85" s="1881"/>
      <c r="B85" s="1873"/>
      <c r="C85" s="1546" t="s">
        <v>797</v>
      </c>
      <c r="D85" s="1547">
        <v>12330295.33</v>
      </c>
      <c r="E85" s="1550">
        <v>0</v>
      </c>
      <c r="F85" s="1550">
        <v>0</v>
      </c>
      <c r="G85" s="1550">
        <v>0</v>
      </c>
      <c r="H85" s="1550">
        <v>0</v>
      </c>
      <c r="I85" s="1550">
        <v>0</v>
      </c>
      <c r="J85" s="1550">
        <v>0</v>
      </c>
      <c r="K85" s="1550">
        <v>0</v>
      </c>
      <c r="L85" s="1550">
        <v>0</v>
      </c>
      <c r="M85" s="1550">
        <v>0</v>
      </c>
      <c r="N85" s="1550">
        <v>0</v>
      </c>
    </row>
    <row r="86" spans="1:14" s="1552" customFormat="1" ht="25.15" customHeight="1">
      <c r="A86" s="1879">
        <v>41</v>
      </c>
      <c r="B86" s="1563" t="s">
        <v>352</v>
      </c>
      <c r="C86" s="1546" t="s">
        <v>795</v>
      </c>
      <c r="D86" s="1547">
        <v>2306626.44</v>
      </c>
      <c r="E86" s="1550">
        <v>0</v>
      </c>
      <c r="F86" s="1550">
        <v>0</v>
      </c>
      <c r="G86" s="1550">
        <v>0</v>
      </c>
      <c r="H86" s="1550">
        <v>0</v>
      </c>
      <c r="I86" s="1550">
        <v>0</v>
      </c>
      <c r="J86" s="1550">
        <v>0</v>
      </c>
      <c r="K86" s="1550">
        <v>0</v>
      </c>
      <c r="L86" s="1550">
        <v>0</v>
      </c>
      <c r="M86" s="1550">
        <v>0</v>
      </c>
      <c r="N86" s="1550">
        <v>0</v>
      </c>
    </row>
    <row r="87" spans="1:14" s="1552" customFormat="1" ht="25.15" customHeight="1">
      <c r="A87" s="1880"/>
      <c r="B87" s="1563" t="s">
        <v>402</v>
      </c>
      <c r="C87" s="1546" t="s">
        <v>798</v>
      </c>
      <c r="D87" s="1547">
        <v>603.71</v>
      </c>
      <c r="E87" s="1550">
        <v>0</v>
      </c>
      <c r="F87" s="1550">
        <v>0</v>
      </c>
      <c r="G87" s="1550">
        <v>0</v>
      </c>
      <c r="H87" s="1550">
        <v>0</v>
      </c>
      <c r="I87" s="1550">
        <v>0</v>
      </c>
      <c r="J87" s="1550">
        <v>0</v>
      </c>
      <c r="K87" s="1550">
        <v>0</v>
      </c>
      <c r="L87" s="1550">
        <v>0</v>
      </c>
      <c r="M87" s="1550">
        <v>0</v>
      </c>
      <c r="N87" s="1550">
        <v>0</v>
      </c>
    </row>
    <row r="88" spans="1:14" s="1552" customFormat="1" ht="25.15" customHeight="1">
      <c r="A88" s="1880"/>
      <c r="B88" s="1871">
        <v>900</v>
      </c>
      <c r="C88" s="1546" t="s">
        <v>795</v>
      </c>
      <c r="D88" s="1547">
        <v>77804218.450000003</v>
      </c>
      <c r="E88" s="1561">
        <v>25.5</v>
      </c>
      <c r="F88" s="1550">
        <v>0</v>
      </c>
      <c r="G88" s="1550">
        <v>0</v>
      </c>
      <c r="H88" s="1550">
        <v>0</v>
      </c>
      <c r="I88" s="1550">
        <v>0</v>
      </c>
      <c r="J88" s="1550">
        <v>0</v>
      </c>
      <c r="K88" s="1550">
        <v>0</v>
      </c>
      <c r="L88" s="1550">
        <v>0</v>
      </c>
      <c r="M88" s="1550">
        <v>0</v>
      </c>
      <c r="N88" s="1561">
        <v>443.29</v>
      </c>
    </row>
    <row r="89" spans="1:14" s="1552" customFormat="1" ht="25.15" customHeight="1">
      <c r="A89" s="1881"/>
      <c r="B89" s="1873"/>
      <c r="C89" s="1546" t="s">
        <v>899</v>
      </c>
      <c r="D89" s="1550">
        <v>0</v>
      </c>
      <c r="E89" s="1550">
        <v>0</v>
      </c>
      <c r="F89" s="1550">
        <v>0</v>
      </c>
      <c r="G89" s="1550">
        <v>0</v>
      </c>
      <c r="H89" s="1550">
        <v>0</v>
      </c>
      <c r="I89" s="1550">
        <v>0</v>
      </c>
      <c r="J89" s="1550">
        <v>0</v>
      </c>
      <c r="K89" s="1550">
        <v>0</v>
      </c>
      <c r="L89" s="1547">
        <v>166540.67000000001</v>
      </c>
      <c r="M89" s="1550">
        <v>0</v>
      </c>
      <c r="N89" s="1550">
        <v>0</v>
      </c>
    </row>
    <row r="90" spans="1:14" s="1552" customFormat="1" ht="25.15" customHeight="1">
      <c r="A90" s="1551">
        <v>43</v>
      </c>
      <c r="B90" s="1541">
        <v>750</v>
      </c>
      <c r="C90" s="1546" t="s">
        <v>874</v>
      </c>
      <c r="D90" s="1550">
        <v>0</v>
      </c>
      <c r="E90" s="1550">
        <v>0</v>
      </c>
      <c r="F90" s="1550">
        <v>0</v>
      </c>
      <c r="G90" s="1550">
        <v>0</v>
      </c>
      <c r="H90" s="1553">
        <v>14030.1</v>
      </c>
      <c r="I90" s="1550">
        <v>0</v>
      </c>
      <c r="J90" s="1550">
        <v>0</v>
      </c>
      <c r="K90" s="1550">
        <v>0</v>
      </c>
      <c r="L90" s="1550">
        <v>0</v>
      </c>
      <c r="M90" s="1550">
        <v>0</v>
      </c>
      <c r="N90" s="1550">
        <v>0</v>
      </c>
    </row>
    <row r="91" spans="1:14" s="1552" customFormat="1" ht="25.15" customHeight="1">
      <c r="A91" s="1564">
        <v>44</v>
      </c>
      <c r="B91" s="1563" t="s">
        <v>350</v>
      </c>
      <c r="C91" s="1546" t="s">
        <v>900</v>
      </c>
      <c r="D91" s="1547">
        <v>683.89</v>
      </c>
      <c r="E91" s="1550">
        <v>0</v>
      </c>
      <c r="F91" s="1550">
        <v>0</v>
      </c>
      <c r="G91" s="1550">
        <v>0</v>
      </c>
      <c r="H91" s="1550">
        <v>0</v>
      </c>
      <c r="I91" s="1550">
        <v>0</v>
      </c>
      <c r="J91" s="1550">
        <v>0</v>
      </c>
      <c r="K91" s="1550">
        <v>0</v>
      </c>
      <c r="L91" s="1550">
        <v>0</v>
      </c>
      <c r="M91" s="1550">
        <v>0</v>
      </c>
      <c r="N91" s="1550">
        <v>0</v>
      </c>
    </row>
    <row r="92" spans="1:14" s="1552" customFormat="1" ht="25.15" customHeight="1">
      <c r="A92" s="1879">
        <v>46</v>
      </c>
      <c r="B92" s="1541">
        <v>750</v>
      </c>
      <c r="C92" s="1546" t="s">
        <v>798</v>
      </c>
      <c r="D92" s="1547">
        <v>4308.76</v>
      </c>
      <c r="E92" s="1550">
        <v>0</v>
      </c>
      <c r="F92" s="1550">
        <v>0</v>
      </c>
      <c r="G92" s="1550">
        <v>0</v>
      </c>
      <c r="H92" s="1550">
        <v>0</v>
      </c>
      <c r="I92" s="1550">
        <v>0</v>
      </c>
      <c r="J92" s="1550">
        <v>0</v>
      </c>
      <c r="K92" s="1550">
        <v>0</v>
      </c>
      <c r="L92" s="1550">
        <v>0</v>
      </c>
      <c r="M92" s="1550">
        <v>0</v>
      </c>
      <c r="N92" s="1550">
        <v>0</v>
      </c>
    </row>
    <row r="93" spans="1:14" s="1552" customFormat="1" ht="25.15" customHeight="1">
      <c r="A93" s="1880"/>
      <c r="B93" s="1871">
        <v>851</v>
      </c>
      <c r="C93" s="1546" t="s">
        <v>795</v>
      </c>
      <c r="D93" s="1547">
        <v>18853980.370000001</v>
      </c>
      <c r="E93" s="1548">
        <v>52103.05</v>
      </c>
      <c r="F93" s="1550">
        <v>0</v>
      </c>
      <c r="G93" s="1550">
        <v>0</v>
      </c>
      <c r="H93" s="1550">
        <v>0</v>
      </c>
      <c r="I93" s="1550">
        <v>0</v>
      </c>
      <c r="J93" s="1550">
        <v>0</v>
      </c>
      <c r="K93" s="1550">
        <v>0</v>
      </c>
      <c r="L93" s="1550">
        <v>0</v>
      </c>
      <c r="M93" s="1550">
        <v>0</v>
      </c>
      <c r="N93" s="1550">
        <v>0</v>
      </c>
    </row>
    <row r="94" spans="1:14" s="1552" customFormat="1" ht="25.15" customHeight="1">
      <c r="A94" s="1881"/>
      <c r="B94" s="1873"/>
      <c r="C94" s="1546" t="s">
        <v>798</v>
      </c>
      <c r="D94" s="1547">
        <v>1513863.45</v>
      </c>
      <c r="E94" s="1548">
        <v>432237.76</v>
      </c>
      <c r="F94" s="1548">
        <v>30329.48</v>
      </c>
      <c r="G94" s="1548">
        <v>5549.55</v>
      </c>
      <c r="H94" s="1550">
        <v>0</v>
      </c>
      <c r="I94" s="1550">
        <v>0</v>
      </c>
      <c r="J94" s="1550">
        <v>0</v>
      </c>
      <c r="K94" s="1550">
        <v>0</v>
      </c>
      <c r="L94" s="1550">
        <v>0</v>
      </c>
      <c r="M94" s="1550">
        <v>0</v>
      </c>
      <c r="N94" s="1561">
        <v>1.31</v>
      </c>
    </row>
    <row r="95" spans="1:14" s="1552" customFormat="1" ht="25.15" customHeight="1">
      <c r="A95" s="1879">
        <v>47</v>
      </c>
      <c r="B95" s="1871">
        <v>150</v>
      </c>
      <c r="C95" s="1546" t="s">
        <v>795</v>
      </c>
      <c r="D95" s="1547">
        <v>882671.18</v>
      </c>
      <c r="E95" s="1547">
        <v>437317.58</v>
      </c>
      <c r="F95" s="1547">
        <v>108560.03</v>
      </c>
      <c r="G95" s="1547">
        <v>22064.799999999999</v>
      </c>
      <c r="H95" s="1550">
        <v>0</v>
      </c>
      <c r="I95" s="1550">
        <v>0</v>
      </c>
      <c r="J95" s="1550">
        <v>0</v>
      </c>
      <c r="K95" s="1550">
        <v>0</v>
      </c>
      <c r="L95" s="1550">
        <v>0</v>
      </c>
      <c r="M95" s="1550">
        <v>0</v>
      </c>
      <c r="N95" s="1550">
        <v>0</v>
      </c>
    </row>
    <row r="96" spans="1:14" s="1552" customFormat="1" ht="25.15" customHeight="1">
      <c r="A96" s="1880"/>
      <c r="B96" s="1873"/>
      <c r="C96" s="1546" t="s">
        <v>899</v>
      </c>
      <c r="D96" s="1550">
        <v>0</v>
      </c>
      <c r="E96" s="1550">
        <v>0</v>
      </c>
      <c r="F96" s="1550">
        <v>0</v>
      </c>
      <c r="G96" s="1550">
        <v>0</v>
      </c>
      <c r="H96" s="1550">
        <v>0</v>
      </c>
      <c r="I96" s="1547">
        <v>80000.09</v>
      </c>
      <c r="J96" s="1550">
        <v>0</v>
      </c>
      <c r="K96" s="1550">
        <v>0</v>
      </c>
      <c r="L96" s="1550">
        <v>0</v>
      </c>
      <c r="M96" s="1550">
        <v>0</v>
      </c>
      <c r="N96" s="1550">
        <v>0</v>
      </c>
    </row>
    <row r="97" spans="1:14" s="1552" customFormat="1" ht="25.15" customHeight="1">
      <c r="A97" s="1880"/>
      <c r="B97" s="1871">
        <v>900</v>
      </c>
      <c r="C97" s="1546" t="s">
        <v>795</v>
      </c>
      <c r="D97" s="1547">
        <v>12432030.560000001</v>
      </c>
      <c r="E97" s="1547">
        <v>1131223.3400000001</v>
      </c>
      <c r="F97" s="1547">
        <v>4426.5</v>
      </c>
      <c r="G97" s="1550">
        <v>0</v>
      </c>
      <c r="H97" s="1550">
        <v>0</v>
      </c>
      <c r="I97" s="1550">
        <v>0</v>
      </c>
      <c r="J97" s="1550">
        <v>0</v>
      </c>
      <c r="K97" s="1550">
        <v>0</v>
      </c>
      <c r="L97" s="1550">
        <v>0</v>
      </c>
      <c r="M97" s="1550">
        <v>0</v>
      </c>
      <c r="N97" s="1550">
        <v>0</v>
      </c>
    </row>
    <row r="98" spans="1:14" s="1552" customFormat="1" ht="25.15" customHeight="1">
      <c r="A98" s="1881"/>
      <c r="B98" s="1873"/>
      <c r="C98" s="1546" t="s">
        <v>899</v>
      </c>
      <c r="D98" s="1547">
        <v>22800000</v>
      </c>
      <c r="E98" s="1550">
        <v>0</v>
      </c>
      <c r="F98" s="1550">
        <v>0</v>
      </c>
      <c r="G98" s="1550">
        <v>0</v>
      </c>
      <c r="H98" s="1550">
        <v>0</v>
      </c>
      <c r="I98" s="1550">
        <v>0</v>
      </c>
      <c r="J98" s="1550">
        <v>0</v>
      </c>
      <c r="K98" s="1550">
        <v>0</v>
      </c>
      <c r="L98" s="1550">
        <v>0</v>
      </c>
      <c r="M98" s="1550">
        <v>0</v>
      </c>
      <c r="N98" s="1550">
        <v>0</v>
      </c>
    </row>
    <row r="99" spans="1:14" s="1552" customFormat="1" ht="25.15" customHeight="1">
      <c r="A99" s="1879">
        <v>57</v>
      </c>
      <c r="B99" s="1871">
        <v>754</v>
      </c>
      <c r="C99" s="1546" t="s">
        <v>795</v>
      </c>
      <c r="D99" s="1547">
        <v>963.65</v>
      </c>
      <c r="E99" s="1550">
        <v>0</v>
      </c>
      <c r="F99" s="1550">
        <v>0</v>
      </c>
      <c r="G99" s="1550">
        <v>0</v>
      </c>
      <c r="H99" s="1550">
        <v>0</v>
      </c>
      <c r="I99" s="1550">
        <v>0</v>
      </c>
      <c r="J99" s="1550">
        <v>0</v>
      </c>
      <c r="K99" s="1550">
        <v>0</v>
      </c>
      <c r="L99" s="1550">
        <v>0</v>
      </c>
      <c r="M99" s="1550">
        <v>0</v>
      </c>
      <c r="N99" s="1550">
        <v>0</v>
      </c>
    </row>
    <row r="100" spans="1:14" s="1552" customFormat="1" ht="25.15" customHeight="1">
      <c r="A100" s="1881"/>
      <c r="B100" s="1873"/>
      <c r="C100" s="1546" t="s">
        <v>798</v>
      </c>
      <c r="D100" s="1565">
        <v>187.12</v>
      </c>
      <c r="E100" s="1550">
        <v>0</v>
      </c>
      <c r="F100" s="1550">
        <v>0</v>
      </c>
      <c r="G100" s="1550">
        <v>0</v>
      </c>
      <c r="H100" s="1550">
        <v>0</v>
      </c>
      <c r="I100" s="1550">
        <v>0</v>
      </c>
      <c r="J100" s="1550">
        <v>0</v>
      </c>
      <c r="K100" s="1550">
        <v>0</v>
      </c>
      <c r="L100" s="1550">
        <v>0</v>
      </c>
      <c r="M100" s="1550">
        <v>0</v>
      </c>
      <c r="N100" s="1550">
        <v>0</v>
      </c>
    </row>
    <row r="101" spans="1:14" s="1566" customFormat="1" ht="25.15" customHeight="1">
      <c r="A101" s="1879">
        <v>62</v>
      </c>
      <c r="B101" s="1882">
        <v>50</v>
      </c>
      <c r="C101" s="1546" t="s">
        <v>901</v>
      </c>
      <c r="D101" s="1547">
        <v>5603580.8200000003</v>
      </c>
      <c r="E101" s="1548">
        <v>1497624.06</v>
      </c>
      <c r="F101" s="1548">
        <v>36130.379999999997</v>
      </c>
      <c r="G101" s="1550">
        <v>0</v>
      </c>
      <c r="H101" s="1550">
        <v>0</v>
      </c>
      <c r="I101" s="1550">
        <v>0</v>
      </c>
      <c r="J101" s="1550">
        <v>0</v>
      </c>
      <c r="K101" s="1550">
        <v>0</v>
      </c>
      <c r="L101" s="1550">
        <v>0</v>
      </c>
      <c r="M101" s="1550">
        <v>0</v>
      </c>
      <c r="N101" s="1548">
        <v>20434.169999999998</v>
      </c>
    </row>
    <row r="102" spans="1:14" s="1552" customFormat="1" ht="30" customHeight="1">
      <c r="A102" s="1881"/>
      <c r="B102" s="1883"/>
      <c r="C102" s="1567" t="s">
        <v>902</v>
      </c>
      <c r="D102" s="1550">
        <v>0</v>
      </c>
      <c r="E102" s="1550">
        <v>0</v>
      </c>
      <c r="F102" s="1550">
        <v>0</v>
      </c>
      <c r="G102" s="1550">
        <v>0</v>
      </c>
      <c r="H102" s="1548">
        <v>51173.91</v>
      </c>
      <c r="I102" s="1548">
        <v>138283.45000000001</v>
      </c>
      <c r="J102" s="1548">
        <v>466036.05</v>
      </c>
      <c r="K102" s="1548">
        <v>23972.42</v>
      </c>
      <c r="L102" s="1548">
        <v>813468.58</v>
      </c>
      <c r="M102" s="1548">
        <v>19352.48</v>
      </c>
      <c r="N102" s="1548">
        <v>403337.46</v>
      </c>
    </row>
    <row r="103" spans="1:14" s="1552" customFormat="1" ht="25.15" customHeight="1">
      <c r="A103" s="1551" t="s">
        <v>850</v>
      </c>
      <c r="B103" s="1568">
        <v>921</v>
      </c>
      <c r="C103" s="1546" t="s">
        <v>807</v>
      </c>
      <c r="D103" s="1550">
        <v>0</v>
      </c>
      <c r="E103" s="1550">
        <v>0</v>
      </c>
      <c r="F103" s="1550">
        <v>0</v>
      </c>
      <c r="G103" s="1550">
        <v>0</v>
      </c>
      <c r="H103" s="1550">
        <v>0</v>
      </c>
      <c r="I103" s="1550">
        <v>0</v>
      </c>
      <c r="J103" s="1550">
        <v>0</v>
      </c>
      <c r="K103" s="1550">
        <v>0</v>
      </c>
      <c r="L103" s="1550">
        <v>0</v>
      </c>
      <c r="M103" s="1550">
        <v>0</v>
      </c>
      <c r="N103" s="1561">
        <v>497.25</v>
      </c>
    </row>
    <row r="104" spans="1:14" s="1552" customFormat="1" ht="25.15" customHeight="1">
      <c r="A104" s="1551">
        <v>88</v>
      </c>
      <c r="B104" s="1568">
        <v>755</v>
      </c>
      <c r="C104" s="1546" t="s">
        <v>798</v>
      </c>
      <c r="D104" s="1547">
        <v>2562.11</v>
      </c>
      <c r="E104" s="1550">
        <v>0</v>
      </c>
      <c r="F104" s="1550">
        <v>0</v>
      </c>
      <c r="G104" s="1550">
        <v>0</v>
      </c>
      <c r="H104" s="1550">
        <v>0</v>
      </c>
      <c r="I104" s="1550">
        <v>0</v>
      </c>
      <c r="J104" s="1550">
        <v>0</v>
      </c>
      <c r="K104" s="1550">
        <v>0</v>
      </c>
      <c r="L104" s="1550">
        <v>0</v>
      </c>
      <c r="M104" s="1550">
        <v>0</v>
      </c>
      <c r="N104" s="1550">
        <v>0</v>
      </c>
    </row>
    <row r="105" spans="1:14" s="1572" customFormat="1" ht="21" customHeight="1">
      <c r="A105" s="1569"/>
      <c r="B105" s="1570"/>
      <c r="C105" s="1570"/>
      <c r="D105" s="1571">
        <f>SUM(D12:D104)</f>
        <v>797999647.44000006</v>
      </c>
      <c r="E105" s="1571">
        <f t="shared" ref="E105:N105" si="0">SUM(E12:E104)</f>
        <v>33240866.889999997</v>
      </c>
      <c r="F105" s="1571">
        <f t="shared" si="0"/>
        <v>27332581.140000012</v>
      </c>
      <c r="G105" s="1571">
        <f t="shared" si="0"/>
        <v>13667104.120000001</v>
      </c>
      <c r="H105" s="1571">
        <f t="shared" si="0"/>
        <v>13375548.380000003</v>
      </c>
      <c r="I105" s="1571">
        <f t="shared" si="0"/>
        <v>2640285.1500000004</v>
      </c>
      <c r="J105" s="1571">
        <f t="shared" si="0"/>
        <v>2633282.1499999994</v>
      </c>
      <c r="K105" s="1571">
        <f t="shared" si="0"/>
        <v>1299015.23</v>
      </c>
      <c r="L105" s="1571">
        <f t="shared" si="0"/>
        <v>1976426.33</v>
      </c>
      <c r="M105" s="1571">
        <f t="shared" si="0"/>
        <v>2454983.8699999996</v>
      </c>
      <c r="N105" s="1571">
        <f t="shared" si="0"/>
        <v>1397774.55</v>
      </c>
    </row>
    <row r="106" spans="1:14" s="1576" customFormat="1" ht="18.600000000000001" customHeight="1">
      <c r="A106" s="1573"/>
      <c r="B106" s="1573"/>
      <c r="C106" s="1573"/>
      <c r="D106" s="1573"/>
      <c r="E106" s="1573"/>
      <c r="F106" s="1573"/>
      <c r="G106" s="1574"/>
      <c r="H106" s="1574"/>
      <c r="I106" s="1574"/>
      <c r="J106" s="1574"/>
      <c r="K106" s="1574"/>
      <c r="L106" s="1575"/>
      <c r="M106" s="1575"/>
      <c r="N106" s="1575"/>
    </row>
    <row r="107" spans="1:14" s="1540" customFormat="1" ht="15">
      <c r="A107" s="1577"/>
      <c r="B107" s="1578"/>
      <c r="C107" s="1578"/>
      <c r="D107" s="1578"/>
      <c r="E107" s="1579"/>
      <c r="F107" s="1579"/>
      <c r="G107" s="1579"/>
      <c r="H107" s="1579"/>
      <c r="I107" s="1579"/>
      <c r="J107" s="1579"/>
      <c r="K107" s="1579"/>
      <c r="L107" s="1579"/>
      <c r="M107" s="1579"/>
      <c r="N107" s="1579"/>
    </row>
    <row r="108" spans="1:14" s="1540" customFormat="1">
      <c r="A108" s="1580"/>
      <c r="B108" s="1578"/>
      <c r="C108" s="1578"/>
      <c r="D108" s="1578"/>
      <c r="E108" s="1581"/>
      <c r="F108" s="1581"/>
      <c r="G108" s="1581"/>
      <c r="H108" s="1581"/>
      <c r="I108" s="1581"/>
      <c r="J108" s="1581"/>
      <c r="K108" s="1581"/>
      <c r="L108" s="1581"/>
      <c r="M108" s="1581"/>
      <c r="N108" s="1581"/>
    </row>
    <row r="109" spans="1:14" s="1540" customFormat="1" ht="15">
      <c r="A109" s="1537"/>
      <c r="B109" s="1578"/>
      <c r="C109" s="1578"/>
      <c r="D109" s="1578"/>
      <c r="E109" s="1579"/>
      <c r="F109" s="1579"/>
      <c r="G109" s="1579"/>
      <c r="H109" s="1579"/>
      <c r="I109" s="1579"/>
      <c r="J109" s="1579"/>
      <c r="K109" s="1579"/>
      <c r="L109" s="1579"/>
      <c r="M109" s="1579"/>
      <c r="N109" s="1579"/>
    </row>
    <row r="110" spans="1:14" s="1540" customFormat="1">
      <c r="A110" s="1582"/>
      <c r="B110" s="1578"/>
      <c r="C110" s="1578"/>
      <c r="D110" s="1583"/>
      <c r="E110" s="1583"/>
      <c r="F110" s="1583"/>
      <c r="G110" s="1583"/>
      <c r="H110" s="1583"/>
      <c r="I110" s="1583"/>
      <c r="J110" s="1583"/>
      <c r="K110" s="1583"/>
      <c r="L110" s="1583"/>
      <c r="M110" s="1583"/>
      <c r="N110" s="1583"/>
    </row>
    <row r="111" spans="1:14" s="1540" customFormat="1">
      <c r="B111" s="1578"/>
      <c r="C111" s="1578"/>
      <c r="D111" s="1581"/>
      <c r="E111" s="1581"/>
      <c r="F111" s="1581"/>
      <c r="G111" s="1581"/>
      <c r="H111" s="1581"/>
      <c r="I111" s="1581"/>
      <c r="J111" s="1581"/>
      <c r="K111" s="1581"/>
      <c r="L111" s="1581"/>
      <c r="M111" s="1581"/>
      <c r="N111" s="1581"/>
    </row>
    <row r="112" spans="1:14" s="1540" customFormat="1">
      <c r="B112" s="1578"/>
      <c r="C112" s="1578"/>
      <c r="D112" s="1578"/>
      <c r="E112" s="1578"/>
      <c r="F112" s="1578"/>
      <c r="G112" s="1578"/>
      <c r="H112" s="1578"/>
      <c r="I112" s="1578"/>
      <c r="J112" s="1578"/>
      <c r="K112" s="1578"/>
      <c r="L112" s="1578"/>
      <c r="M112" s="1578"/>
      <c r="N112" s="1578"/>
    </row>
    <row r="113" spans="1:14" s="1540" customFormat="1">
      <c r="A113" s="1584"/>
      <c r="B113" s="1578"/>
      <c r="C113" s="1578"/>
      <c r="D113" s="1578"/>
      <c r="E113" s="1578"/>
      <c r="F113" s="1578"/>
      <c r="G113" s="1578"/>
      <c r="H113" s="1578"/>
      <c r="I113" s="1578"/>
      <c r="J113" s="1578"/>
      <c r="K113" s="1578"/>
      <c r="L113" s="1578"/>
      <c r="M113" s="1578"/>
      <c r="N113" s="1578"/>
    </row>
    <row r="114" spans="1:14" s="1540" customFormat="1">
      <c r="B114" s="1240"/>
      <c r="C114" s="1578"/>
      <c r="D114" s="1578"/>
      <c r="E114" s="1240"/>
      <c r="F114" s="1240"/>
      <c r="G114" s="1240"/>
      <c r="H114" s="1240"/>
      <c r="I114" s="1240"/>
      <c r="J114" s="1240"/>
      <c r="K114" s="1240"/>
      <c r="L114" s="1240"/>
      <c r="M114" s="1240"/>
      <c r="N114" s="1240"/>
    </row>
    <row r="115" spans="1:14" s="1540" customFormat="1">
      <c r="B115" s="1240"/>
      <c r="C115" s="1240"/>
      <c r="D115" s="1240"/>
      <c r="E115" s="1240"/>
      <c r="F115" s="1240"/>
      <c r="G115" s="1240"/>
      <c r="H115" s="1240"/>
      <c r="I115" s="1240"/>
      <c r="J115" s="1240"/>
      <c r="K115" s="1240"/>
      <c r="L115" s="1240"/>
      <c r="M115" s="1240"/>
      <c r="N115" s="1240"/>
    </row>
    <row r="116" spans="1:14">
      <c r="B116" s="1240"/>
      <c r="C116" s="1240"/>
      <c r="D116" s="1240"/>
      <c r="E116" s="1240"/>
      <c r="F116" s="1240"/>
      <c r="G116" s="1240"/>
      <c r="H116" s="1240"/>
      <c r="I116" s="1240"/>
      <c r="J116" s="1240"/>
      <c r="K116" s="1240"/>
      <c r="L116" s="1240"/>
      <c r="M116" s="1240"/>
      <c r="N116" s="1240"/>
    </row>
    <row r="117" spans="1:14">
      <c r="B117" s="1240"/>
      <c r="C117" s="1240"/>
      <c r="D117" s="1240"/>
      <c r="E117" s="1240"/>
      <c r="F117" s="1240"/>
      <c r="G117" s="1240"/>
      <c r="H117" s="1240"/>
      <c r="I117" s="1240"/>
      <c r="J117" s="1240"/>
      <c r="K117" s="1240"/>
      <c r="L117" s="1240"/>
      <c r="M117" s="1240"/>
      <c r="N117" s="1240"/>
    </row>
    <row r="118" spans="1:14">
      <c r="B118" s="1240"/>
      <c r="C118" s="1240"/>
      <c r="D118" s="1240"/>
      <c r="E118" s="1240"/>
      <c r="F118" s="1240"/>
      <c r="G118" s="1240"/>
      <c r="H118" s="1240"/>
      <c r="I118" s="1240"/>
      <c r="J118" s="1240"/>
      <c r="K118" s="1240"/>
      <c r="L118" s="1240"/>
      <c r="M118" s="1240"/>
      <c r="N118" s="1240"/>
    </row>
    <row r="119" spans="1:14">
      <c r="B119" s="1240"/>
      <c r="C119" s="1240"/>
      <c r="D119" s="1240"/>
      <c r="E119" s="1240"/>
      <c r="F119" s="1240"/>
      <c r="G119" s="1240"/>
      <c r="H119" s="1240"/>
      <c r="I119" s="1240"/>
      <c r="J119" s="1240"/>
      <c r="K119" s="1240"/>
      <c r="L119" s="1240"/>
      <c r="M119" s="1240"/>
      <c r="N119" s="1240"/>
    </row>
    <row r="120" spans="1:14">
      <c r="C120" s="1240"/>
      <c r="D120" s="1240"/>
    </row>
  </sheetData>
  <mergeCells count="48">
    <mergeCell ref="A38:A81"/>
    <mergeCell ref="B38:B41"/>
    <mergeCell ref="B42:B43"/>
    <mergeCell ref="B46:B77"/>
    <mergeCell ref="A101:A102"/>
    <mergeCell ref="B101:B102"/>
    <mergeCell ref="A83:A85"/>
    <mergeCell ref="B83:B85"/>
    <mergeCell ref="A86:A89"/>
    <mergeCell ref="B88:B89"/>
    <mergeCell ref="A92:A94"/>
    <mergeCell ref="B93:B94"/>
    <mergeCell ref="A95:A98"/>
    <mergeCell ref="B95:B96"/>
    <mergeCell ref="B97:B98"/>
    <mergeCell ref="A99:A100"/>
    <mergeCell ref="B99:B100"/>
    <mergeCell ref="A28:A32"/>
    <mergeCell ref="B28:B32"/>
    <mergeCell ref="A33:A34"/>
    <mergeCell ref="B33:B34"/>
    <mergeCell ref="A35:A36"/>
    <mergeCell ref="L6:L10"/>
    <mergeCell ref="A21:A23"/>
    <mergeCell ref="B22:B23"/>
    <mergeCell ref="A24:A27"/>
    <mergeCell ref="B25:B27"/>
    <mergeCell ref="A14:A15"/>
    <mergeCell ref="B14:B15"/>
    <mergeCell ref="A16:A20"/>
    <mergeCell ref="B16:B18"/>
    <mergeCell ref="B19:B20"/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81" fitToHeight="0" orientation="landscape" useFirstPageNumber="1" r:id="rId1"/>
  <headerFooter>
    <oddHeader>&amp;C&amp;"Arial CE,Pogrubiony"&amp;12-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115" zoomScaleNormal="115" workbookViewId="0">
      <selection activeCell="W10" sqref="W10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45" zoomScaleNormal="145" workbookViewId="0">
      <selection activeCell="M18" sqref="M1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topLeftCell="B1" zoomScale="85" zoomScaleNormal="85" workbookViewId="0">
      <selection activeCell="R44" sqref="R4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AF32" sqref="AF32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W52" sqref="W52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5" zoomScaleNormal="75" workbookViewId="0">
      <selection activeCell="O45" sqref="O45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1" t="s">
        <v>758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93" t="s">
        <v>762</v>
      </c>
      <c r="B7" s="1191"/>
      <c r="C7" s="1191"/>
      <c r="D7" s="1191"/>
      <c r="E7" s="1191"/>
      <c r="F7" s="119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94" t="s">
        <v>903</v>
      </c>
      <c r="B8" s="1191"/>
      <c r="C8" s="1191"/>
      <c r="D8" s="1191"/>
      <c r="E8" s="1191"/>
      <c r="F8" s="119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92" t="s">
        <v>763</v>
      </c>
      <c r="B9" s="1191"/>
      <c r="C9" s="1191"/>
      <c r="D9" s="1191"/>
      <c r="E9" s="1191"/>
      <c r="F9" s="119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92" t="s">
        <v>904</v>
      </c>
      <c r="B10" s="1191"/>
      <c r="C10" s="1191"/>
      <c r="D10" s="1191"/>
      <c r="E10" s="1191"/>
      <c r="F10" s="119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92" t="s">
        <v>777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192" t="s">
        <v>905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92" t="s">
        <v>766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192" t="s">
        <v>906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92" t="s">
        <v>765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192" t="s">
        <v>767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ht="15">
      <c r="A17" s="71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</row>
    <row r="18" spans="1:20" ht="15">
      <c r="A18" s="712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ht="15">
      <c r="A19" s="712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</row>
    <row r="20" spans="1:20" ht="15">
      <c r="A20" s="712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>
      <c r="A21" s="71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655"/>
    </row>
    <row r="23" spans="1:20" ht="15">
      <c r="A23" s="71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655"/>
    </row>
    <row r="24" spans="1:20" ht="15" hidden="1">
      <c r="A24" s="71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5"/>
    </row>
    <row r="25" spans="1:20" ht="15" hidden="1">
      <c r="A25" s="71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5"/>
    </row>
    <row r="26" spans="1:20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5"/>
    </row>
    <row r="27" spans="1:20" ht="15">
      <c r="A27" s="713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5"/>
    </row>
    <row r="28" spans="1:20" ht="15">
      <c r="A28" s="712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5"/>
    </row>
    <row r="29" spans="1:20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L22" sqref="L22"/>
    </sheetView>
  </sheetViews>
  <sheetFormatPr defaultRowHeight="12.75"/>
  <sheetData>
    <row r="27" spans="2:2">
      <c r="B27" s="1196" t="s">
        <v>778</v>
      </c>
    </row>
    <row r="28" spans="2:2">
      <c r="B28" s="1197" t="s">
        <v>779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O15" sqref="O15"/>
    </sheetView>
  </sheetViews>
  <sheetFormatPr defaultRowHeight="12.75"/>
  <sheetData>
    <row r="1" spans="1:1">
      <c r="A1" t="s">
        <v>780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88"/>
  <sheetViews>
    <sheetView showGridLines="0" showZeros="0" showOutlineSymbols="0" zoomScale="90" zoomScaleNormal="90" workbookViewId="0">
      <selection activeCell="Q18" sqref="Q18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743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91">
        <v>435340000</v>
      </c>
      <c r="C10" s="1022">
        <v>40271703</v>
      </c>
      <c r="D10" s="1022">
        <v>69933048</v>
      </c>
      <c r="E10" s="1022">
        <v>96198155</v>
      </c>
      <c r="F10" s="1100">
        <v>9.2506323792897499E-2</v>
      </c>
      <c r="G10" s="1100">
        <v>0.16064006983047732</v>
      </c>
      <c r="H10" s="1118">
        <v>0.22097246979372445</v>
      </c>
    </row>
    <row r="11" spans="1:8" ht="24" customHeight="1">
      <c r="A11" s="207" t="s">
        <v>441</v>
      </c>
      <c r="B11" s="1092">
        <v>435340000</v>
      </c>
      <c r="C11" s="1092">
        <v>36844986</v>
      </c>
      <c r="D11" s="1092">
        <v>73245089</v>
      </c>
      <c r="E11" s="1092">
        <v>105552646</v>
      </c>
      <c r="F11" s="1100">
        <v>8.4634965773877885E-2</v>
      </c>
      <c r="G11" s="1100">
        <v>0.16824801075021822</v>
      </c>
      <c r="H11" s="1119">
        <v>0.2424602517572472</v>
      </c>
    </row>
    <row r="12" spans="1:8" ht="24" customHeight="1">
      <c r="A12" s="206" t="s">
        <v>442</v>
      </c>
      <c r="B12" s="1130"/>
      <c r="C12" s="1022">
        <v>3426717</v>
      </c>
      <c r="D12" s="1022">
        <v>-3312041</v>
      </c>
      <c r="E12" s="1022">
        <v>-9354491</v>
      </c>
      <c r="F12" s="1100"/>
      <c r="G12" s="1100"/>
      <c r="H12" s="1119"/>
    </row>
    <row r="13" spans="1:8" ht="24" customHeight="1">
      <c r="A13" s="209" t="s">
        <v>443</v>
      </c>
      <c r="B13" s="1093"/>
      <c r="C13" s="1094"/>
      <c r="D13" s="1094"/>
      <c r="E13" s="1094"/>
      <c r="F13" s="1101"/>
      <c r="G13" s="1101"/>
      <c r="H13" s="1104"/>
    </row>
    <row r="14" spans="1:8" ht="15" customHeight="1">
      <c r="A14" s="210" t="s">
        <v>444</v>
      </c>
      <c r="B14" s="1091"/>
      <c r="C14" s="1091"/>
      <c r="D14" s="1091"/>
      <c r="E14" s="1091"/>
      <c r="F14" s="1100"/>
      <c r="G14" s="1100"/>
      <c r="H14" s="1119"/>
    </row>
    <row r="15" spans="1:8" ht="37.5" customHeight="1">
      <c r="A15" s="1152" t="s">
        <v>722</v>
      </c>
      <c r="B15" s="1091"/>
      <c r="C15" s="1091"/>
      <c r="D15" s="1091"/>
      <c r="E15" s="1091"/>
      <c r="F15" s="1100"/>
      <c r="G15" s="1118"/>
      <c r="H15" s="1119"/>
    </row>
    <row r="16" spans="1:8" ht="20.25" customHeight="1">
      <c r="A16" s="206" t="s">
        <v>723</v>
      </c>
      <c r="B16" s="1092">
        <v>-16953881</v>
      </c>
      <c r="C16" s="1091">
        <v>103862</v>
      </c>
      <c r="D16" s="1091">
        <v>133225</v>
      </c>
      <c r="E16" s="1091">
        <v>250066</v>
      </c>
      <c r="F16" s="1100"/>
      <c r="G16" s="1102"/>
      <c r="H16" s="1119"/>
    </row>
    <row r="17" spans="1:8" ht="24" customHeight="1">
      <c r="A17" s="779" t="s">
        <v>724</v>
      </c>
      <c r="B17" s="1129">
        <v>16953881</v>
      </c>
      <c r="C17" s="1096">
        <v>-3426717</v>
      </c>
      <c r="D17" s="1089">
        <v>3312041</v>
      </c>
      <c r="E17" s="1089">
        <v>9354491</v>
      </c>
      <c r="F17" s="1103"/>
      <c r="G17" s="1104">
        <v>0.19535591880112879</v>
      </c>
      <c r="H17" s="1104">
        <v>0.55176103925702913</v>
      </c>
    </row>
    <row r="18" spans="1:8" ht="24" customHeight="1">
      <c r="A18" s="212" t="s">
        <v>445</v>
      </c>
      <c r="B18" s="1024">
        <v>41508039</v>
      </c>
      <c r="C18" s="1023">
        <v>-4542329</v>
      </c>
      <c r="D18" s="1023">
        <v>-539296</v>
      </c>
      <c r="E18" s="1023">
        <v>5147706</v>
      </c>
      <c r="F18" s="1105"/>
      <c r="G18" s="1105"/>
      <c r="H18" s="1106">
        <v>0.12401708497961082</v>
      </c>
    </row>
    <row r="19" spans="1:8" ht="15">
      <c r="A19" s="213" t="s">
        <v>719</v>
      </c>
      <c r="B19" s="1024"/>
      <c r="C19" s="1024"/>
      <c r="D19" s="1024"/>
      <c r="E19" s="1024"/>
      <c r="F19" s="1105"/>
      <c r="G19" s="1105"/>
      <c r="H19" s="1106"/>
    </row>
    <row r="20" spans="1:8" ht="15">
      <c r="A20" s="212" t="s">
        <v>446</v>
      </c>
      <c r="B20" s="1024"/>
      <c r="C20" s="1023"/>
      <c r="D20" s="1023"/>
      <c r="E20" s="1020"/>
      <c r="F20" s="1106"/>
      <c r="G20" s="1105"/>
      <c r="H20" s="1106"/>
    </row>
    <row r="21" spans="1:8" ht="15">
      <c r="A21" s="212" t="s">
        <v>447</v>
      </c>
      <c r="B21" s="1024">
        <v>46210284</v>
      </c>
      <c r="C21" s="1023">
        <v>8635205</v>
      </c>
      <c r="D21" s="1023">
        <v>10048390</v>
      </c>
      <c r="E21" s="1020">
        <v>26575700</v>
      </c>
      <c r="F21" s="1106">
        <v>0.18686760289116597</v>
      </c>
      <c r="G21" s="1105">
        <v>0.21744921541707035</v>
      </c>
      <c r="H21" s="1106">
        <v>0.57510358516731908</v>
      </c>
    </row>
    <row r="22" spans="1:8" ht="15">
      <c r="A22" s="212" t="s">
        <v>448</v>
      </c>
      <c r="B22" s="1024">
        <v>9175262</v>
      </c>
      <c r="C22" s="1023">
        <v>18737430</v>
      </c>
      <c r="D22" s="1023">
        <v>18791489</v>
      </c>
      <c r="E22" s="1020">
        <v>19303968</v>
      </c>
      <c r="F22" s="1106">
        <v>2.042168387126166</v>
      </c>
      <c r="G22" s="1105">
        <v>2.0480602079809818</v>
      </c>
      <c r="H22" s="1106">
        <v>2.1039146348082487</v>
      </c>
    </row>
    <row r="23" spans="1:8" ht="15">
      <c r="A23" s="212" t="s">
        <v>449</v>
      </c>
      <c r="B23" s="1024">
        <v>-974663</v>
      </c>
      <c r="C23" s="1023">
        <v>498</v>
      </c>
      <c r="D23" s="1023">
        <v>2863</v>
      </c>
      <c r="E23" s="1020">
        <v>7715</v>
      </c>
      <c r="F23" s="1106"/>
      <c r="G23" s="1105"/>
      <c r="H23" s="1106"/>
    </row>
    <row r="24" spans="1:8" ht="15">
      <c r="A24" s="212" t="s">
        <v>450</v>
      </c>
      <c r="B24" s="1024">
        <v>-4000000</v>
      </c>
      <c r="C24" s="1023">
        <v>-113236</v>
      </c>
      <c r="D24" s="1023">
        <v>156309</v>
      </c>
      <c r="E24" s="1020">
        <v>5784033</v>
      </c>
      <c r="F24" s="1106">
        <v>2.8309000000000001E-2</v>
      </c>
      <c r="G24" s="1105"/>
      <c r="H24" s="1106"/>
    </row>
    <row r="25" spans="1:8" ht="15" customHeight="1">
      <c r="A25" s="212" t="s">
        <v>451</v>
      </c>
      <c r="B25" s="1024">
        <v>21664</v>
      </c>
      <c r="C25" s="1023">
        <v>89925</v>
      </c>
      <c r="D25" s="1023">
        <v>82010</v>
      </c>
      <c r="E25" s="1023">
        <v>415674</v>
      </c>
      <c r="F25" s="1106">
        <v>4.1508954948301326</v>
      </c>
      <c r="G25" s="1105">
        <v>3.7855428360413588</v>
      </c>
      <c r="H25" s="1120" t="s">
        <v>750</v>
      </c>
    </row>
    <row r="26" spans="1:8" ht="15">
      <c r="A26" s="212" t="s">
        <v>707</v>
      </c>
      <c r="B26" s="1024">
        <v>75492</v>
      </c>
      <c r="C26" s="1023">
        <v>10567</v>
      </c>
      <c r="D26" s="1023">
        <v>17896</v>
      </c>
      <c r="E26" s="1023">
        <v>23759</v>
      </c>
      <c r="F26" s="1106">
        <v>0.13997509669898797</v>
      </c>
      <c r="G26" s="1105">
        <v>0.23705823133577067</v>
      </c>
      <c r="H26" s="1106">
        <v>0.31472208975785515</v>
      </c>
    </row>
    <row r="27" spans="1:8" ht="15">
      <c r="A27" s="212" t="s">
        <v>708</v>
      </c>
      <c r="B27" s="1024"/>
      <c r="C27" s="1023">
        <v>37582586</v>
      </c>
      <c r="D27" s="1023">
        <v>33464220</v>
      </c>
      <c r="E27" s="1023">
        <v>49185648</v>
      </c>
      <c r="F27" s="1106"/>
      <c r="G27" s="1105"/>
      <c r="H27" s="1106"/>
    </row>
    <row r="28" spans="1:8" ht="15">
      <c r="A28" s="212" t="s">
        <v>709</v>
      </c>
      <c r="B28" s="1024">
        <v>9000000</v>
      </c>
      <c r="C28" s="1023">
        <v>-5679868</v>
      </c>
      <c r="D28" s="1023">
        <v>-3825967</v>
      </c>
      <c r="E28" s="1023">
        <v>-2222507</v>
      </c>
      <c r="F28" s="1106"/>
      <c r="G28" s="1105"/>
      <c r="H28" s="1106"/>
    </row>
    <row r="29" spans="1:8" ht="24" customHeight="1">
      <c r="A29" s="212" t="s">
        <v>452</v>
      </c>
      <c r="B29" s="1024">
        <v>-24554158</v>
      </c>
      <c r="C29" s="1023">
        <v>1115613</v>
      </c>
      <c r="D29" s="1023">
        <v>3851337</v>
      </c>
      <c r="E29" s="1023">
        <v>4206785</v>
      </c>
      <c r="F29" s="1106"/>
      <c r="G29" s="1105"/>
      <c r="H29" s="1106"/>
    </row>
    <row r="30" spans="1:8" ht="8.25" customHeight="1">
      <c r="A30" s="214"/>
      <c r="B30" s="714"/>
      <c r="C30" s="715"/>
      <c r="D30" s="778"/>
      <c r="E30" s="715"/>
      <c r="F30" s="880"/>
      <c r="G30" s="878"/>
      <c r="H30" s="887"/>
    </row>
    <row r="31" spans="1:8" ht="18">
      <c r="G31" s="877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743</v>
      </c>
      <c r="C36" s="197" t="s">
        <v>751</v>
      </c>
      <c r="D36" s="197" t="s">
        <v>757</v>
      </c>
      <c r="E36" s="197" t="s">
        <v>753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91">
        <v>435340000</v>
      </c>
      <c r="C38" s="1022">
        <v>129639963</v>
      </c>
      <c r="D38" s="1022">
        <v>157069687</v>
      </c>
      <c r="E38" s="1022">
        <v>197393904</v>
      </c>
      <c r="F38" s="1100">
        <v>0.2977901479303533</v>
      </c>
      <c r="G38" s="1100">
        <v>0.36079773740065235</v>
      </c>
      <c r="H38" s="1118">
        <v>0.45342468874902375</v>
      </c>
    </row>
    <row r="39" spans="1:8" ht="24" customHeight="1">
      <c r="A39" s="207" t="s">
        <v>441</v>
      </c>
      <c r="B39" s="1092">
        <v>435340000</v>
      </c>
      <c r="C39" s="1092">
        <v>148522814</v>
      </c>
      <c r="D39" s="1092">
        <v>182951414</v>
      </c>
      <c r="E39" s="1092">
        <v>214512294</v>
      </c>
      <c r="F39" s="1100">
        <v>0.341165098543667</v>
      </c>
      <c r="G39" s="1100">
        <v>0.42024949235080628</v>
      </c>
      <c r="H39" s="1118">
        <v>0.49274657509073366</v>
      </c>
    </row>
    <row r="40" spans="1:8" ht="24" customHeight="1">
      <c r="A40" s="206" t="s">
        <v>442</v>
      </c>
      <c r="B40" s="1130"/>
      <c r="C40" s="1022">
        <v>-18882851</v>
      </c>
      <c r="D40" s="1022">
        <v>-25881726</v>
      </c>
      <c r="E40" s="1022">
        <v>-17118390</v>
      </c>
      <c r="F40" s="1100"/>
      <c r="G40" s="1100"/>
      <c r="H40" s="1119"/>
    </row>
    <row r="41" spans="1:8" ht="15.75">
      <c r="A41" s="209" t="s">
        <v>443</v>
      </c>
      <c r="B41" s="1093"/>
      <c r="C41" s="1094"/>
      <c r="D41" s="1094"/>
      <c r="E41" s="1094"/>
      <c r="F41" s="1101"/>
      <c r="G41" s="1101"/>
      <c r="H41" s="1104"/>
    </row>
    <row r="42" spans="1:8" ht="18" customHeight="1">
      <c r="A42" s="1153" t="s">
        <v>444</v>
      </c>
      <c r="B42" s="1091"/>
      <c r="C42" s="1091"/>
      <c r="D42" s="1091"/>
      <c r="E42" s="1091"/>
      <c r="F42" s="1100"/>
      <c r="G42" s="1100"/>
      <c r="H42" s="1119"/>
    </row>
    <row r="43" spans="1:8" ht="39.75" customHeight="1">
      <c r="A43" s="1152" t="s">
        <v>722</v>
      </c>
      <c r="B43" s="1091"/>
      <c r="C43" s="1091"/>
      <c r="D43" s="1091"/>
      <c r="E43" s="1091"/>
      <c r="F43" s="1100"/>
      <c r="G43" s="1118"/>
      <c r="H43" s="1119"/>
    </row>
    <row r="44" spans="1:8" ht="15.75">
      <c r="A44" s="206" t="s">
        <v>723</v>
      </c>
      <c r="B44" s="1092">
        <v>-16953881</v>
      </c>
      <c r="C44" s="1091">
        <v>-39031</v>
      </c>
      <c r="D44" s="1091">
        <v>-85459</v>
      </c>
      <c r="E44" s="1091">
        <v>27158</v>
      </c>
      <c r="F44" s="1100">
        <v>2.3021867382459508E-3</v>
      </c>
      <c r="G44" s="1102">
        <v>5.0406747575968006E-3</v>
      </c>
      <c r="H44" s="1119">
        <v>0</v>
      </c>
    </row>
    <row r="45" spans="1:8" ht="15.75">
      <c r="A45" s="779" t="s">
        <v>724</v>
      </c>
      <c r="B45" s="1129">
        <v>16953881</v>
      </c>
      <c r="C45" s="1096">
        <v>18882851</v>
      </c>
      <c r="D45" s="1089">
        <v>25881726</v>
      </c>
      <c r="E45" s="1089">
        <v>17118390</v>
      </c>
      <c r="F45" s="1103">
        <v>1.1137774884700442</v>
      </c>
      <c r="G45" s="1104">
        <v>1.5265959457896396</v>
      </c>
      <c r="H45" s="1104">
        <v>1.0097033239763804</v>
      </c>
    </row>
    <row r="46" spans="1:8" ht="15">
      <c r="A46" s="212" t="s">
        <v>445</v>
      </c>
      <c r="B46" s="1024">
        <v>41508039</v>
      </c>
      <c r="C46" s="1023">
        <v>14556966</v>
      </c>
      <c r="D46" s="1023">
        <v>22596463</v>
      </c>
      <c r="E46" s="1023">
        <v>20385215</v>
      </c>
      <c r="F46" s="1105">
        <v>0.35070233021608177</v>
      </c>
      <c r="G46" s="1105">
        <v>0.54438763055031336</v>
      </c>
      <c r="H46" s="1106">
        <v>0.4911148657251671</v>
      </c>
    </row>
    <row r="47" spans="1:8" ht="15">
      <c r="A47" s="213" t="s">
        <v>719</v>
      </c>
      <c r="B47" s="1024"/>
      <c r="C47" s="1024"/>
      <c r="D47" s="1024"/>
      <c r="E47" s="1024"/>
      <c r="F47" s="1105"/>
      <c r="G47" s="1105"/>
      <c r="H47" s="1106"/>
    </row>
    <row r="48" spans="1:8" ht="15">
      <c r="A48" s="212" t="s">
        <v>446</v>
      </c>
      <c r="B48" s="1024"/>
      <c r="C48" s="1023">
        <v>17653875</v>
      </c>
      <c r="D48" s="1023">
        <v>17653875</v>
      </c>
      <c r="E48" s="1020">
        <v>17653875</v>
      </c>
      <c r="F48" s="1106"/>
      <c r="G48" s="1105"/>
      <c r="H48" s="1106"/>
    </row>
    <row r="49" spans="1:8" ht="15">
      <c r="A49" s="212" t="s">
        <v>447</v>
      </c>
      <c r="B49" s="1024">
        <v>46210284</v>
      </c>
      <c r="C49" s="1023">
        <v>64191391</v>
      </c>
      <c r="D49" s="1023">
        <v>76761895</v>
      </c>
      <c r="E49" s="1020">
        <v>77312510</v>
      </c>
      <c r="F49" s="1106">
        <v>1.3891148342650308</v>
      </c>
      <c r="G49" s="1105">
        <v>1.6611431126456613</v>
      </c>
      <c r="H49" s="1106">
        <v>1.6730585338969135</v>
      </c>
    </row>
    <row r="50" spans="1:8" ht="15">
      <c r="A50" s="212" t="s">
        <v>448</v>
      </c>
      <c r="B50" s="1024">
        <v>9175262</v>
      </c>
      <c r="C50" s="1023">
        <v>19304019</v>
      </c>
      <c r="D50" s="1023">
        <v>19303950</v>
      </c>
      <c r="E50" s="1020">
        <v>19303950</v>
      </c>
      <c r="F50" s="1106">
        <v>2.103920193232629</v>
      </c>
      <c r="G50" s="1105">
        <v>2.1039126730114082</v>
      </c>
      <c r="H50" s="1106">
        <v>2.1039126730114082</v>
      </c>
    </row>
    <row r="51" spans="1:8" ht="15">
      <c r="A51" s="212" t="s">
        <v>449</v>
      </c>
      <c r="B51" s="1024">
        <v>-974663</v>
      </c>
      <c r="C51" s="1023">
        <v>8205</v>
      </c>
      <c r="D51" s="1023">
        <v>8983</v>
      </c>
      <c r="E51" s="1020">
        <v>-124933</v>
      </c>
      <c r="F51" s="1106">
        <v>-8.4182943232686581E-3</v>
      </c>
      <c r="G51" s="1105"/>
      <c r="H51" s="1106">
        <v>0.12818071477013079</v>
      </c>
    </row>
    <row r="52" spans="1:8" ht="15">
      <c r="A52" s="212" t="s">
        <v>450</v>
      </c>
      <c r="B52" s="1024">
        <v>-4000000</v>
      </c>
      <c r="C52" s="1023">
        <v>-8344512</v>
      </c>
      <c r="D52" s="1023">
        <v>-6466200</v>
      </c>
      <c r="E52" s="1020">
        <v>-8761291</v>
      </c>
      <c r="F52" s="1106">
        <v>2.086128</v>
      </c>
      <c r="G52" s="1105">
        <v>1.6165499999999999</v>
      </c>
      <c r="H52" s="1106">
        <v>2.19032275</v>
      </c>
    </row>
    <row r="53" spans="1:8" ht="15">
      <c r="A53" s="212" t="s">
        <v>451</v>
      </c>
      <c r="B53" s="1024">
        <v>21664</v>
      </c>
      <c r="C53" s="1023">
        <v>2164378</v>
      </c>
      <c r="D53" s="1023">
        <v>1457873</v>
      </c>
      <c r="E53" s="1023">
        <v>1946131</v>
      </c>
      <c r="F53" s="1172" t="s">
        <v>750</v>
      </c>
      <c r="G53" s="1173" t="s">
        <v>750</v>
      </c>
      <c r="H53" s="1173" t="s">
        <v>750</v>
      </c>
    </row>
    <row r="54" spans="1:8" ht="15">
      <c r="A54" s="212" t="s">
        <v>707</v>
      </c>
      <c r="B54" s="1024">
        <v>75492</v>
      </c>
      <c r="C54" s="1023">
        <v>31771</v>
      </c>
      <c r="D54" s="1023">
        <v>37266</v>
      </c>
      <c r="E54" s="1023">
        <v>45527</v>
      </c>
      <c r="F54" s="1106">
        <v>0.42085254066656069</v>
      </c>
      <c r="G54" s="1105">
        <v>0.49364171037990778</v>
      </c>
      <c r="H54" s="1106">
        <v>0.60307052402903616</v>
      </c>
    </row>
    <row r="55" spans="1:8" ht="15">
      <c r="A55" s="212" t="s">
        <v>708</v>
      </c>
      <c r="B55" s="1024"/>
      <c r="C55" s="1023">
        <v>83682710</v>
      </c>
      <c r="D55" s="1023">
        <v>90665121</v>
      </c>
      <c r="E55" s="1023">
        <v>91288459</v>
      </c>
      <c r="F55" s="1106"/>
      <c r="G55" s="1105"/>
      <c r="H55" s="1106"/>
    </row>
    <row r="56" spans="1:8" ht="15">
      <c r="A56" s="212" t="s">
        <v>709</v>
      </c>
      <c r="B56" s="1024">
        <v>9000000</v>
      </c>
      <c r="C56" s="1023">
        <v>-3230550</v>
      </c>
      <c r="D56" s="1023">
        <v>-4503940</v>
      </c>
      <c r="E56" s="1023">
        <v>-4297904</v>
      </c>
      <c r="F56" s="1106">
        <v>-0.35894999999999999</v>
      </c>
      <c r="G56" s="1105"/>
      <c r="H56" s="1106"/>
    </row>
    <row r="57" spans="1:8" ht="15">
      <c r="A57" s="212" t="s">
        <v>452</v>
      </c>
      <c r="B57" s="1024">
        <v>-24554158</v>
      </c>
      <c r="C57" s="1023">
        <v>4325885</v>
      </c>
      <c r="D57" s="1023">
        <v>3285264</v>
      </c>
      <c r="E57" s="1023">
        <v>-3266825</v>
      </c>
      <c r="F57" s="1106">
        <v>-0.17617728940247107</v>
      </c>
      <c r="G57" s="1105"/>
      <c r="H57" s="1106">
        <v>0.13304569433820537</v>
      </c>
    </row>
    <row r="58" spans="1:8" ht="15">
      <c r="A58" s="214"/>
      <c r="B58" s="714"/>
      <c r="C58" s="715"/>
      <c r="D58" s="778"/>
      <c r="E58" s="715"/>
      <c r="F58" s="880"/>
      <c r="G58" s="887"/>
      <c r="H58" s="887"/>
    </row>
    <row r="60" spans="1:8" ht="10.5" customHeight="1">
      <c r="A60" s="659"/>
    </row>
    <row r="61" spans="1:8" ht="15.75">
      <c r="A61" s="185"/>
      <c r="B61" s="185"/>
      <c r="C61" s="186"/>
      <c r="D61" s="179"/>
      <c r="E61" s="179"/>
      <c r="F61" s="179"/>
      <c r="G61" s="187"/>
      <c r="H61" s="188" t="s">
        <v>2</v>
      </c>
    </row>
    <row r="62" spans="1:8" ht="15">
      <c r="A62" s="189"/>
      <c r="B62" s="190" t="s">
        <v>227</v>
      </c>
      <c r="C62" s="191" t="s">
        <v>229</v>
      </c>
      <c r="D62" s="192"/>
      <c r="E62" s="193"/>
      <c r="F62" s="194" t="s">
        <v>433</v>
      </c>
      <c r="G62" s="192"/>
      <c r="H62" s="193"/>
    </row>
    <row r="63" spans="1:8" ht="15">
      <c r="A63" s="195" t="s">
        <v>3</v>
      </c>
      <c r="B63" s="196" t="s">
        <v>228</v>
      </c>
      <c r="C63" s="197"/>
      <c r="D63" s="197"/>
      <c r="E63" s="197"/>
      <c r="F63" s="197" t="s">
        <v>4</v>
      </c>
      <c r="G63" s="197" t="s">
        <v>4</v>
      </c>
      <c r="H63" s="198"/>
    </row>
    <row r="64" spans="1:8" ht="15">
      <c r="A64" s="199"/>
      <c r="B64" s="200" t="s">
        <v>743</v>
      </c>
      <c r="C64" s="197" t="s">
        <v>768</v>
      </c>
      <c r="D64" s="197" t="s">
        <v>769</v>
      </c>
      <c r="E64" s="197" t="s">
        <v>770</v>
      </c>
      <c r="F64" s="198" t="s">
        <v>232</v>
      </c>
      <c r="G64" s="198" t="s">
        <v>437</v>
      </c>
      <c r="H64" s="198" t="s">
        <v>438</v>
      </c>
    </row>
    <row r="65" spans="1:8">
      <c r="A65" s="202" t="s">
        <v>439</v>
      </c>
      <c r="B65" s="203">
        <v>2</v>
      </c>
      <c r="C65" s="204">
        <v>3</v>
      </c>
      <c r="D65" s="204">
        <v>4</v>
      </c>
      <c r="E65" s="204">
        <v>5</v>
      </c>
      <c r="F65" s="204">
        <v>6</v>
      </c>
      <c r="G65" s="204">
        <v>7</v>
      </c>
      <c r="H65" s="204">
        <v>8</v>
      </c>
    </row>
    <row r="66" spans="1:8" ht="24" customHeight="1">
      <c r="A66" s="206" t="s">
        <v>440</v>
      </c>
      <c r="B66" s="1091">
        <v>435340000</v>
      </c>
      <c r="C66" s="1022">
        <v>235806920</v>
      </c>
      <c r="D66" s="1022"/>
      <c r="E66" s="1022"/>
      <c r="F66" s="1100">
        <v>0.5416615059493729</v>
      </c>
      <c r="G66" s="1100"/>
      <c r="H66" s="1118"/>
    </row>
    <row r="67" spans="1:8" ht="24" customHeight="1">
      <c r="A67" s="207" t="s">
        <v>441</v>
      </c>
      <c r="B67" s="1092">
        <v>435340000</v>
      </c>
      <c r="C67" s="1092">
        <v>252101391</v>
      </c>
      <c r="D67" s="1092"/>
      <c r="E67" s="1092"/>
      <c r="F67" s="1100">
        <v>0.57909080488813336</v>
      </c>
      <c r="G67" s="1100"/>
      <c r="H67" s="1118"/>
    </row>
    <row r="68" spans="1:8" ht="24" customHeight="1">
      <c r="A68" s="206" t="s">
        <v>442</v>
      </c>
      <c r="B68" s="1130"/>
      <c r="C68" s="1022">
        <v>-16294471</v>
      </c>
      <c r="D68" s="1022"/>
      <c r="E68" s="1022"/>
      <c r="F68" s="1100"/>
      <c r="G68" s="1100"/>
      <c r="H68" s="1119"/>
    </row>
    <row r="69" spans="1:8" ht="15.75">
      <c r="A69" s="209" t="s">
        <v>443</v>
      </c>
      <c r="B69" s="1093"/>
      <c r="C69" s="1094"/>
      <c r="D69" s="1094"/>
      <c r="E69" s="1094"/>
      <c r="F69" s="1101"/>
      <c r="G69" s="1101"/>
      <c r="H69" s="1104"/>
    </row>
    <row r="70" spans="1:8" ht="15.75">
      <c r="A70" s="1153" t="s">
        <v>444</v>
      </c>
      <c r="B70" s="1091"/>
      <c r="C70" s="1091"/>
      <c r="D70" s="1091"/>
      <c r="E70" s="1091"/>
      <c r="F70" s="1100"/>
      <c r="G70" s="1100"/>
      <c r="H70" s="1119"/>
    </row>
    <row r="71" spans="1:8" ht="47.25">
      <c r="A71" s="1152" t="s">
        <v>722</v>
      </c>
      <c r="B71" s="1091"/>
      <c r="C71" s="1091"/>
      <c r="D71" s="1091"/>
      <c r="E71" s="1091"/>
      <c r="F71" s="1100"/>
      <c r="G71" s="1118"/>
      <c r="H71" s="1119"/>
    </row>
    <row r="72" spans="1:8" ht="17.25" customHeight="1">
      <c r="A72" s="206" t="s">
        <v>723</v>
      </c>
      <c r="B72" s="1092">
        <v>-16953881</v>
      </c>
      <c r="C72" s="1091">
        <v>23347</v>
      </c>
      <c r="D72" s="1091"/>
      <c r="E72" s="1091"/>
      <c r="F72" s="1100"/>
      <c r="G72" s="1102"/>
      <c r="H72" s="1119"/>
    </row>
    <row r="73" spans="1:8" ht="15.75">
      <c r="A73" s="779" t="s">
        <v>724</v>
      </c>
      <c r="B73" s="1129">
        <v>16953881</v>
      </c>
      <c r="C73" s="1096">
        <v>16294471</v>
      </c>
      <c r="D73" s="1089"/>
      <c r="E73" s="1089"/>
      <c r="F73" s="1103">
        <v>0.96110566070388248</v>
      </c>
      <c r="G73" s="1104"/>
      <c r="H73" s="1104"/>
    </row>
    <row r="74" spans="1:8" ht="15">
      <c r="A74" s="212" t="s">
        <v>445</v>
      </c>
      <c r="B74" s="1024">
        <v>41508039</v>
      </c>
      <c r="C74" s="1023">
        <v>21586347</v>
      </c>
      <c r="D74" s="1023"/>
      <c r="E74" s="1023"/>
      <c r="F74" s="1105">
        <v>0.52005220000877417</v>
      </c>
      <c r="G74" s="1105"/>
      <c r="H74" s="1106"/>
    </row>
    <row r="75" spans="1:8" ht="15">
      <c r="A75" s="213" t="s">
        <v>719</v>
      </c>
      <c r="B75" s="1024"/>
      <c r="C75" s="1024"/>
      <c r="D75" s="1024"/>
      <c r="E75" s="1525"/>
      <c r="F75" s="1106"/>
      <c r="G75" s="1105"/>
      <c r="H75" s="1106"/>
    </row>
    <row r="76" spans="1:8" ht="15">
      <c r="A76" s="212" t="s">
        <v>446</v>
      </c>
      <c r="B76" s="1024"/>
      <c r="C76" s="1023">
        <v>16717113</v>
      </c>
      <c r="D76" s="1023"/>
      <c r="E76" s="1020"/>
      <c r="F76" s="1106"/>
      <c r="G76" s="1105"/>
      <c r="H76" s="1106"/>
    </row>
    <row r="77" spans="1:8" ht="15">
      <c r="A77" s="212" t="s">
        <v>447</v>
      </c>
      <c r="B77" s="1024">
        <v>46210284</v>
      </c>
      <c r="C77" s="1023">
        <v>81011930</v>
      </c>
      <c r="D77" s="1023"/>
      <c r="E77" s="1020"/>
      <c r="F77" s="1106">
        <v>1.7531147395674953</v>
      </c>
      <c r="G77" s="1105"/>
      <c r="H77" s="1106"/>
    </row>
    <row r="78" spans="1:8" ht="15">
      <c r="A78" s="212" t="s">
        <v>448</v>
      </c>
      <c r="B78" s="1024">
        <v>9175262</v>
      </c>
      <c r="C78" s="1023">
        <v>19303950</v>
      </c>
      <c r="D78" s="1023"/>
      <c r="E78" s="1020"/>
      <c r="F78" s="1106">
        <v>2.1039126730114082</v>
      </c>
      <c r="G78" s="1105"/>
      <c r="H78" s="1106"/>
    </row>
    <row r="79" spans="1:8" ht="15">
      <c r="A79" s="212" t="s">
        <v>449</v>
      </c>
      <c r="B79" s="1024">
        <v>-974663</v>
      </c>
      <c r="C79" s="1023">
        <v>-177488</v>
      </c>
      <c r="D79" s="1023"/>
      <c r="E79" s="1020"/>
      <c r="F79" s="1106">
        <v>0.18210191625207892</v>
      </c>
      <c r="G79" s="1105"/>
      <c r="H79" s="1106"/>
    </row>
    <row r="80" spans="1:8" ht="15">
      <c r="A80" s="212" t="s">
        <v>450</v>
      </c>
      <c r="B80" s="1024">
        <v>-4000000</v>
      </c>
      <c r="C80" s="1023">
        <v>-4373496</v>
      </c>
      <c r="D80" s="1023"/>
      <c r="E80" s="1020"/>
      <c r="F80" s="1106">
        <v>1.0933740000000001</v>
      </c>
      <c r="G80" s="1105"/>
      <c r="H80" s="1106"/>
    </row>
    <row r="81" spans="1:8" ht="15">
      <c r="A81" s="212" t="s">
        <v>451</v>
      </c>
      <c r="B81" s="1024">
        <v>21664</v>
      </c>
      <c r="C81" s="1023">
        <v>1889187</v>
      </c>
      <c r="D81" s="1023"/>
      <c r="E81" s="1023"/>
      <c r="F81" s="1172" t="s">
        <v>750</v>
      </c>
      <c r="G81" s="1173"/>
      <c r="H81" s="1173"/>
    </row>
    <row r="82" spans="1:8" ht="15">
      <c r="A82" s="212" t="s">
        <v>707</v>
      </c>
      <c r="B82" s="1024">
        <v>75492</v>
      </c>
      <c r="C82" s="1023">
        <v>51578</v>
      </c>
      <c r="D82" s="1023"/>
      <c r="E82" s="1023"/>
      <c r="F82" s="1105">
        <v>0.68322471255232342</v>
      </c>
      <c r="G82" s="1105"/>
      <c r="H82" s="1106"/>
    </row>
    <row r="83" spans="1:8" ht="15">
      <c r="A83" s="212" t="s">
        <v>708</v>
      </c>
      <c r="B83" s="1024"/>
      <c r="C83" s="1023">
        <v>97344662</v>
      </c>
      <c r="D83" s="1023"/>
      <c r="E83" s="1023"/>
      <c r="F83" s="1105"/>
      <c r="G83" s="1105"/>
      <c r="H83" s="1106"/>
    </row>
    <row r="84" spans="1:8" ht="15">
      <c r="A84" s="212" t="s">
        <v>709</v>
      </c>
      <c r="B84" s="1024">
        <v>9000000</v>
      </c>
      <c r="C84" s="1023">
        <v>-4508236</v>
      </c>
      <c r="D84" s="1023"/>
      <c r="E84" s="1023"/>
      <c r="F84" s="1105"/>
      <c r="G84" s="1105"/>
      <c r="H84" s="1106"/>
    </row>
    <row r="85" spans="1:8" ht="15">
      <c r="A85" s="212" t="s">
        <v>452</v>
      </c>
      <c r="B85" s="1024">
        <v>-24554158</v>
      </c>
      <c r="C85" s="1023">
        <v>-5291876</v>
      </c>
      <c r="D85" s="1023"/>
      <c r="E85" s="1023"/>
      <c r="F85" s="1105">
        <v>0.21551852847081948</v>
      </c>
      <c r="G85" s="1105"/>
      <c r="H85" s="1106"/>
    </row>
    <row r="86" spans="1:8" ht="15">
      <c r="A86" s="214"/>
      <c r="B86" s="714"/>
      <c r="C86" s="715"/>
      <c r="D86" s="778"/>
      <c r="E86" s="715"/>
      <c r="F86" s="880"/>
      <c r="G86" s="887"/>
      <c r="H86" s="887"/>
    </row>
    <row r="88" spans="1:8" ht="18">
      <c r="A88" s="659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6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H17" sqref="H17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6" width="9.7109375" style="216" customWidth="1"/>
    <col min="7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92" t="s">
        <v>701</v>
      </c>
      <c r="C7" s="1593"/>
      <c r="D7" s="1592" t="s">
        <v>729</v>
      </c>
      <c r="E7" s="1594"/>
      <c r="F7" s="1595" t="s">
        <v>433</v>
      </c>
      <c r="G7" s="1596"/>
      <c r="H7" s="1597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7" t="s">
        <v>710</v>
      </c>
      <c r="D8" s="225" t="s">
        <v>231</v>
      </c>
      <c r="E8" s="226" t="s">
        <v>710</v>
      </c>
      <c r="F8" s="71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9" t="s">
        <v>768</v>
      </c>
      <c r="D9" s="230" t="s">
        <v>228</v>
      </c>
      <c r="E9" s="719" t="s">
        <v>768</v>
      </c>
      <c r="F9" s="72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1">
        <v>387734520</v>
      </c>
      <c r="C11" s="915">
        <v>228765890</v>
      </c>
      <c r="D11" s="895">
        <v>435340000</v>
      </c>
      <c r="E11" s="896">
        <v>235806920</v>
      </c>
      <c r="F11" s="881">
        <v>0.5900065075454205</v>
      </c>
      <c r="G11" s="882">
        <v>0.5416615059493729</v>
      </c>
      <c r="H11" s="879">
        <v>1.030778321016302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7">
        <v>416234520</v>
      </c>
      <c r="C12" s="914">
        <v>233548799</v>
      </c>
      <c r="D12" s="895">
        <v>435340000</v>
      </c>
      <c r="E12" s="895">
        <v>252101391</v>
      </c>
      <c r="F12" s="881">
        <v>0.56109906261498921</v>
      </c>
      <c r="G12" s="882">
        <v>0.57909080488813336</v>
      </c>
      <c r="H12" s="1106">
        <v>1.0794377538203483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5">
        <v>-28500000</v>
      </c>
      <c r="C13" s="914">
        <v>-4782909</v>
      </c>
      <c r="D13" s="895"/>
      <c r="E13" s="895">
        <v>-16294471</v>
      </c>
      <c r="F13" s="881">
        <v>0.16782136842105264</v>
      </c>
      <c r="G13" s="882"/>
      <c r="H13" s="1106">
        <v>3.4068118377330614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5"/>
      <c r="C14" s="914"/>
      <c r="D14" s="895"/>
      <c r="E14" s="895"/>
      <c r="F14" s="881"/>
      <c r="G14" s="882"/>
      <c r="H14" s="1106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5"/>
      <c r="C15" s="914"/>
      <c r="D15" s="895"/>
      <c r="E15" s="895"/>
      <c r="F15" s="881"/>
      <c r="G15" s="882"/>
      <c r="H15" s="1106"/>
      <c r="J15" s="242"/>
      <c r="K15" s="243"/>
      <c r="L15" s="243"/>
      <c r="M15" s="243"/>
    </row>
    <row r="16" spans="1:20" ht="36.75" customHeight="1">
      <c r="A16" s="902" t="s">
        <v>725</v>
      </c>
      <c r="B16" s="895"/>
      <c r="C16" s="913">
        <v>-766455</v>
      </c>
      <c r="D16" s="895"/>
      <c r="E16" s="895"/>
      <c r="F16" s="881"/>
      <c r="G16" s="882"/>
      <c r="H16" s="1106"/>
      <c r="J16" s="242"/>
      <c r="K16" s="243"/>
      <c r="L16" s="243"/>
      <c r="M16" s="243"/>
    </row>
    <row r="17" spans="1:10" ht="24" customHeight="1">
      <c r="A17" s="241" t="s">
        <v>726</v>
      </c>
      <c r="B17" s="895">
        <v>-15565291</v>
      </c>
      <c r="C17" s="916">
        <v>784561</v>
      </c>
      <c r="D17" s="895">
        <v>-16953881</v>
      </c>
      <c r="E17" s="895">
        <v>23347</v>
      </c>
      <c r="F17" s="881"/>
      <c r="G17" s="882"/>
      <c r="H17" s="1106">
        <v>2.9758043032982778E-2</v>
      </c>
    </row>
    <row r="18" spans="1:10" ht="24" customHeight="1">
      <c r="A18" s="241" t="s">
        <v>462</v>
      </c>
      <c r="B18" s="898">
        <v>44065291</v>
      </c>
      <c r="C18" s="918">
        <v>4016454</v>
      </c>
      <c r="D18" s="898">
        <v>16953881</v>
      </c>
      <c r="E18" s="898">
        <v>16294471</v>
      </c>
      <c r="F18" s="881">
        <v>9.1147792488196669E-2</v>
      </c>
      <c r="G18" s="882">
        <v>0.96110566070388248</v>
      </c>
      <c r="H18" s="1106">
        <v>4.0569295702129295</v>
      </c>
    </row>
    <row r="19" spans="1:10" ht="24" customHeight="1">
      <c r="A19" s="241" t="s">
        <v>463</v>
      </c>
      <c r="B19" s="280">
        <v>56287820</v>
      </c>
      <c r="C19" s="917">
        <v>7507755</v>
      </c>
      <c r="D19" s="897">
        <v>41508039</v>
      </c>
      <c r="E19" s="897">
        <v>21586347</v>
      </c>
      <c r="F19" s="881">
        <v>0.13338152019388919</v>
      </c>
      <c r="G19" s="882">
        <v>0.52005220000877417</v>
      </c>
      <c r="H19" s="1106">
        <v>2.8752066363380266</v>
      </c>
    </row>
    <row r="20" spans="1:10" ht="24" customHeight="1">
      <c r="A20" s="241" t="s">
        <v>464</v>
      </c>
      <c r="B20" s="280">
        <v>-12222529</v>
      </c>
      <c r="C20" s="917">
        <v>-3491302</v>
      </c>
      <c r="D20" s="897">
        <v>-24554158</v>
      </c>
      <c r="E20" s="897">
        <v>-5291876</v>
      </c>
      <c r="F20" s="881">
        <v>0.28564481213339726</v>
      </c>
      <c r="G20" s="882">
        <v>0.21551852847081948</v>
      </c>
      <c r="H20" s="1106">
        <v>1.5157313804420243</v>
      </c>
    </row>
    <row r="21" spans="1:10" ht="8.1" customHeight="1">
      <c r="A21" s="244"/>
      <c r="B21" s="282" t="s">
        <v>4</v>
      </c>
      <c r="C21" s="899"/>
      <c r="D21" s="722"/>
      <c r="E21" s="899"/>
      <c r="F21" s="883"/>
      <c r="G21" s="884"/>
      <c r="H21" s="885"/>
    </row>
    <row r="22" spans="1:10" ht="8.1" customHeight="1">
      <c r="A22" s="723"/>
      <c r="B22" s="724"/>
      <c r="C22" s="724"/>
      <c r="D22" s="724"/>
      <c r="E22" s="725"/>
      <c r="F22" s="725"/>
      <c r="G22" s="725"/>
    </row>
    <row r="23" spans="1:10" s="76" customFormat="1" ht="15.75" customHeight="1">
      <c r="A23" s="1598"/>
      <c r="B23" s="1599"/>
      <c r="C23" s="1599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topLeftCell="A91" zoomScale="70" zoomScaleNormal="70" zoomScaleSheetLayoutView="55" workbookViewId="0">
      <selection activeCell="D115" sqref="D115"/>
    </sheetView>
  </sheetViews>
  <sheetFormatPr defaultColWidth="7.85546875" defaultRowHeight="15"/>
  <cols>
    <col min="1" max="1" width="104.28515625" style="1027" customWidth="1"/>
    <col min="2" max="2" width="18.7109375" style="1026" bestFit="1" customWidth="1"/>
    <col min="3" max="3" width="0.85546875" style="1027" customWidth="1"/>
    <col min="4" max="4" width="15.140625" style="1027" bestFit="1" customWidth="1"/>
    <col min="5" max="5" width="1.28515625" style="1027" customWidth="1"/>
    <col min="6" max="6" width="17.42578125" style="1027" customWidth="1"/>
    <col min="7" max="7" width="0.28515625" style="1027" customWidth="1"/>
    <col min="8" max="8" width="15.140625" style="1027" customWidth="1"/>
    <col min="9" max="9" width="2.28515625" style="1027" customWidth="1"/>
    <col min="10" max="10" width="11.42578125" style="1027" bestFit="1" customWidth="1"/>
    <col min="11" max="12" width="11.5703125" style="1027" bestFit="1" customWidth="1"/>
    <col min="13" max="13" width="1.85546875" style="1028" bestFit="1" customWidth="1"/>
    <col min="14" max="14" width="20.7109375" style="1028" bestFit="1" customWidth="1"/>
    <col min="15" max="15" width="1.42578125" style="1028" bestFit="1" customWidth="1"/>
    <col min="16" max="16" width="12.42578125" style="1028" customWidth="1"/>
    <col min="17" max="17" width="3.5703125" style="1028" customWidth="1"/>
    <col min="18" max="18" width="12.5703125" style="1028" customWidth="1"/>
    <col min="19" max="19" width="7.85546875" style="1029" customWidth="1"/>
    <col min="20" max="16384" width="7.85546875" style="1027"/>
  </cols>
  <sheetData>
    <row r="1" spans="1:19" ht="15.75">
      <c r="A1" s="1025" t="s">
        <v>532</v>
      </c>
      <c r="D1" s="1025" t="s">
        <v>4</v>
      </c>
    </row>
    <row r="2" spans="1:19" ht="15.75">
      <c r="A2" s="1606" t="s">
        <v>533</v>
      </c>
      <c r="B2" s="1606"/>
      <c r="C2" s="1606"/>
      <c r="D2" s="1606"/>
      <c r="E2" s="1606"/>
      <c r="F2" s="1606"/>
      <c r="G2" s="1606"/>
      <c r="H2" s="1606"/>
      <c r="I2" s="1606"/>
      <c r="J2" s="1606"/>
      <c r="K2" s="1606"/>
      <c r="L2" s="1606"/>
    </row>
    <row r="3" spans="1:19" ht="15.75">
      <c r="A3" s="1090"/>
      <c r="B3" s="1030"/>
      <c r="C3" s="1031"/>
      <c r="D3" s="1030"/>
      <c r="E3" s="1031"/>
      <c r="F3" s="1031"/>
      <c r="G3" s="1031"/>
      <c r="H3" s="1031"/>
      <c r="I3" s="1031"/>
      <c r="J3" s="1031"/>
      <c r="K3" s="1031"/>
      <c r="L3" s="1031"/>
    </row>
    <row r="4" spans="1:19" ht="15.75">
      <c r="A4" s="1029"/>
      <c r="B4" s="1032" t="s">
        <v>4</v>
      </c>
      <c r="C4" s="1033"/>
      <c r="D4" s="1095"/>
      <c r="E4" s="1029"/>
      <c r="F4" s="1029"/>
      <c r="G4" s="1029"/>
      <c r="H4" s="1029"/>
      <c r="I4" s="1029"/>
      <c r="J4" s="1029"/>
      <c r="K4" s="1034"/>
      <c r="L4" s="1034" t="s">
        <v>2</v>
      </c>
    </row>
    <row r="5" spans="1:19" ht="15.75">
      <c r="A5" s="1035"/>
      <c r="B5" s="1036" t="s">
        <v>227</v>
      </c>
      <c r="C5" s="1037"/>
      <c r="D5" s="1600" t="s">
        <v>229</v>
      </c>
      <c r="E5" s="1601"/>
      <c r="F5" s="1601"/>
      <c r="G5" s="1601"/>
      <c r="H5" s="1601"/>
      <c r="I5" s="1602"/>
      <c r="J5" s="1603" t="s">
        <v>433</v>
      </c>
      <c r="K5" s="1604"/>
      <c r="L5" s="1605"/>
    </row>
    <row r="6" spans="1:19" ht="15.75">
      <c r="A6" s="1038" t="s">
        <v>3</v>
      </c>
      <c r="B6" s="1039" t="s">
        <v>228</v>
      </c>
      <c r="C6" s="1037"/>
      <c r="D6" s="1040"/>
      <c r="E6" s="1041"/>
      <c r="F6" s="1040"/>
      <c r="G6" s="1041"/>
      <c r="H6" s="1040"/>
      <c r="I6" s="1041"/>
      <c r="J6" s="1042"/>
      <c r="K6" s="1043"/>
      <c r="L6" s="1043"/>
    </row>
    <row r="7" spans="1:19" ht="20.100000000000001" customHeight="1">
      <c r="A7" s="1044"/>
      <c r="B7" s="1045" t="s">
        <v>743</v>
      </c>
      <c r="C7" s="1046" t="s">
        <v>4</v>
      </c>
      <c r="D7" s="1047" t="s">
        <v>434</v>
      </c>
      <c r="E7" s="1048"/>
      <c r="F7" s="1045" t="s">
        <v>534</v>
      </c>
      <c r="G7" s="1049"/>
      <c r="H7" s="1045" t="s">
        <v>436</v>
      </c>
      <c r="I7" s="1049"/>
      <c r="J7" s="1050" t="s">
        <v>232</v>
      </c>
      <c r="K7" s="1051" t="s">
        <v>437</v>
      </c>
      <c r="L7" s="1051" t="s">
        <v>438</v>
      </c>
    </row>
    <row r="8" spans="1:19" s="1057" customFormat="1">
      <c r="A8" s="1052">
        <v>1</v>
      </c>
      <c r="B8" s="1053">
        <v>2</v>
      </c>
      <c r="C8" s="1054"/>
      <c r="D8" s="1053">
        <v>3</v>
      </c>
      <c r="E8" s="1054"/>
      <c r="F8" s="1055">
        <v>4</v>
      </c>
      <c r="G8" s="1054"/>
      <c r="H8" s="1053">
        <v>5</v>
      </c>
      <c r="I8" s="1054"/>
      <c r="J8" s="1054">
        <v>6</v>
      </c>
      <c r="K8" s="1054">
        <v>7</v>
      </c>
      <c r="L8" s="1052">
        <v>8</v>
      </c>
      <c r="M8" s="1028"/>
      <c r="N8" s="1028"/>
      <c r="O8" s="1028"/>
      <c r="P8" s="1028"/>
      <c r="Q8" s="1028"/>
      <c r="R8" s="1028"/>
      <c r="S8" s="1056"/>
    </row>
    <row r="9" spans="1:19" s="1057" customFormat="1" ht="20.100000000000001" customHeight="1">
      <c r="A9" s="1058" t="s">
        <v>535</v>
      </c>
      <c r="B9" s="1123">
        <v>435340000</v>
      </c>
      <c r="C9" s="1107"/>
      <c r="D9" s="1123">
        <v>40271702.796490014</v>
      </c>
      <c r="E9" s="1059"/>
      <c r="F9" s="1123">
        <v>69933048.037470371</v>
      </c>
      <c r="G9" s="1059"/>
      <c r="H9" s="1123">
        <v>96198155.077410132</v>
      </c>
      <c r="I9" s="1059"/>
      <c r="J9" s="1060">
        <v>9.2506323325423842E-2</v>
      </c>
      <c r="K9" s="1060">
        <v>0.16064006991654883</v>
      </c>
      <c r="L9" s="1060">
        <v>0.2209724699715398</v>
      </c>
      <c r="M9" s="1061"/>
      <c r="N9" s="1061"/>
      <c r="O9" s="1061"/>
      <c r="P9" s="1117"/>
      <c r="Q9" s="1061"/>
      <c r="R9" s="1061"/>
      <c r="S9" s="1056"/>
    </row>
    <row r="10" spans="1:19" s="1057" customFormat="1" ht="15.75">
      <c r="A10" s="1062" t="s">
        <v>536</v>
      </c>
      <c r="B10" s="1124"/>
      <c r="C10" s="1109"/>
      <c r="D10" s="1124"/>
      <c r="E10" s="1110"/>
      <c r="F10" s="1124"/>
      <c r="G10" s="1110"/>
      <c r="H10" s="1124"/>
      <c r="I10" s="1110"/>
      <c r="J10" s="1060"/>
      <c r="K10" s="1060"/>
      <c r="L10" s="1060"/>
      <c r="M10" s="1061"/>
      <c r="N10" s="1061"/>
      <c r="O10" s="1061"/>
      <c r="P10" s="1061"/>
      <c r="Q10" s="1061"/>
      <c r="R10" s="1061"/>
      <c r="S10" s="1056"/>
    </row>
    <row r="11" spans="1:19" s="1057" customFormat="1" ht="20.100000000000001" customHeight="1">
      <c r="A11" s="1058" t="s">
        <v>537</v>
      </c>
      <c r="B11" s="1125">
        <v>390038733</v>
      </c>
      <c r="C11" s="1109"/>
      <c r="D11" s="1125">
        <v>37364857.538160004</v>
      </c>
      <c r="E11" s="1110"/>
      <c r="F11" s="1125">
        <v>64396018.776029989</v>
      </c>
      <c r="G11" s="1110"/>
      <c r="H11" s="1125">
        <v>86495085.891939998</v>
      </c>
      <c r="I11" s="1110"/>
      <c r="J11" s="1060">
        <v>9.5797812824297127E-2</v>
      </c>
      <c r="K11" s="1060">
        <v>0.16510159973273728</v>
      </c>
      <c r="L11" s="1060">
        <v>0.22176024731354052</v>
      </c>
      <c r="M11" s="1061"/>
      <c r="N11" s="1061"/>
      <c r="O11" s="1061"/>
      <c r="P11" s="1061"/>
      <c r="Q11" s="1061"/>
      <c r="R11" s="1061"/>
      <c r="S11" s="1056"/>
    </row>
    <row r="12" spans="1:19" s="1057" customFormat="1" ht="15.75">
      <c r="A12" s="1062" t="s">
        <v>538</v>
      </c>
      <c r="B12" s="1124"/>
      <c r="C12" s="1112"/>
      <c r="D12" s="1124"/>
      <c r="E12" s="1110"/>
      <c r="F12" s="1124"/>
      <c r="G12" s="1110"/>
      <c r="H12" s="1124"/>
      <c r="I12" s="1110"/>
      <c r="J12" s="1060"/>
      <c r="K12" s="1060"/>
      <c r="L12" s="1060"/>
      <c r="M12" s="1061"/>
      <c r="N12" s="1061"/>
      <c r="O12" s="1061"/>
      <c r="P12" s="1061"/>
      <c r="Q12" s="1061"/>
      <c r="R12" s="1061"/>
      <c r="S12" s="1056"/>
    </row>
    <row r="13" spans="1:19" s="1057" customFormat="1">
      <c r="A13" s="1063" t="s">
        <v>539</v>
      </c>
      <c r="B13" s="1124">
        <v>196500000</v>
      </c>
      <c r="C13" s="1112"/>
      <c r="D13" s="1124">
        <v>21834443.679230005</v>
      </c>
      <c r="E13" s="1113"/>
      <c r="F13" s="1124">
        <v>35178303.764969997</v>
      </c>
      <c r="G13" s="1113"/>
      <c r="H13" s="1124">
        <v>44705439.100899994</v>
      </c>
      <c r="I13" s="1113"/>
      <c r="J13" s="1064">
        <v>0.11111676172636134</v>
      </c>
      <c r="K13" s="1064">
        <v>0.17902444664106867</v>
      </c>
      <c r="L13" s="1064">
        <v>0.22750859593333331</v>
      </c>
      <c r="M13" s="1061"/>
      <c r="N13" s="1061"/>
      <c r="O13" s="1061"/>
      <c r="P13" s="1061"/>
      <c r="Q13" s="1061"/>
      <c r="R13" s="1061"/>
      <c r="S13" s="1056"/>
    </row>
    <row r="14" spans="1:19" s="1057" customFormat="1">
      <c r="A14" s="1063" t="s">
        <v>540</v>
      </c>
      <c r="B14" s="1124">
        <v>75083000</v>
      </c>
      <c r="C14" s="1112"/>
      <c r="D14" s="1124">
        <v>5246192.4479900012</v>
      </c>
      <c r="E14" s="1113"/>
      <c r="F14" s="1124">
        <v>10528725.73446</v>
      </c>
      <c r="G14" s="1113"/>
      <c r="H14" s="1124">
        <v>16507584.979979996</v>
      </c>
      <c r="I14" s="1113"/>
      <c r="J14" s="1064">
        <v>6.9871907728646973E-2</v>
      </c>
      <c r="K14" s="1064">
        <v>0.14022782433387052</v>
      </c>
      <c r="L14" s="1064">
        <v>0.2198578237414594</v>
      </c>
      <c r="M14" s="1061"/>
      <c r="N14" s="1061"/>
      <c r="O14" s="1061"/>
      <c r="P14" s="1061"/>
      <c r="Q14" s="1061"/>
      <c r="R14" s="1117"/>
      <c r="S14" s="1056"/>
    </row>
    <row r="15" spans="1:19" s="1057" customFormat="1">
      <c r="A15" s="1065" t="s">
        <v>541</v>
      </c>
      <c r="B15" s="1124"/>
      <c r="C15" s="1112"/>
      <c r="D15" s="1124"/>
      <c r="E15" s="1113"/>
      <c r="F15" s="1124"/>
      <c r="G15" s="1113"/>
      <c r="H15" s="1124"/>
      <c r="I15" s="1113"/>
      <c r="J15" s="1064"/>
      <c r="K15" s="1064"/>
      <c r="L15" s="1064"/>
      <c r="M15" s="1061"/>
      <c r="N15" s="1061"/>
      <c r="O15" s="1061"/>
      <c r="P15" s="1061"/>
      <c r="Q15" s="1061"/>
      <c r="R15" s="1117"/>
      <c r="S15" s="1056"/>
    </row>
    <row r="16" spans="1:19" s="1057" customFormat="1">
      <c r="A16" s="1063" t="s">
        <v>542</v>
      </c>
      <c r="B16" s="1124">
        <v>4327900</v>
      </c>
      <c r="C16" s="1112"/>
      <c r="D16" s="1124">
        <v>306726.10679000005</v>
      </c>
      <c r="E16" s="1113"/>
      <c r="F16" s="1124">
        <v>622988.26691000012</v>
      </c>
      <c r="G16" s="1113"/>
      <c r="H16" s="1124">
        <v>970989.08902000007</v>
      </c>
      <c r="I16" s="1113"/>
      <c r="J16" s="1064">
        <v>7.0871810067238167E-2</v>
      </c>
      <c r="K16" s="1064">
        <v>0.14394701053859843</v>
      </c>
      <c r="L16" s="1064">
        <v>0.2243557127059313</v>
      </c>
      <c r="M16" s="1061"/>
      <c r="N16" s="1061"/>
      <c r="O16" s="1061"/>
      <c r="P16" s="1061"/>
      <c r="Q16" s="1061"/>
      <c r="R16" s="1117"/>
      <c r="S16" s="1056"/>
    </row>
    <row r="17" spans="1:19" s="1057" customFormat="1">
      <c r="A17" s="1063" t="s">
        <v>543</v>
      </c>
      <c r="B17" s="1124">
        <v>70402365</v>
      </c>
      <c r="C17" s="1112"/>
      <c r="D17" s="1124">
        <v>4923219.0067300005</v>
      </c>
      <c r="E17" s="1113"/>
      <c r="F17" s="1124">
        <v>9874168.8844099995</v>
      </c>
      <c r="G17" s="1113"/>
      <c r="H17" s="1124">
        <v>15490455.818119995</v>
      </c>
      <c r="I17" s="1113"/>
      <c r="J17" s="1064">
        <v>6.9929738961610172E-2</v>
      </c>
      <c r="K17" s="1064">
        <v>0.14025336910784175</v>
      </c>
      <c r="L17" s="1064">
        <v>0.22002749223154641</v>
      </c>
      <c r="M17" s="1061"/>
      <c r="N17" s="1061"/>
      <c r="O17" s="1061"/>
      <c r="P17" s="1061"/>
      <c r="Q17" s="1061"/>
      <c r="R17" s="1117"/>
      <c r="S17" s="1056"/>
    </row>
    <row r="18" spans="1:19" s="1057" customFormat="1">
      <c r="A18" s="1063" t="s">
        <v>544</v>
      </c>
      <c r="B18" s="1124">
        <v>352735</v>
      </c>
      <c r="C18" s="1112"/>
      <c r="D18" s="1124">
        <v>16247.334469999998</v>
      </c>
      <c r="E18" s="1113"/>
      <c r="F18" s="1124">
        <v>31568.583139999999</v>
      </c>
      <c r="G18" s="1113"/>
      <c r="H18" s="1124">
        <v>46140.072840000001</v>
      </c>
      <c r="I18" s="1113"/>
      <c r="J18" s="1064">
        <v>4.6061021645144369E-2</v>
      </c>
      <c r="K18" s="1064">
        <v>8.9496599827065634E-2</v>
      </c>
      <c r="L18" s="1064">
        <v>0.13080661924674331</v>
      </c>
      <c r="M18" s="1061"/>
      <c r="N18" s="1061"/>
      <c r="O18" s="1061"/>
      <c r="P18" s="1061"/>
      <c r="Q18" s="1061"/>
      <c r="R18" s="1117"/>
      <c r="S18" s="1056"/>
    </row>
    <row r="19" spans="1:19" s="1057" customFormat="1">
      <c r="A19" s="1063" t="s">
        <v>545</v>
      </c>
      <c r="B19" s="1124">
        <v>2660000</v>
      </c>
      <c r="C19" s="1112"/>
      <c r="D19" s="1124">
        <v>226407.51800000001</v>
      </c>
      <c r="E19" s="1113"/>
      <c r="F19" s="1124">
        <v>443364.07199999999</v>
      </c>
      <c r="G19" s="1113"/>
      <c r="H19" s="1124">
        <v>665145.22325000004</v>
      </c>
      <c r="I19" s="1113"/>
      <c r="J19" s="1064">
        <v>8.5115608270676699E-2</v>
      </c>
      <c r="K19" s="1064">
        <v>0.16667822255639098</v>
      </c>
      <c r="L19" s="1064">
        <v>0.25005459520676693</v>
      </c>
      <c r="M19" s="1061"/>
      <c r="N19" s="1061"/>
      <c r="O19" s="1061"/>
      <c r="P19" s="1061"/>
      <c r="Q19" s="1061"/>
      <c r="R19" s="1117"/>
      <c r="S19" s="1056"/>
    </row>
    <row r="20" spans="1:19" s="1057" customFormat="1">
      <c r="A20" s="1063" t="s">
        <v>546</v>
      </c>
      <c r="B20" s="1124">
        <v>42000000</v>
      </c>
      <c r="C20" s="1112"/>
      <c r="D20" s="1124">
        <v>3151916.9608299998</v>
      </c>
      <c r="E20" s="1113"/>
      <c r="F20" s="1124">
        <v>6281134.8918300001</v>
      </c>
      <c r="G20" s="1113"/>
      <c r="H20" s="1124">
        <v>9623352.6534700021</v>
      </c>
      <c r="I20" s="1113"/>
      <c r="J20" s="1064">
        <v>7.5045641924523801E-2</v>
      </c>
      <c r="K20" s="1064">
        <v>0.14955083075785713</v>
      </c>
      <c r="L20" s="1064">
        <v>0.22912744413023814</v>
      </c>
      <c r="M20" s="1061"/>
      <c r="N20" s="1061"/>
      <c r="O20" s="1061"/>
      <c r="P20" s="1061"/>
      <c r="Q20" s="1061"/>
      <c r="R20" s="1117"/>
      <c r="S20" s="1056"/>
    </row>
    <row r="21" spans="1:19" s="1057" customFormat="1">
      <c r="A21" s="1065" t="s">
        <v>547</v>
      </c>
      <c r="B21" s="1124"/>
      <c r="C21" s="1112"/>
      <c r="D21" s="1124"/>
      <c r="E21" s="1113"/>
      <c r="F21" s="1124"/>
      <c r="G21" s="1113"/>
      <c r="H21" s="1124"/>
      <c r="I21" s="1113"/>
      <c r="J21" s="1064"/>
      <c r="K21" s="1064"/>
      <c r="L21" s="1064"/>
      <c r="M21" s="1061"/>
      <c r="N21" s="1061"/>
      <c r="O21" s="1061"/>
      <c r="P21" s="1061"/>
      <c r="Q21" s="1061"/>
      <c r="R21" s="1117"/>
      <c r="S21" s="1056"/>
    </row>
    <row r="22" spans="1:19" s="1057" customFormat="1">
      <c r="A22" s="1063" t="s">
        <v>548</v>
      </c>
      <c r="B22" s="1124">
        <v>21800</v>
      </c>
      <c r="C22" s="1112"/>
      <c r="D22" s="1124">
        <v>-200.18199999999999</v>
      </c>
      <c r="E22" s="1113"/>
      <c r="F22" s="1124">
        <v>-200.18199999999999</v>
      </c>
      <c r="G22" s="1113"/>
      <c r="H22" s="1124">
        <v>-200.18199999999999</v>
      </c>
      <c r="I22" s="1113"/>
      <c r="J22" s="1064"/>
      <c r="K22" s="1064"/>
      <c r="L22" s="1064"/>
      <c r="M22" s="1061"/>
      <c r="N22" s="1061"/>
      <c r="O22" s="1061"/>
      <c r="P22" s="1061"/>
      <c r="Q22" s="1061"/>
      <c r="R22" s="1117"/>
      <c r="S22" s="1056"/>
    </row>
    <row r="23" spans="1:19" s="1057" customFormat="1">
      <c r="A23" s="1063" t="s">
        <v>549</v>
      </c>
      <c r="B23" s="1124">
        <v>66555000</v>
      </c>
      <c r="C23" s="1112"/>
      <c r="D23" s="1124">
        <v>6279245.7047300013</v>
      </c>
      <c r="E23" s="1113"/>
      <c r="F23" s="1124">
        <v>10895871.483669998</v>
      </c>
      <c r="G23" s="1113"/>
      <c r="H23" s="1124">
        <v>13443019.651490001</v>
      </c>
      <c r="I23" s="1113"/>
      <c r="J23" s="1064">
        <v>9.4346716320787338E-2</v>
      </c>
      <c r="K23" s="1064">
        <v>0.16371229034137177</v>
      </c>
      <c r="L23" s="1064">
        <v>0.20198361733138007</v>
      </c>
      <c r="M23" s="1061"/>
      <c r="N23" s="1117"/>
      <c r="O23" s="1061"/>
      <c r="P23" s="1061"/>
      <c r="Q23" s="1061"/>
      <c r="R23" s="1117"/>
      <c r="S23" s="1056"/>
    </row>
    <row r="24" spans="1:19" s="1057" customFormat="1">
      <c r="A24" s="1065" t="s">
        <v>541</v>
      </c>
      <c r="B24" s="1124"/>
      <c r="C24" s="1112"/>
      <c r="D24" s="1124"/>
      <c r="E24" s="1113"/>
      <c r="F24" s="1124"/>
      <c r="G24" s="1113"/>
      <c r="H24" s="1124"/>
      <c r="I24" s="1113"/>
      <c r="J24" s="1064"/>
      <c r="K24" s="1064"/>
      <c r="L24" s="1064"/>
      <c r="M24" s="1061"/>
      <c r="N24" s="1061"/>
      <c r="O24" s="1061"/>
      <c r="P24" s="1061"/>
      <c r="Q24" s="1061"/>
      <c r="R24" s="1117"/>
      <c r="S24" s="1056"/>
    </row>
    <row r="25" spans="1:19" s="1057" customFormat="1">
      <c r="A25" s="1063" t="s">
        <v>550</v>
      </c>
      <c r="B25" s="1124">
        <v>54995000</v>
      </c>
      <c r="C25" s="1112"/>
      <c r="D25" s="1124">
        <v>5814218.2895400012</v>
      </c>
      <c r="E25" s="1113"/>
      <c r="F25" s="1124">
        <v>9451702.1621699985</v>
      </c>
      <c r="G25" s="1113"/>
      <c r="H25" s="1124">
        <v>11190591.210800001</v>
      </c>
      <c r="I25" s="1113"/>
      <c r="J25" s="1064">
        <v>0.10572267096172382</v>
      </c>
      <c r="K25" s="1064">
        <v>0.17186475428984452</v>
      </c>
      <c r="L25" s="1064">
        <v>0.20348379326847899</v>
      </c>
      <c r="M25" s="1061"/>
      <c r="N25" s="1061"/>
      <c r="O25" s="1061"/>
      <c r="P25" s="1061"/>
      <c r="Q25" s="1061"/>
      <c r="R25" s="1117"/>
      <c r="S25" s="1056"/>
    </row>
    <row r="26" spans="1:19" s="1057" customFormat="1">
      <c r="A26" s="1063" t="s">
        <v>551</v>
      </c>
      <c r="B26" s="1124">
        <v>11555500</v>
      </c>
      <c r="C26" s="1112"/>
      <c r="D26" s="1124">
        <v>465027.41518999997</v>
      </c>
      <c r="E26" s="1113"/>
      <c r="F26" s="1124">
        <v>1444169.1774999998</v>
      </c>
      <c r="G26" s="1113"/>
      <c r="H26" s="1124">
        <v>2252428.2966900002</v>
      </c>
      <c r="I26" s="1113"/>
      <c r="J26" s="1064">
        <v>4.0242950559473842E-2</v>
      </c>
      <c r="K26" s="1064">
        <v>0.12497677967201763</v>
      </c>
      <c r="L26" s="1064">
        <v>0.19492261664921468</v>
      </c>
      <c r="M26" s="1061"/>
      <c r="N26" s="1061"/>
      <c r="O26" s="1061"/>
      <c r="P26" s="1061"/>
      <c r="Q26" s="1061"/>
      <c r="R26" s="1117"/>
      <c r="S26" s="1056"/>
    </row>
    <row r="27" spans="1:19" s="1057" customFormat="1">
      <c r="A27" s="1063" t="s">
        <v>552</v>
      </c>
      <c r="B27" s="1124">
        <v>4500</v>
      </c>
      <c r="C27" s="1112"/>
      <c r="D27" s="1124"/>
      <c r="E27" s="1113"/>
      <c r="F27" s="1124">
        <v>0.14399999999999999</v>
      </c>
      <c r="G27" s="1113"/>
      <c r="H27" s="1124">
        <v>0.14399999999999999</v>
      </c>
      <c r="I27" s="1113"/>
      <c r="J27" s="1064"/>
      <c r="K27" s="1064">
        <v>3.1999999999999999E-5</v>
      </c>
      <c r="L27" s="1064">
        <v>3.1999999999999999E-5</v>
      </c>
      <c r="M27" s="1061"/>
      <c r="N27" s="1061"/>
      <c r="O27" s="1061"/>
      <c r="P27" s="1061"/>
      <c r="Q27" s="1061"/>
      <c r="R27" s="1117"/>
      <c r="S27" s="1056"/>
    </row>
    <row r="28" spans="1:19" s="1057" customFormat="1">
      <c r="A28" s="1063" t="s">
        <v>553</v>
      </c>
      <c r="B28" s="1124">
        <v>1700000</v>
      </c>
      <c r="C28" s="1112"/>
      <c r="D28" s="1124">
        <v>118245.568</v>
      </c>
      <c r="E28" s="1113"/>
      <c r="F28" s="1124">
        <v>256188.79999999999</v>
      </c>
      <c r="G28" s="1113"/>
      <c r="H28" s="1124">
        <v>385581.80200000003</v>
      </c>
      <c r="I28" s="1113"/>
      <c r="J28" s="1064">
        <v>6.9556216470588239E-2</v>
      </c>
      <c r="K28" s="1064">
        <v>0.15069929411764704</v>
      </c>
      <c r="L28" s="1064">
        <v>0.22681282470588238</v>
      </c>
      <c r="M28" s="1061"/>
      <c r="N28" s="1061"/>
      <c r="O28" s="1061"/>
      <c r="P28" s="1061"/>
      <c r="Q28" s="1061"/>
      <c r="R28" s="1117"/>
      <c r="S28" s="1056"/>
    </row>
    <row r="29" spans="1:19" s="1057" customFormat="1">
      <c r="A29" s="1063" t="s">
        <v>554</v>
      </c>
      <c r="B29" s="1124">
        <v>4878000</v>
      </c>
      <c r="C29" s="1112"/>
      <c r="D29" s="1124">
        <v>508405.59606000001</v>
      </c>
      <c r="E29" s="1113"/>
      <c r="F29" s="1124">
        <v>812391.61801999994</v>
      </c>
      <c r="G29" s="1113"/>
      <c r="H29" s="1124">
        <v>1163301.9627699999</v>
      </c>
      <c r="I29" s="1113"/>
      <c r="J29" s="1064">
        <v>0.10422418943419434</v>
      </c>
      <c r="K29" s="1064">
        <v>0.16654194711357112</v>
      </c>
      <c r="L29" s="1064">
        <v>0.23847928716072159</v>
      </c>
      <c r="M29" s="1061"/>
      <c r="N29" s="1061"/>
      <c r="O29" s="1061"/>
      <c r="P29" s="1061"/>
      <c r="Q29" s="1061"/>
      <c r="R29" s="1117"/>
      <c r="S29" s="1056"/>
    </row>
    <row r="30" spans="1:19" s="1057" customFormat="1">
      <c r="A30" s="1063" t="s">
        <v>735</v>
      </c>
      <c r="B30" s="1124">
        <v>662733</v>
      </c>
      <c r="C30" s="1112"/>
      <c r="D30" s="1124"/>
      <c r="E30" s="1113"/>
      <c r="F30" s="1124">
        <v>37.936999999999998</v>
      </c>
      <c r="G30" s="1113"/>
      <c r="H30" s="1124">
        <v>1659.732</v>
      </c>
      <c r="I30" s="1113"/>
      <c r="J30" s="1064"/>
      <c r="K30" s="1064">
        <v>5.7243263878515177E-5</v>
      </c>
      <c r="L30" s="1064">
        <v>2.504375065071454E-3</v>
      </c>
      <c r="M30" s="1061"/>
      <c r="N30" s="1061"/>
      <c r="O30" s="1061"/>
      <c r="P30" s="1061"/>
      <c r="Q30" s="1061"/>
      <c r="R30" s="1117"/>
      <c r="S30" s="1056"/>
    </row>
    <row r="31" spans="1:19" s="1057" customFormat="1">
      <c r="A31" s="1063" t="s">
        <v>734</v>
      </c>
      <c r="B31" s="1124">
        <v>0</v>
      </c>
      <c r="C31" s="1112"/>
      <c r="D31" s="1124">
        <v>6.0999999999999999E-2</v>
      </c>
      <c r="E31" s="1113"/>
      <c r="F31" s="1124">
        <v>0.46417999999999998</v>
      </c>
      <c r="G31" s="1113"/>
      <c r="H31" s="1124">
        <v>0.52317999999999998</v>
      </c>
      <c r="I31" s="1113"/>
      <c r="J31" s="1064"/>
      <c r="K31" s="1064"/>
      <c r="L31" s="1064"/>
      <c r="M31" s="1061"/>
      <c r="N31" s="1061"/>
      <c r="O31" s="1061"/>
      <c r="P31" s="1061"/>
      <c r="Q31" s="1061"/>
      <c r="R31" s="1117"/>
      <c r="S31" s="1056"/>
    </row>
    <row r="32" spans="1:19" s="1057" customFormat="1">
      <c r="A32" s="1063" t="s">
        <v>733</v>
      </c>
      <c r="B32" s="1124">
        <v>0</v>
      </c>
      <c r="C32" s="1112"/>
      <c r="D32" s="1124">
        <v>2.32E-3</v>
      </c>
      <c r="E32" s="1113"/>
      <c r="F32" s="1124">
        <v>9.9000000000000008E-3</v>
      </c>
      <c r="G32" s="1113"/>
      <c r="H32" s="1124">
        <v>9.9000000000000008E-3</v>
      </c>
      <c r="I32" s="1113"/>
      <c r="J32" s="1064"/>
      <c r="K32" s="1064"/>
      <c r="L32" s="1064"/>
      <c r="M32" s="1061"/>
      <c r="N32" s="1061"/>
      <c r="O32" s="1061"/>
      <c r="P32" s="1061"/>
      <c r="Q32" s="1061"/>
      <c r="R32" s="1117"/>
      <c r="S32" s="1056"/>
    </row>
    <row r="33" spans="1:19" s="1057" customFormat="1">
      <c r="A33" s="1066" t="s">
        <v>732</v>
      </c>
      <c r="B33" s="1124">
        <v>0</v>
      </c>
      <c r="C33" s="1112"/>
      <c r="D33" s="1124"/>
      <c r="E33" s="1113"/>
      <c r="F33" s="1124"/>
      <c r="G33" s="1113"/>
      <c r="H33" s="1124">
        <v>0.253</v>
      </c>
      <c r="I33" s="1113"/>
      <c r="J33" s="1064"/>
      <c r="K33" s="1064"/>
      <c r="L33" s="1064"/>
      <c r="M33" s="1061"/>
      <c r="N33" s="1061"/>
      <c r="O33" s="1061"/>
      <c r="P33" s="1061"/>
      <c r="Q33" s="1061"/>
      <c r="R33" s="1117"/>
      <c r="S33" s="1056"/>
    </row>
    <row r="34" spans="1:19" s="1057" customFormat="1" ht="20.100000000000001" customHeight="1">
      <c r="A34" s="1058" t="s">
        <v>555</v>
      </c>
      <c r="B34" s="1125">
        <v>42959551</v>
      </c>
      <c r="C34" s="1109"/>
      <c r="D34" s="1125">
        <v>2900729.1583700096</v>
      </c>
      <c r="E34" s="1110"/>
      <c r="F34" s="1125">
        <v>5501792.2564003812</v>
      </c>
      <c r="G34" s="1110"/>
      <c r="H34" s="1125">
        <v>9634619.600590134</v>
      </c>
      <c r="I34" s="1110"/>
      <c r="J34" s="1060">
        <v>6.7522334168949052E-2</v>
      </c>
      <c r="K34" s="1060">
        <v>0.12806912847856303</v>
      </c>
      <c r="L34" s="1060">
        <v>0.22427188777159551</v>
      </c>
      <c r="M34" s="1061"/>
      <c r="N34" s="1061"/>
      <c r="O34" s="1061"/>
      <c r="P34" s="1061"/>
      <c r="Q34" s="1061"/>
      <c r="R34" s="1117"/>
      <c r="S34" s="1056"/>
    </row>
    <row r="35" spans="1:19" s="1057" customFormat="1" ht="15.75">
      <c r="A35" s="1062" t="s">
        <v>538</v>
      </c>
      <c r="B35" s="1108"/>
      <c r="C35" s="1112"/>
      <c r="D35" s="1124"/>
      <c r="E35" s="1113"/>
      <c r="F35" s="1108"/>
      <c r="G35" s="1113"/>
      <c r="H35" s="1108"/>
      <c r="I35" s="1113"/>
      <c r="J35" s="1060"/>
      <c r="K35" s="1060"/>
      <c r="L35" s="1060"/>
      <c r="M35" s="1061"/>
      <c r="N35" s="1061"/>
      <c r="O35" s="1061"/>
      <c r="P35" s="1061"/>
      <c r="Q35" s="1061"/>
      <c r="R35" s="1117"/>
      <c r="S35" s="1056"/>
    </row>
    <row r="36" spans="1:19" s="1057" customFormat="1">
      <c r="A36" s="1063" t="s">
        <v>556</v>
      </c>
      <c r="B36" s="1111">
        <v>1545637</v>
      </c>
      <c r="C36" s="1112"/>
      <c r="D36" s="1124">
        <v>489.55804999999998</v>
      </c>
      <c r="E36" s="1114"/>
      <c r="F36" s="1111">
        <v>12323.207109999999</v>
      </c>
      <c r="G36" s="1114"/>
      <c r="H36" s="1111">
        <v>36977.258269999998</v>
      </c>
      <c r="I36" s="1114"/>
      <c r="J36" s="1064">
        <v>3.1673546246628414E-4</v>
      </c>
      <c r="K36" s="1064">
        <v>7.972898623674252E-3</v>
      </c>
      <c r="L36" s="1064">
        <v>2.3923636837109876E-2</v>
      </c>
      <c r="M36" s="1061"/>
      <c r="N36" s="1061"/>
      <c r="O36" s="1061"/>
      <c r="P36" s="1061"/>
      <c r="Q36" s="1061"/>
      <c r="R36" s="1117"/>
      <c r="S36" s="1056"/>
    </row>
    <row r="37" spans="1:19" s="1057" customFormat="1">
      <c r="A37" s="1065" t="s">
        <v>557</v>
      </c>
      <c r="B37" s="1111"/>
      <c r="C37" s="1112"/>
      <c r="D37" s="1124"/>
      <c r="E37" s="1113"/>
      <c r="F37" s="1111"/>
      <c r="G37" s="1113"/>
      <c r="H37" s="1111"/>
      <c r="I37" s="1113"/>
      <c r="J37" s="1064"/>
      <c r="K37" s="1064"/>
      <c r="L37" s="1064"/>
      <c r="M37" s="1061"/>
      <c r="N37" s="1061"/>
      <c r="O37" s="1061"/>
      <c r="P37" s="1117"/>
      <c r="Q37" s="1061"/>
      <c r="R37" s="1117"/>
      <c r="S37" s="1056"/>
    </row>
    <row r="38" spans="1:19" s="1057" customFormat="1">
      <c r="A38" s="1067" t="s">
        <v>558</v>
      </c>
      <c r="B38" s="1124">
        <v>1495637</v>
      </c>
      <c r="C38" s="1112"/>
      <c r="D38" s="1124"/>
      <c r="E38" s="1113"/>
      <c r="F38" s="1124"/>
      <c r="G38" s="1113"/>
      <c r="H38" s="1124">
        <v>222.35276000000002</v>
      </c>
      <c r="I38" s="1113"/>
      <c r="J38" s="1064"/>
      <c r="K38" s="1064"/>
      <c r="L38" s="1064">
        <v>1.4866759781952441E-4</v>
      </c>
      <c r="M38" s="1061"/>
      <c r="N38" s="1061"/>
      <c r="O38" s="1061"/>
      <c r="P38" s="1061"/>
      <c r="Q38" s="1061"/>
      <c r="R38" s="1061"/>
      <c r="S38" s="1056"/>
    </row>
    <row r="39" spans="1:19" s="1057" customFormat="1">
      <c r="A39" s="1067" t="s">
        <v>740</v>
      </c>
      <c r="B39" s="1124">
        <v>50000</v>
      </c>
      <c r="C39" s="1112"/>
      <c r="D39" s="1124">
        <v>489.55804999999998</v>
      </c>
      <c r="E39" s="1113"/>
      <c r="F39" s="1124">
        <v>12323.207109999999</v>
      </c>
      <c r="G39" s="1113"/>
      <c r="H39" s="1124">
        <v>36754.905509999997</v>
      </c>
      <c r="I39" s="1113"/>
      <c r="J39" s="1064">
        <v>9.7911609999999996E-3</v>
      </c>
      <c r="K39" s="1064">
        <v>0.24646414219999999</v>
      </c>
      <c r="L39" s="1064">
        <v>0.73509811019999993</v>
      </c>
      <c r="M39" s="1061"/>
      <c r="N39" s="1061"/>
      <c r="O39" s="1061"/>
      <c r="P39" s="1061"/>
      <c r="Q39" s="1061"/>
      <c r="R39" s="1061"/>
      <c r="S39" s="1056"/>
    </row>
    <row r="40" spans="1:19" s="1057" customFormat="1">
      <c r="A40" s="1063" t="s">
        <v>736</v>
      </c>
      <c r="B40" s="1124">
        <v>7162810</v>
      </c>
      <c r="C40" s="1112"/>
      <c r="D40" s="1124"/>
      <c r="E40" s="1113"/>
      <c r="F40" s="1124"/>
      <c r="G40" s="1113"/>
      <c r="H40" s="1124"/>
      <c r="I40" s="1113"/>
      <c r="J40" s="1064"/>
      <c r="K40" s="1064"/>
      <c r="L40" s="1064"/>
      <c r="M40" s="1061"/>
      <c r="N40" s="1061"/>
      <c r="O40" s="1061"/>
      <c r="P40" s="1061"/>
      <c r="Q40" s="1061"/>
      <c r="R40" s="1061"/>
      <c r="S40" s="1056"/>
    </row>
    <row r="41" spans="1:19" s="1061" customFormat="1">
      <c r="A41" s="1063" t="s">
        <v>737</v>
      </c>
      <c r="B41" s="1124">
        <v>4680000</v>
      </c>
      <c r="C41" s="1112"/>
      <c r="D41" s="1124">
        <v>342794.23418999999</v>
      </c>
      <c r="E41" s="1113"/>
      <c r="F41" s="1124">
        <v>738884.02963</v>
      </c>
      <c r="G41" s="1113"/>
      <c r="H41" s="1124">
        <v>1125216.7647599999</v>
      </c>
      <c r="I41" s="1113"/>
      <c r="J41" s="1064">
        <v>7.3246631237179491E-2</v>
      </c>
      <c r="K41" s="1064">
        <v>0.15788120291239316</v>
      </c>
      <c r="L41" s="1064">
        <v>0.24043093264102564</v>
      </c>
      <c r="S41" s="1056"/>
    </row>
    <row r="42" spans="1:19" s="1061" customFormat="1">
      <c r="A42" s="1063" t="s">
        <v>738</v>
      </c>
      <c r="B42" s="1124">
        <v>26632692</v>
      </c>
      <c r="C42" s="1112"/>
      <c r="D42" s="1124">
        <v>2312515.8787200097</v>
      </c>
      <c r="E42" s="1113"/>
      <c r="F42" s="1124">
        <v>4260797.6645603813</v>
      </c>
      <c r="G42" s="1113"/>
      <c r="H42" s="1124">
        <v>7737775.924520134</v>
      </c>
      <c r="I42" s="1113"/>
      <c r="J42" s="1064">
        <v>8.682997117677814E-2</v>
      </c>
      <c r="K42" s="1064">
        <v>0.15998373970458493</v>
      </c>
      <c r="L42" s="1064">
        <v>0.29053675552287894</v>
      </c>
      <c r="S42" s="1056"/>
    </row>
    <row r="43" spans="1:19" s="1061" customFormat="1">
      <c r="A43" s="1063" t="s">
        <v>739</v>
      </c>
      <c r="B43" s="1124">
        <v>2938412</v>
      </c>
      <c r="C43" s="1112"/>
      <c r="D43" s="1124">
        <v>244929.48741</v>
      </c>
      <c r="E43" s="1113"/>
      <c r="F43" s="1124">
        <v>489787.35509999999</v>
      </c>
      <c r="G43" s="1113"/>
      <c r="H43" s="1124">
        <v>734649.65304</v>
      </c>
      <c r="I43" s="1113"/>
      <c r="J43" s="1064">
        <v>8.3354372160881457E-2</v>
      </c>
      <c r="K43" s="1064">
        <v>0.16668437070771558</v>
      </c>
      <c r="L43" s="1064">
        <v>0.2500158769566691</v>
      </c>
      <c r="S43" s="1056"/>
    </row>
    <row r="44" spans="1:19" s="1061" customFormat="1" ht="20.100000000000001" customHeight="1">
      <c r="A44" s="1068" t="s">
        <v>559</v>
      </c>
      <c r="B44" s="1126">
        <v>2341716</v>
      </c>
      <c r="C44" s="1115"/>
      <c r="D44" s="1126">
        <v>6116.0999600000005</v>
      </c>
      <c r="E44" s="1116"/>
      <c r="F44" s="1126">
        <v>35237.005039999996</v>
      </c>
      <c r="G44" s="1116"/>
      <c r="H44" s="1126">
        <v>68449.584880000009</v>
      </c>
      <c r="I44" s="1115"/>
      <c r="J44" s="1069">
        <v>2.6118026097101442E-3</v>
      </c>
      <c r="K44" s="1169">
        <v>1.504751431855955E-2</v>
      </c>
      <c r="L44" s="1169">
        <v>2.9230523633096417E-2</v>
      </c>
      <c r="S44" s="1056"/>
    </row>
    <row r="45" spans="1:19">
      <c r="A45" s="1097"/>
    </row>
    <row r="46" spans="1:19">
      <c r="A46" s="1097"/>
    </row>
    <row r="48" spans="1:19" ht="15.75">
      <c r="A48" s="1029"/>
      <c r="B48" s="1032" t="s">
        <v>4</v>
      </c>
      <c r="C48" s="1033"/>
      <c r="D48" s="1095"/>
      <c r="E48" s="1029"/>
      <c r="F48" s="1029"/>
      <c r="G48" s="1029"/>
      <c r="H48" s="1029"/>
      <c r="I48" s="1029"/>
      <c r="J48" s="1029"/>
      <c r="K48" s="1034"/>
      <c r="L48" s="1034" t="s">
        <v>2</v>
      </c>
    </row>
    <row r="49" spans="1:16" ht="15.75">
      <c r="A49" s="1035"/>
      <c r="B49" s="1036" t="s">
        <v>227</v>
      </c>
      <c r="C49" s="1037"/>
      <c r="D49" s="1600" t="s">
        <v>229</v>
      </c>
      <c r="E49" s="1601"/>
      <c r="F49" s="1601"/>
      <c r="G49" s="1601"/>
      <c r="H49" s="1601"/>
      <c r="I49" s="1602"/>
      <c r="J49" s="1603" t="s">
        <v>433</v>
      </c>
      <c r="K49" s="1604"/>
      <c r="L49" s="1605"/>
    </row>
    <row r="50" spans="1:16" ht="15.75">
      <c r="A50" s="1038" t="s">
        <v>3</v>
      </c>
      <c r="B50" s="1039" t="s">
        <v>228</v>
      </c>
      <c r="C50" s="1037"/>
      <c r="D50" s="1040"/>
      <c r="E50" s="1041"/>
      <c r="F50" s="1040"/>
      <c r="G50" s="1041"/>
      <c r="H50" s="1040"/>
      <c r="I50" s="1041"/>
      <c r="J50" s="1042"/>
      <c r="K50" s="1043"/>
      <c r="L50" s="1043"/>
    </row>
    <row r="51" spans="1:16" ht="18.75">
      <c r="A51" s="1044"/>
      <c r="B51" s="1045" t="s">
        <v>743</v>
      </c>
      <c r="C51" s="1046" t="s">
        <v>4</v>
      </c>
      <c r="D51" s="1047" t="s">
        <v>751</v>
      </c>
      <c r="E51" s="1048"/>
      <c r="F51" s="1045" t="s">
        <v>752</v>
      </c>
      <c r="G51" s="1049"/>
      <c r="H51" s="1045" t="s">
        <v>753</v>
      </c>
      <c r="I51" s="1049"/>
      <c r="J51" s="1050" t="s">
        <v>232</v>
      </c>
      <c r="K51" s="1051" t="s">
        <v>437</v>
      </c>
      <c r="L51" s="1051" t="s">
        <v>438</v>
      </c>
    </row>
    <row r="52" spans="1:16">
      <c r="A52" s="1052">
        <v>1</v>
      </c>
      <c r="B52" s="1053">
        <v>2</v>
      </c>
      <c r="C52" s="1054"/>
      <c r="D52" s="1053">
        <v>3</v>
      </c>
      <c r="E52" s="1054"/>
      <c r="F52" s="1055">
        <v>4</v>
      </c>
      <c r="G52" s="1054"/>
      <c r="H52" s="1053">
        <v>5</v>
      </c>
      <c r="I52" s="1054"/>
      <c r="J52" s="1054">
        <v>6</v>
      </c>
      <c r="K52" s="1054">
        <v>7</v>
      </c>
      <c r="L52" s="1052">
        <v>8</v>
      </c>
      <c r="P52" s="900"/>
    </row>
    <row r="53" spans="1:16" ht="15.75">
      <c r="A53" s="1058" t="s">
        <v>535</v>
      </c>
      <c r="B53" s="1123">
        <v>435340000</v>
      </c>
      <c r="C53" s="1107"/>
      <c r="D53" s="1123">
        <v>129639962.90016042</v>
      </c>
      <c r="E53" s="1059"/>
      <c r="F53" s="1123">
        <v>157069687.24900994</v>
      </c>
      <c r="G53" s="1059"/>
      <c r="H53" s="1123">
        <v>197393904.03450069</v>
      </c>
      <c r="I53" s="1059"/>
      <c r="J53" s="1060">
        <v>0.29779014770101625</v>
      </c>
      <c r="K53" s="1060">
        <v>0.36079773797264192</v>
      </c>
      <c r="L53" s="1060">
        <v>0.45342468882827375</v>
      </c>
      <c r="N53" s="900"/>
    </row>
    <row r="54" spans="1:16" ht="15.75">
      <c r="A54" s="1062" t="s">
        <v>536</v>
      </c>
      <c r="B54" s="1124"/>
      <c r="C54" s="1109"/>
      <c r="D54" s="1124"/>
      <c r="E54" s="1110"/>
      <c r="F54" s="1124"/>
      <c r="G54" s="1110"/>
      <c r="H54" s="1124"/>
      <c r="I54" s="1110"/>
      <c r="J54" s="1060"/>
      <c r="K54" s="1060"/>
      <c r="L54" s="1060"/>
      <c r="N54" s="900"/>
    </row>
    <row r="55" spans="1:16" ht="15.75">
      <c r="A55" s="1058" t="s">
        <v>537</v>
      </c>
      <c r="B55" s="1125">
        <v>390038733</v>
      </c>
      <c r="C55" s="1109"/>
      <c r="D55" s="1125">
        <v>111227402.15588002</v>
      </c>
      <c r="E55" s="1110"/>
      <c r="F55" s="1125">
        <v>136295044.49980998</v>
      </c>
      <c r="G55" s="1110"/>
      <c r="H55" s="1125">
        <v>165548408.68345001</v>
      </c>
      <c r="I55" s="1110"/>
      <c r="J55" s="1060">
        <v>0.28517014528369933</v>
      </c>
      <c r="K55" s="1060">
        <v>0.34943976833144408</v>
      </c>
      <c r="L55" s="1060">
        <v>0.4244409456725674</v>
      </c>
      <c r="N55" s="900"/>
    </row>
    <row r="56" spans="1:16" ht="15.75">
      <c r="A56" s="1062" t="s">
        <v>538</v>
      </c>
      <c r="B56" s="1124"/>
      <c r="C56" s="1112"/>
      <c r="D56" s="1124"/>
      <c r="E56" s="1110"/>
      <c r="F56" s="1124"/>
      <c r="G56" s="1110"/>
      <c r="H56" s="1124"/>
      <c r="I56" s="1110"/>
      <c r="J56" s="1060"/>
      <c r="K56" s="1060"/>
      <c r="L56" s="1060"/>
      <c r="N56" s="900"/>
    </row>
    <row r="57" spans="1:16">
      <c r="A57" s="1063" t="s">
        <v>539</v>
      </c>
      <c r="B57" s="1124">
        <v>196500000</v>
      </c>
      <c r="C57" s="1112"/>
      <c r="D57" s="1124">
        <v>56091158.27314999</v>
      </c>
      <c r="E57" s="1113"/>
      <c r="F57" s="1124">
        <v>66715990.008130006</v>
      </c>
      <c r="G57" s="1113"/>
      <c r="H57" s="1124">
        <v>78418920.915380016</v>
      </c>
      <c r="I57" s="1113"/>
      <c r="J57" s="1064">
        <v>0.28545118714071244</v>
      </c>
      <c r="K57" s="1064">
        <v>0.33952157764951657</v>
      </c>
      <c r="L57" s="1064">
        <v>0.39907847794086521</v>
      </c>
      <c r="N57" s="900"/>
    </row>
    <row r="58" spans="1:16">
      <c r="A58" s="1063" t="s">
        <v>540</v>
      </c>
      <c r="B58" s="1124">
        <v>75083000</v>
      </c>
      <c r="C58" s="1112"/>
      <c r="D58" s="1124">
        <v>21664123.819010008</v>
      </c>
      <c r="E58" s="1113"/>
      <c r="F58" s="1124">
        <v>26264729.53895</v>
      </c>
      <c r="G58" s="1113"/>
      <c r="H58" s="1124">
        <v>32381639.032049995</v>
      </c>
      <c r="I58" s="1113"/>
      <c r="J58" s="1064">
        <v>0.28853567144373571</v>
      </c>
      <c r="K58" s="1064">
        <v>0.34980927159210473</v>
      </c>
      <c r="L58" s="1064">
        <v>0.43127790621112627</v>
      </c>
      <c r="N58" s="900"/>
    </row>
    <row r="59" spans="1:16">
      <c r="A59" s="1065" t="s">
        <v>541</v>
      </c>
      <c r="B59" s="1124"/>
      <c r="C59" s="1112"/>
      <c r="D59" s="1124"/>
      <c r="E59" s="1113"/>
      <c r="F59" s="1124"/>
      <c r="G59" s="1113"/>
      <c r="H59" s="1124"/>
      <c r="I59" s="1113"/>
      <c r="J59" s="1064"/>
      <c r="K59" s="1064"/>
      <c r="L59" s="1064"/>
      <c r="N59" s="900"/>
    </row>
    <row r="60" spans="1:16">
      <c r="A60" s="1063" t="s">
        <v>542</v>
      </c>
      <c r="B60" s="1124">
        <v>4327900</v>
      </c>
      <c r="C60" s="1112"/>
      <c r="D60" s="1124">
        <v>1140632.6545299997</v>
      </c>
      <c r="E60" s="1113"/>
      <c r="F60" s="1124">
        <v>1330562.6638500001</v>
      </c>
      <c r="G60" s="1113"/>
      <c r="H60" s="1124">
        <v>1594105.3976700001</v>
      </c>
      <c r="I60" s="1113"/>
      <c r="J60" s="1064">
        <v>0.26355337566256143</v>
      </c>
      <c r="K60" s="1064">
        <v>0.30743840288592622</v>
      </c>
      <c r="L60" s="1064">
        <v>0.36833230843365145</v>
      </c>
      <c r="N60" s="900"/>
    </row>
    <row r="61" spans="1:16">
      <c r="A61" s="1063" t="s">
        <v>543</v>
      </c>
      <c r="B61" s="1124">
        <v>70402365</v>
      </c>
      <c r="C61" s="1112"/>
      <c r="D61" s="1124">
        <v>20465453.650210012</v>
      </c>
      <c r="E61" s="1113"/>
      <c r="F61" s="1124">
        <v>24864531.43736</v>
      </c>
      <c r="G61" s="1113"/>
      <c r="H61" s="1124">
        <v>30698020.317269992</v>
      </c>
      <c r="I61" s="1113"/>
      <c r="J61" s="1064">
        <v>0.29069270116437157</v>
      </c>
      <c r="K61" s="1064">
        <v>0.35317750245123158</v>
      </c>
      <c r="L61" s="1064">
        <v>0.43603677685074915</v>
      </c>
      <c r="N61" s="900"/>
    </row>
    <row r="62" spans="1:16">
      <c r="A62" s="1063" t="s">
        <v>544</v>
      </c>
      <c r="B62" s="1124">
        <v>352735</v>
      </c>
      <c r="C62" s="1112"/>
      <c r="D62" s="1124">
        <v>58037.514269999992</v>
      </c>
      <c r="E62" s="1113"/>
      <c r="F62" s="1124">
        <v>69635.437739999994</v>
      </c>
      <c r="G62" s="1113"/>
      <c r="H62" s="1124">
        <v>89513.317110000004</v>
      </c>
      <c r="I62" s="1113"/>
      <c r="J62" s="1064">
        <v>0.16453574005981825</v>
      </c>
      <c r="K62" s="1064">
        <v>0.19741573061930343</v>
      </c>
      <c r="L62" s="1064">
        <v>0.25376930871617503</v>
      </c>
      <c r="N62" s="900"/>
    </row>
    <row r="63" spans="1:16">
      <c r="A63" s="1063" t="s">
        <v>545</v>
      </c>
      <c r="B63" s="1124">
        <v>2660000</v>
      </c>
      <c r="C63" s="1112"/>
      <c r="D63" s="1124">
        <v>804110.85124999995</v>
      </c>
      <c r="E63" s="1113"/>
      <c r="F63" s="1124">
        <v>918182.66524999996</v>
      </c>
      <c r="G63" s="1113"/>
      <c r="H63" s="1124">
        <v>1066684.5773799999</v>
      </c>
      <c r="I63" s="1113"/>
      <c r="J63" s="1064">
        <v>0.30229731249999997</v>
      </c>
      <c r="K63" s="1064">
        <v>0.34518145310150372</v>
      </c>
      <c r="L63" s="1064">
        <v>0.40100923961654134</v>
      </c>
      <c r="N63" s="900"/>
    </row>
    <row r="64" spans="1:16">
      <c r="A64" s="1063" t="s">
        <v>546</v>
      </c>
      <c r="B64" s="1124">
        <v>42000000</v>
      </c>
      <c r="C64" s="1112"/>
      <c r="D64" s="1124">
        <v>12870001.616179999</v>
      </c>
      <c r="E64" s="1113"/>
      <c r="F64" s="1124">
        <v>16624535.73769</v>
      </c>
      <c r="G64" s="1113"/>
      <c r="H64" s="1124">
        <v>22117925.480890002</v>
      </c>
      <c r="I64" s="1113"/>
      <c r="J64" s="1064">
        <v>0.30642860990904758</v>
      </c>
      <c r="K64" s="1064">
        <v>0.39582227946880955</v>
      </c>
      <c r="L64" s="1064">
        <v>0.52661727335452391</v>
      </c>
      <c r="N64" s="900"/>
    </row>
    <row r="65" spans="1:14">
      <c r="A65" s="1065" t="s">
        <v>547</v>
      </c>
      <c r="B65" s="1124"/>
      <c r="C65" s="1112"/>
      <c r="D65" s="1124"/>
      <c r="E65" s="1113"/>
      <c r="F65" s="1124"/>
      <c r="G65" s="1113"/>
      <c r="H65" s="1124"/>
      <c r="I65" s="1113"/>
      <c r="J65" s="1064"/>
      <c r="K65" s="1064"/>
      <c r="L65" s="1064"/>
      <c r="N65" s="900"/>
    </row>
    <row r="66" spans="1:14">
      <c r="A66" s="1063" t="s">
        <v>548</v>
      </c>
      <c r="B66" s="1124">
        <v>21800</v>
      </c>
      <c r="C66" s="1112"/>
      <c r="D66" s="1124">
        <v>-200.18199999999999</v>
      </c>
      <c r="E66" s="1113"/>
      <c r="F66" s="1124">
        <v>-200.18199999999999</v>
      </c>
      <c r="G66" s="1113"/>
      <c r="H66" s="1124">
        <v>-200.18199999999999</v>
      </c>
      <c r="I66" s="1113"/>
      <c r="J66" s="1064"/>
      <c r="K66" s="1064"/>
      <c r="L66" s="1064"/>
      <c r="N66" s="900"/>
    </row>
    <row r="67" spans="1:14">
      <c r="A67" s="1063" t="s">
        <v>549</v>
      </c>
      <c r="B67" s="1124">
        <v>66555000</v>
      </c>
      <c r="C67" s="1112"/>
      <c r="D67" s="1124">
        <v>17782129.311049998</v>
      </c>
      <c r="E67" s="1113"/>
      <c r="F67" s="1124">
        <v>23239300.890989996</v>
      </c>
      <c r="G67" s="1113"/>
      <c r="H67" s="1124">
        <v>28500450.964560006</v>
      </c>
      <c r="I67" s="1113"/>
      <c r="J67" s="1064">
        <v>0.26717946527007735</v>
      </c>
      <c r="K67" s="1064">
        <v>0.34917438045210725</v>
      </c>
      <c r="L67" s="1064">
        <v>0.42822403973495615</v>
      </c>
      <c r="N67" s="900"/>
    </row>
    <row r="68" spans="1:14">
      <c r="A68" s="1065" t="s">
        <v>541</v>
      </c>
      <c r="B68" s="1124"/>
      <c r="C68" s="1112"/>
      <c r="D68" s="1124"/>
      <c r="E68" s="1113"/>
      <c r="F68" s="1124"/>
      <c r="G68" s="1113"/>
      <c r="H68" s="1124"/>
      <c r="I68" s="1113"/>
      <c r="J68" s="1064"/>
      <c r="K68" s="1064"/>
      <c r="L68" s="1064"/>
      <c r="N68" s="900"/>
    </row>
    <row r="69" spans="1:14">
      <c r="A69" s="1063" t="s">
        <v>550</v>
      </c>
      <c r="B69" s="1124">
        <v>54995000</v>
      </c>
      <c r="C69" s="1112"/>
      <c r="D69" s="1124">
        <v>14174652.636940001</v>
      </c>
      <c r="E69" s="1113"/>
      <c r="F69" s="1124">
        <v>18464276.835879996</v>
      </c>
      <c r="G69" s="1113"/>
      <c r="H69" s="1124">
        <v>22763138.007870004</v>
      </c>
      <c r="I69" s="1113"/>
      <c r="J69" s="1064">
        <v>0.25774438834330393</v>
      </c>
      <c r="K69" s="1064">
        <v>0.33574464652932079</v>
      </c>
      <c r="L69" s="1064">
        <v>0.41391286494899543</v>
      </c>
      <c r="N69" s="900"/>
    </row>
    <row r="70" spans="1:14">
      <c r="A70" s="1063" t="s">
        <v>551</v>
      </c>
      <c r="B70" s="1124">
        <v>11555500</v>
      </c>
      <c r="C70" s="1112"/>
      <c r="D70" s="1124">
        <v>3607476.5301099997</v>
      </c>
      <c r="E70" s="1113"/>
      <c r="F70" s="1124">
        <v>4775023.9111099998</v>
      </c>
      <c r="G70" s="1113"/>
      <c r="H70" s="1124">
        <v>5737312.471690001</v>
      </c>
      <c r="I70" s="1113"/>
      <c r="J70" s="1064">
        <v>0.31218696985072042</v>
      </c>
      <c r="K70" s="1064">
        <v>0.41322520973648907</v>
      </c>
      <c r="L70" s="1064">
        <v>0.49650058168750821</v>
      </c>
      <c r="N70" s="900"/>
    </row>
    <row r="71" spans="1:14">
      <c r="A71" s="1063" t="s">
        <v>552</v>
      </c>
      <c r="B71" s="1124">
        <v>4500</v>
      </c>
      <c r="C71" s="1112"/>
      <c r="D71" s="1124">
        <v>0.14399999999999999</v>
      </c>
      <c r="E71" s="1113"/>
      <c r="F71" s="1124">
        <v>0.14399999999999999</v>
      </c>
      <c r="G71" s="1113"/>
      <c r="H71" s="1124">
        <v>0.48499999999999999</v>
      </c>
      <c r="I71" s="1113"/>
      <c r="J71" s="1064">
        <v>3.1999999999999999E-5</v>
      </c>
      <c r="K71" s="1064">
        <v>3.1999999999999999E-5</v>
      </c>
      <c r="L71" s="1064">
        <v>1.0777777777777778E-4</v>
      </c>
      <c r="N71" s="900"/>
    </row>
    <row r="72" spans="1:14">
      <c r="A72" s="1063" t="s">
        <v>553</v>
      </c>
      <c r="B72" s="1124">
        <v>1700000</v>
      </c>
      <c r="C72" s="1112"/>
      <c r="D72" s="1124">
        <v>496794.23800000001</v>
      </c>
      <c r="E72" s="1113"/>
      <c r="F72" s="1124">
        <v>600749.527</v>
      </c>
      <c r="G72" s="1113"/>
      <c r="H72" s="1124">
        <v>725150.61199999996</v>
      </c>
      <c r="I72" s="1113"/>
      <c r="J72" s="1064">
        <v>0.29223190470588234</v>
      </c>
      <c r="K72" s="1064">
        <v>0.35338207470588234</v>
      </c>
      <c r="L72" s="1064">
        <v>0.42655918352941175</v>
      </c>
      <c r="N72" s="900"/>
    </row>
    <row r="73" spans="1:14">
      <c r="A73" s="1063" t="s">
        <v>554</v>
      </c>
      <c r="B73" s="1124">
        <v>4878000</v>
      </c>
      <c r="C73" s="1112"/>
      <c r="D73" s="1124">
        <v>1519082.4626199999</v>
      </c>
      <c r="E73" s="1113"/>
      <c r="F73" s="1124">
        <v>1931579.0709000002</v>
      </c>
      <c r="G73" s="1113"/>
      <c r="H73" s="1124">
        <v>2337659.9792900002</v>
      </c>
      <c r="I73" s="1113"/>
      <c r="J73" s="1064">
        <v>0.31141501898728985</v>
      </c>
      <c r="K73" s="1064">
        <v>0.39597766931119316</v>
      </c>
      <c r="L73" s="1064">
        <v>0.47922508800533009</v>
      </c>
      <c r="N73" s="900"/>
    </row>
    <row r="74" spans="1:14">
      <c r="A74" s="1063" t="s">
        <v>735</v>
      </c>
      <c r="B74" s="1124">
        <v>662733</v>
      </c>
      <c r="C74" s="1112"/>
      <c r="D74" s="1124"/>
      <c r="E74" s="1113"/>
      <c r="F74" s="1124"/>
      <c r="G74" s="1113"/>
      <c r="H74" s="1124"/>
      <c r="I74" s="1113"/>
      <c r="J74" s="1064"/>
      <c r="K74" s="1064"/>
      <c r="L74" s="1064"/>
      <c r="N74" s="900"/>
    </row>
    <row r="75" spans="1:14">
      <c r="A75" s="1063" t="s">
        <v>734</v>
      </c>
      <c r="B75" s="1124">
        <v>0</v>
      </c>
      <c r="C75" s="1112"/>
      <c r="D75" s="1124">
        <v>1.32172</v>
      </c>
      <c r="E75" s="1113"/>
      <c r="F75" s="1124">
        <v>-23.212</v>
      </c>
      <c r="G75" s="1113"/>
      <c r="H75" s="1124">
        <v>-23.151</v>
      </c>
      <c r="I75" s="1113"/>
      <c r="J75" s="1064"/>
      <c r="K75" s="1064"/>
      <c r="L75" s="1064"/>
      <c r="N75" s="900"/>
    </row>
    <row r="76" spans="1:14">
      <c r="A76" s="1063" t="s">
        <v>733</v>
      </c>
      <c r="B76" s="1124">
        <v>0</v>
      </c>
      <c r="C76" s="1112"/>
      <c r="D76" s="1124">
        <v>9.9000000000000008E-3</v>
      </c>
      <c r="E76" s="1113"/>
      <c r="F76" s="1124">
        <v>1.9899999999999998E-2</v>
      </c>
      <c r="G76" s="1113"/>
      <c r="H76" s="1124">
        <v>1.9899999999999998E-2</v>
      </c>
      <c r="I76" s="1113"/>
      <c r="J76" s="1064"/>
      <c r="K76" s="1064"/>
      <c r="L76" s="1064"/>
      <c r="N76" s="900"/>
    </row>
    <row r="77" spans="1:14">
      <c r="A77" s="1066" t="s">
        <v>732</v>
      </c>
      <c r="B77" s="1124">
        <v>0</v>
      </c>
      <c r="C77" s="1112"/>
      <c r="D77" s="1124">
        <v>0.253</v>
      </c>
      <c r="E77" s="1113"/>
      <c r="F77" s="1124">
        <v>0.253</v>
      </c>
      <c r="G77" s="1113"/>
      <c r="H77" s="1124">
        <v>0.253</v>
      </c>
      <c r="I77" s="1113"/>
      <c r="J77" s="1064"/>
      <c r="K77" s="1064"/>
      <c r="L77" s="1064"/>
      <c r="N77" s="900"/>
    </row>
    <row r="78" spans="1:14" ht="18.75">
      <c r="A78" s="1058" t="s">
        <v>555</v>
      </c>
      <c r="B78" s="1125">
        <v>42959551</v>
      </c>
      <c r="C78" s="1109"/>
      <c r="D78" s="1125">
        <v>18327792.394650396</v>
      </c>
      <c r="E78" s="1110"/>
      <c r="F78" s="1125">
        <v>20634805.977689955</v>
      </c>
      <c r="G78" s="1110"/>
      <c r="H78" s="1125">
        <v>31278922.093000676</v>
      </c>
      <c r="I78" s="1175"/>
      <c r="J78" s="1060">
        <v>0.42662904914090921</v>
      </c>
      <c r="K78" s="1060">
        <v>0.48033104390895415</v>
      </c>
      <c r="L78" s="1060">
        <v>0.72810169950334624</v>
      </c>
      <c r="N78" s="900"/>
    </row>
    <row r="79" spans="1:14" ht="15.75">
      <c r="A79" s="1062" t="s">
        <v>538</v>
      </c>
      <c r="B79" s="1108"/>
      <c r="C79" s="1112"/>
      <c r="D79" s="1108"/>
      <c r="E79" s="1113"/>
      <c r="F79" s="1108"/>
      <c r="G79" s="1113"/>
      <c r="H79" s="1108"/>
      <c r="I79" s="1113"/>
      <c r="J79" s="1060"/>
      <c r="K79" s="1060"/>
      <c r="L79" s="1060"/>
      <c r="N79" s="900"/>
    </row>
    <row r="80" spans="1:14">
      <c r="A80" s="1063" t="s">
        <v>556</v>
      </c>
      <c r="B80" s="1111">
        <v>1545637</v>
      </c>
      <c r="C80" s="1112"/>
      <c r="D80" s="1111">
        <v>105905.25874</v>
      </c>
      <c r="E80" s="1114"/>
      <c r="F80" s="1111">
        <v>112880.07127</v>
      </c>
      <c r="G80" s="1114"/>
      <c r="H80" s="1111">
        <v>72855.858680000005</v>
      </c>
      <c r="I80" s="1114"/>
      <c r="J80" s="1064">
        <v>6.8518842871903296E-2</v>
      </c>
      <c r="K80" s="1064">
        <v>7.3031424111871024E-2</v>
      </c>
      <c r="L80" s="1064">
        <v>4.7136461329535979E-2</v>
      </c>
      <c r="N80" s="900"/>
    </row>
    <row r="81" spans="1:14">
      <c r="A81" s="1065" t="s">
        <v>557</v>
      </c>
      <c r="B81" s="1111"/>
      <c r="C81" s="1112"/>
      <c r="D81" s="1111"/>
      <c r="E81" s="1113"/>
      <c r="F81" s="1111"/>
      <c r="G81" s="1113"/>
      <c r="H81" s="1111"/>
      <c r="I81" s="1113"/>
      <c r="J81" s="1064"/>
      <c r="K81" s="1064"/>
      <c r="L81" s="1064"/>
      <c r="N81" s="900"/>
    </row>
    <row r="82" spans="1:14">
      <c r="A82" s="1067" t="s">
        <v>558</v>
      </c>
      <c r="B82" s="1124">
        <v>1495637</v>
      </c>
      <c r="C82" s="1112"/>
      <c r="D82" s="1124">
        <v>222.35276000000002</v>
      </c>
      <c r="E82" s="1113"/>
      <c r="F82" s="1124">
        <v>222.35276000000002</v>
      </c>
      <c r="G82" s="1113"/>
      <c r="H82" s="1124">
        <v>721.45517000000007</v>
      </c>
      <c r="I82" s="1113"/>
      <c r="J82" s="1064">
        <v>1.4866759781952441E-4</v>
      </c>
      <c r="K82" s="1064">
        <v>1.4866759781952441E-4</v>
      </c>
      <c r="L82" s="1064">
        <v>4.8237317611158329E-4</v>
      </c>
      <c r="N82" s="900"/>
    </row>
    <row r="83" spans="1:14">
      <c r="A83" s="1067" t="s">
        <v>740</v>
      </c>
      <c r="B83" s="1124">
        <v>50000</v>
      </c>
      <c r="C83" s="1112"/>
      <c r="D83" s="1124">
        <v>105682.90598000001</v>
      </c>
      <c r="E83" s="1113"/>
      <c r="F83" s="1124">
        <v>112657.71851000001</v>
      </c>
      <c r="G83" s="1113"/>
      <c r="H83" s="1124">
        <v>72134.403510000004</v>
      </c>
      <c r="I83" s="1113"/>
      <c r="J83" s="1064">
        <v>2.1136581196000002</v>
      </c>
      <c r="K83" s="1064">
        <v>2.2531543702000003</v>
      </c>
      <c r="L83" s="1064">
        <v>1.4426880702</v>
      </c>
      <c r="N83" s="900"/>
    </row>
    <row r="84" spans="1:14">
      <c r="A84" s="1063" t="s">
        <v>736</v>
      </c>
      <c r="B84" s="1124">
        <v>7162810</v>
      </c>
      <c r="C84" s="1112"/>
      <c r="D84" s="1124"/>
      <c r="E84" s="1113"/>
      <c r="F84" s="1124"/>
      <c r="G84" s="1113"/>
      <c r="H84" s="1124">
        <v>7437077.4013100006</v>
      </c>
      <c r="I84" s="1113"/>
      <c r="J84" s="1064"/>
      <c r="K84" s="1064"/>
      <c r="L84" s="1064">
        <v>1.0382904755689457</v>
      </c>
      <c r="N84" s="900"/>
    </row>
    <row r="85" spans="1:14">
      <c r="A85" s="1063" t="s">
        <v>737</v>
      </c>
      <c r="B85" s="1124">
        <v>4680000</v>
      </c>
      <c r="C85" s="1112"/>
      <c r="D85" s="1124">
        <v>1453839.08127</v>
      </c>
      <c r="E85" s="1113"/>
      <c r="F85" s="1124">
        <v>1790891.12329</v>
      </c>
      <c r="G85" s="1113"/>
      <c r="H85" s="1124">
        <v>2116915.7908000001</v>
      </c>
      <c r="I85" s="1113"/>
      <c r="J85" s="1064">
        <v>0.3106493763397436</v>
      </c>
      <c r="K85" s="1064">
        <v>0.38266904343803421</v>
      </c>
      <c r="L85" s="1064">
        <v>0.45233243393162392</v>
      </c>
      <c r="N85" s="900"/>
    </row>
    <row r="86" spans="1:14">
      <c r="A86" s="1063" t="s">
        <v>738</v>
      </c>
      <c r="B86" s="1124">
        <v>26632692</v>
      </c>
      <c r="C86" s="1112"/>
      <c r="D86" s="1124">
        <v>15789367.492870396</v>
      </c>
      <c r="E86" s="1113"/>
      <c r="F86" s="1124">
        <v>17508323.310589958</v>
      </c>
      <c r="G86" s="1113"/>
      <c r="H86" s="1124">
        <v>20185252.096930675</v>
      </c>
      <c r="I86" s="1113"/>
      <c r="J86" s="1064">
        <v>0.59285660994654221</v>
      </c>
      <c r="K86" s="1064">
        <v>0.65739968421479733</v>
      </c>
      <c r="L86" s="1064">
        <v>0.75791257214744479</v>
      </c>
      <c r="N86" s="900"/>
    </row>
    <row r="87" spans="1:14">
      <c r="A87" s="1063" t="s">
        <v>739</v>
      </c>
      <c r="B87" s="1124">
        <v>2938412</v>
      </c>
      <c r="C87" s="1112"/>
      <c r="D87" s="1124">
        <v>978680.56177000003</v>
      </c>
      <c r="E87" s="1113"/>
      <c r="F87" s="1124">
        <v>1222711.47254</v>
      </c>
      <c r="G87" s="1113"/>
      <c r="H87" s="1124">
        <v>1466820.9452799999</v>
      </c>
      <c r="I87" s="1113"/>
      <c r="J87" s="1064">
        <v>0.33306444493488319</v>
      </c>
      <c r="K87" s="1064">
        <v>0.41611301360734981</v>
      </c>
      <c r="L87" s="1064">
        <v>0.49918831847950523</v>
      </c>
      <c r="N87" s="900"/>
    </row>
    <row r="88" spans="1:14" ht="15.75">
      <c r="A88" s="1068" t="s">
        <v>559</v>
      </c>
      <c r="B88" s="1126">
        <v>2341716</v>
      </c>
      <c r="C88" s="1115"/>
      <c r="D88" s="1126">
        <v>84768.349629999997</v>
      </c>
      <c r="E88" s="1116"/>
      <c r="F88" s="1126">
        <v>139836.77151000002</v>
      </c>
      <c r="G88" s="1116"/>
      <c r="H88" s="1126">
        <v>566573.25805000006</v>
      </c>
      <c r="I88" s="1115"/>
      <c r="J88" s="1069">
        <v>3.6199244327663985E-2</v>
      </c>
      <c r="K88" s="1169">
        <v>5.9715512688131279E-2</v>
      </c>
      <c r="L88" s="1169">
        <v>0.2419478954962942</v>
      </c>
      <c r="N88" s="900"/>
    </row>
    <row r="89" spans="1:14" ht="12.75" customHeight="1"/>
    <row r="90" spans="1:14" ht="12.75" customHeight="1">
      <c r="A90" s="1174"/>
    </row>
    <row r="91" spans="1:14">
      <c r="A91" s="1057"/>
    </row>
    <row r="92" spans="1:14" ht="15.75">
      <c r="A92" s="1029"/>
      <c r="B92" s="1032" t="s">
        <v>4</v>
      </c>
      <c r="C92" s="1033"/>
      <c r="D92" s="1095"/>
      <c r="E92" s="1029"/>
      <c r="F92" s="1029"/>
      <c r="G92" s="1029"/>
      <c r="H92" s="1029"/>
      <c r="I92" s="1029"/>
      <c r="J92" s="1029"/>
      <c r="K92" s="1034"/>
      <c r="L92" s="1034" t="s">
        <v>2</v>
      </c>
    </row>
    <row r="93" spans="1:14" ht="15.75">
      <c r="A93" s="1035"/>
      <c r="B93" s="1036" t="s">
        <v>227</v>
      </c>
      <c r="C93" s="1037"/>
      <c r="D93" s="1600" t="s">
        <v>229</v>
      </c>
      <c r="E93" s="1601"/>
      <c r="F93" s="1601"/>
      <c r="G93" s="1601"/>
      <c r="H93" s="1601"/>
      <c r="I93" s="1602"/>
      <c r="J93" s="1603" t="s">
        <v>433</v>
      </c>
      <c r="K93" s="1604"/>
      <c r="L93" s="1605"/>
    </row>
    <row r="94" spans="1:14" ht="15.75">
      <c r="A94" s="1038" t="s">
        <v>3</v>
      </c>
      <c r="B94" s="1039" t="s">
        <v>228</v>
      </c>
      <c r="C94" s="1037"/>
      <c r="D94" s="1040"/>
      <c r="E94" s="1041"/>
      <c r="F94" s="1040"/>
      <c r="G94" s="1041"/>
      <c r="H94" s="1040"/>
      <c r="I94" s="1041"/>
      <c r="J94" s="1042"/>
      <c r="K94" s="1043"/>
      <c r="L94" s="1043"/>
    </row>
    <row r="95" spans="1:14" ht="18.75">
      <c r="A95" s="1044"/>
      <c r="B95" s="1045" t="s">
        <v>743</v>
      </c>
      <c r="C95" s="1046" t="s">
        <v>4</v>
      </c>
      <c r="D95" s="1047" t="s">
        <v>768</v>
      </c>
      <c r="E95" s="1048"/>
      <c r="F95" s="1045" t="s">
        <v>769</v>
      </c>
      <c r="G95" s="1049"/>
      <c r="H95" s="1045" t="s">
        <v>770</v>
      </c>
      <c r="I95" s="1049"/>
      <c r="J95" s="1050" t="s">
        <v>232</v>
      </c>
      <c r="K95" s="1051" t="s">
        <v>437</v>
      </c>
      <c r="L95" s="1051" t="s">
        <v>438</v>
      </c>
    </row>
    <row r="96" spans="1:14">
      <c r="A96" s="1052">
        <v>1</v>
      </c>
      <c r="B96" s="1053">
        <v>2</v>
      </c>
      <c r="C96" s="1054"/>
      <c r="D96" s="1053">
        <v>3</v>
      </c>
      <c r="E96" s="1054"/>
      <c r="F96" s="1055"/>
      <c r="G96" s="1054"/>
      <c r="H96" s="1053"/>
      <c r="I96" s="1054"/>
      <c r="J96" s="1054">
        <v>6</v>
      </c>
      <c r="K96" s="1054">
        <v>7</v>
      </c>
      <c r="L96" s="1052">
        <v>8</v>
      </c>
    </row>
    <row r="97" spans="1:12" ht="15.75">
      <c r="A97" s="1058" t="s">
        <v>535</v>
      </c>
      <c r="B97" s="1123">
        <v>435340000</v>
      </c>
      <c r="C97" s="1107"/>
      <c r="D97" s="1123">
        <v>235806920.44989973</v>
      </c>
      <c r="E97" s="1059"/>
      <c r="F97" s="1123"/>
      <c r="G97" s="1059"/>
      <c r="H97" s="1123"/>
      <c r="I97" s="1059"/>
      <c r="J97" s="1060">
        <v>0.54166150698281745</v>
      </c>
      <c r="K97" s="1060"/>
      <c r="L97" s="1060"/>
    </row>
    <row r="98" spans="1:12" ht="15.75">
      <c r="A98" s="1062" t="s">
        <v>536</v>
      </c>
      <c r="B98" s="1124"/>
      <c r="C98" s="1109"/>
      <c r="D98" s="1124"/>
      <c r="E98" s="1110"/>
      <c r="F98" s="1124"/>
      <c r="G98" s="1110"/>
      <c r="H98" s="1124"/>
      <c r="I98" s="1110"/>
      <c r="J98" s="1060"/>
      <c r="K98" s="1060"/>
      <c r="L98" s="1060"/>
    </row>
    <row r="99" spans="1:12" ht="15.75">
      <c r="A99" s="1058" t="s">
        <v>537</v>
      </c>
      <c r="B99" s="1125">
        <v>390038733</v>
      </c>
      <c r="C99" s="1109"/>
      <c r="D99" s="1125">
        <v>200306136.03803003</v>
      </c>
      <c r="E99" s="1110"/>
      <c r="F99" s="1125"/>
      <c r="G99" s="1110"/>
      <c r="H99" s="1125"/>
      <c r="I99" s="1110"/>
      <c r="J99" s="1060">
        <v>0.5135544731605669</v>
      </c>
      <c r="K99" s="1060"/>
      <c r="L99" s="1060"/>
    </row>
    <row r="100" spans="1:12" ht="15.75">
      <c r="A100" s="1062" t="s">
        <v>538</v>
      </c>
      <c r="B100" s="1124"/>
      <c r="C100" s="1112"/>
      <c r="D100" s="1124"/>
      <c r="E100" s="1110"/>
      <c r="F100" s="1124"/>
      <c r="G100" s="1110"/>
      <c r="H100" s="1124"/>
      <c r="I100" s="1110"/>
      <c r="J100" s="1060"/>
      <c r="K100" s="1060"/>
      <c r="L100" s="1060"/>
    </row>
    <row r="101" spans="1:12">
      <c r="A101" s="1063" t="s">
        <v>539</v>
      </c>
      <c r="B101" s="1124">
        <v>196500000</v>
      </c>
      <c r="C101" s="1112"/>
      <c r="D101" s="1124">
        <v>97335178.018619999</v>
      </c>
      <c r="E101" s="1113"/>
      <c r="F101" s="1124"/>
      <c r="G101" s="1113"/>
      <c r="H101" s="1124"/>
      <c r="I101" s="1113"/>
      <c r="J101" s="1064">
        <v>0.49534441739755725</v>
      </c>
      <c r="K101" s="1064"/>
      <c r="L101" s="1064"/>
    </row>
    <row r="102" spans="1:12">
      <c r="A102" s="1063" t="s">
        <v>540</v>
      </c>
      <c r="B102" s="1124">
        <v>75083000</v>
      </c>
      <c r="C102" s="1112"/>
      <c r="D102" s="1124">
        <v>38541179.072920009</v>
      </c>
      <c r="E102" s="1113"/>
      <c r="F102" s="1124"/>
      <c r="G102" s="1113"/>
      <c r="H102" s="1124"/>
      <c r="I102" s="1113"/>
      <c r="J102" s="1064">
        <v>0.51331431979169728</v>
      </c>
      <c r="K102" s="1064"/>
      <c r="L102" s="1064"/>
    </row>
    <row r="103" spans="1:12">
      <c r="A103" s="1065" t="s">
        <v>541</v>
      </c>
      <c r="B103" s="1124"/>
      <c r="C103" s="1112"/>
      <c r="D103" s="1124"/>
      <c r="E103" s="1113"/>
      <c r="F103" s="1124"/>
      <c r="G103" s="1113"/>
      <c r="H103" s="1124"/>
      <c r="I103" s="1113"/>
      <c r="J103" s="1064"/>
      <c r="K103" s="1064"/>
      <c r="L103" s="1064"/>
    </row>
    <row r="104" spans="1:12">
      <c r="A104" s="1063" t="s">
        <v>542</v>
      </c>
      <c r="B104" s="1124">
        <v>4327900</v>
      </c>
      <c r="C104" s="1112"/>
      <c r="D104" s="1124">
        <v>1907442.9456099998</v>
      </c>
      <c r="E104" s="1113"/>
      <c r="F104" s="1124"/>
      <c r="G104" s="1113"/>
      <c r="H104" s="1124"/>
      <c r="I104" s="1113"/>
      <c r="J104" s="1064">
        <v>0.44073175110561702</v>
      </c>
      <c r="K104" s="1064"/>
      <c r="L104" s="1064"/>
    </row>
    <row r="105" spans="1:12">
      <c r="A105" s="1063" t="s">
        <v>543</v>
      </c>
      <c r="B105" s="1124">
        <v>70402365</v>
      </c>
      <c r="C105" s="1112"/>
      <c r="D105" s="1124">
        <v>36523383.514870003</v>
      </c>
      <c r="E105" s="1113"/>
      <c r="F105" s="1124"/>
      <c r="G105" s="1113"/>
      <c r="H105" s="1124"/>
      <c r="I105" s="1113"/>
      <c r="J105" s="1064">
        <v>0.51878063350386028</v>
      </c>
      <c r="K105" s="1064"/>
      <c r="L105" s="1064"/>
    </row>
    <row r="106" spans="1:12">
      <c r="A106" s="1063" t="s">
        <v>544</v>
      </c>
      <c r="B106" s="1124">
        <v>352735</v>
      </c>
      <c r="C106" s="1112"/>
      <c r="D106" s="1124">
        <v>110352.61244000001</v>
      </c>
      <c r="E106" s="1113"/>
      <c r="F106" s="1124"/>
      <c r="G106" s="1113"/>
      <c r="H106" s="1124"/>
      <c r="I106" s="1113"/>
      <c r="J106" s="1064">
        <v>0.31284849090677141</v>
      </c>
      <c r="K106" s="1064"/>
      <c r="L106" s="1064"/>
    </row>
    <row r="107" spans="1:12">
      <c r="A107" s="1063" t="s">
        <v>545</v>
      </c>
      <c r="B107" s="1124">
        <v>2660000</v>
      </c>
      <c r="C107" s="1112"/>
      <c r="D107" s="1124">
        <v>1245549.43178</v>
      </c>
      <c r="E107" s="1113"/>
      <c r="F107" s="1124"/>
      <c r="G107" s="1113"/>
      <c r="H107" s="1124"/>
      <c r="I107" s="1113"/>
      <c r="J107" s="1064">
        <v>0.46825166608270674</v>
      </c>
      <c r="K107" s="1064"/>
      <c r="L107" s="1064"/>
    </row>
    <row r="108" spans="1:12">
      <c r="A108" s="1063" t="s">
        <v>546</v>
      </c>
      <c r="B108" s="1124">
        <v>42000000</v>
      </c>
      <c r="C108" s="1112"/>
      <c r="D108" s="1124">
        <v>25641998.208219998</v>
      </c>
      <c r="E108" s="1113"/>
      <c r="F108" s="1124"/>
      <c r="G108" s="1113"/>
      <c r="H108" s="1124"/>
      <c r="I108" s="1113"/>
      <c r="J108" s="1064">
        <v>0.61052376686238086</v>
      </c>
      <c r="K108" s="1064"/>
      <c r="L108" s="1064"/>
    </row>
    <row r="109" spans="1:12">
      <c r="A109" s="1065" t="s">
        <v>547</v>
      </c>
      <c r="B109" s="1124"/>
      <c r="C109" s="1112"/>
      <c r="D109" s="1124"/>
      <c r="E109" s="1113"/>
      <c r="F109" s="1124"/>
      <c r="G109" s="1113"/>
      <c r="H109" s="1124"/>
      <c r="I109" s="1113"/>
      <c r="J109" s="1064"/>
      <c r="K109" s="1064"/>
      <c r="L109" s="1064"/>
    </row>
    <row r="110" spans="1:12">
      <c r="A110" s="1063" t="s">
        <v>548</v>
      </c>
      <c r="B110" s="1124">
        <v>21800</v>
      </c>
      <c r="C110" s="1112"/>
      <c r="D110" s="1124">
        <v>-200.18199999999999</v>
      </c>
      <c r="E110" s="1113"/>
      <c r="F110" s="1124"/>
      <c r="G110" s="1113"/>
      <c r="H110" s="1124"/>
      <c r="I110" s="1113"/>
      <c r="J110" s="1064"/>
      <c r="K110" s="1064"/>
      <c r="L110" s="1064"/>
    </row>
    <row r="111" spans="1:12">
      <c r="A111" s="1063" t="s">
        <v>549</v>
      </c>
      <c r="B111" s="1124">
        <v>66555000</v>
      </c>
      <c r="C111" s="1112"/>
      <c r="D111" s="1124">
        <v>33941500.627920002</v>
      </c>
      <c r="E111" s="1113"/>
      <c r="F111" s="1124"/>
      <c r="G111" s="1113"/>
      <c r="H111" s="1124"/>
      <c r="I111" s="1113"/>
      <c r="J111" s="1064">
        <v>0.50997672042551279</v>
      </c>
      <c r="K111" s="1064"/>
      <c r="L111" s="1064"/>
    </row>
    <row r="112" spans="1:12">
      <c r="A112" s="1065" t="s">
        <v>541</v>
      </c>
      <c r="B112" s="1124"/>
      <c r="C112" s="1112"/>
      <c r="D112" s="1124"/>
      <c r="E112" s="1113"/>
      <c r="F112" s="1124"/>
      <c r="G112" s="1113"/>
      <c r="H112" s="1124"/>
      <c r="I112" s="1113"/>
      <c r="J112" s="1064"/>
      <c r="K112" s="1064"/>
      <c r="L112" s="1064"/>
    </row>
    <row r="113" spans="1:12">
      <c r="A113" s="1063" t="s">
        <v>550</v>
      </c>
      <c r="B113" s="1124">
        <v>54995000</v>
      </c>
      <c r="C113" s="1112"/>
      <c r="D113" s="1124">
        <v>27303641.51461</v>
      </c>
      <c r="E113" s="1113"/>
      <c r="F113" s="1124"/>
      <c r="G113" s="1113"/>
      <c r="H113" s="1124"/>
      <c r="I113" s="1113"/>
      <c r="J113" s="1064">
        <v>0.49647497980925537</v>
      </c>
      <c r="K113" s="1064"/>
      <c r="L113" s="1064"/>
    </row>
    <row r="114" spans="1:12">
      <c r="A114" s="1063" t="s">
        <v>551</v>
      </c>
      <c r="B114" s="1124">
        <v>11555500</v>
      </c>
      <c r="C114" s="1112"/>
      <c r="D114" s="1124">
        <v>6634393.9843099993</v>
      </c>
      <c r="E114" s="1113"/>
      <c r="F114" s="1124"/>
      <c r="G114" s="1113"/>
      <c r="H114" s="1124"/>
      <c r="I114" s="1113"/>
      <c r="J114" s="1064">
        <v>0.57413300889706198</v>
      </c>
      <c r="K114" s="1064"/>
      <c r="L114" s="1064"/>
    </row>
    <row r="115" spans="1:12">
      <c r="A115" s="1063" t="s">
        <v>552</v>
      </c>
      <c r="B115" s="1124">
        <v>4500</v>
      </c>
      <c r="C115" s="1112"/>
      <c r="D115" s="1124">
        <v>3465.1289999999999</v>
      </c>
      <c r="E115" s="1113"/>
      <c r="F115" s="1124"/>
      <c r="G115" s="1113"/>
      <c r="H115" s="1124"/>
      <c r="I115" s="1113"/>
      <c r="J115" s="1064">
        <v>0.77002866666666669</v>
      </c>
      <c r="K115" s="1064"/>
      <c r="L115" s="1064"/>
    </row>
    <row r="116" spans="1:12">
      <c r="A116" s="1063" t="s">
        <v>553</v>
      </c>
      <c r="B116" s="1124">
        <v>1700000</v>
      </c>
      <c r="C116" s="1112"/>
      <c r="D116" s="1124">
        <v>846976.23499999999</v>
      </c>
      <c r="E116" s="1113"/>
      <c r="F116" s="1124"/>
      <c r="G116" s="1113"/>
      <c r="H116" s="1124"/>
      <c r="I116" s="1113"/>
      <c r="J116" s="1064">
        <v>0.49822131470588232</v>
      </c>
      <c r="K116" s="1064"/>
      <c r="L116" s="1064"/>
    </row>
    <row r="117" spans="1:12">
      <c r="A117" s="1063" t="s">
        <v>554</v>
      </c>
      <c r="B117" s="1124">
        <v>4878000</v>
      </c>
      <c r="C117" s="1112"/>
      <c r="D117" s="1124">
        <v>2753777.32167</v>
      </c>
      <c r="E117" s="1113"/>
      <c r="F117" s="1124"/>
      <c r="G117" s="1113"/>
      <c r="H117" s="1124"/>
      <c r="I117" s="1113"/>
      <c r="J117" s="1064">
        <v>0.56452999624231237</v>
      </c>
      <c r="K117" s="1064"/>
      <c r="L117" s="1064"/>
    </row>
    <row r="118" spans="1:12">
      <c r="A118" s="1063" t="s">
        <v>735</v>
      </c>
      <c r="B118" s="1124">
        <v>662733</v>
      </c>
      <c r="C118" s="1112"/>
      <c r="D118" s="1124"/>
      <c r="E118" s="1113"/>
      <c r="F118" s="1124"/>
      <c r="G118" s="1113"/>
      <c r="H118" s="1124"/>
      <c r="I118" s="1113"/>
      <c r="J118" s="1064"/>
      <c r="K118" s="1064"/>
      <c r="L118" s="1064"/>
    </row>
    <row r="119" spans="1:12">
      <c r="A119" s="1063" t="s">
        <v>734</v>
      </c>
      <c r="B119" s="1124">
        <v>0</v>
      </c>
      <c r="C119" s="1112"/>
      <c r="D119" s="1124">
        <v>-23.151</v>
      </c>
      <c r="E119" s="1113"/>
      <c r="F119" s="1124"/>
      <c r="G119" s="1113"/>
      <c r="H119" s="1124"/>
      <c r="I119" s="1113"/>
      <c r="J119" s="1064"/>
      <c r="K119" s="1064"/>
      <c r="L119" s="1064"/>
    </row>
    <row r="120" spans="1:12">
      <c r="A120" s="1063" t="s">
        <v>733</v>
      </c>
      <c r="B120" s="1124">
        <v>0</v>
      </c>
      <c r="C120" s="1112"/>
      <c r="D120" s="1124">
        <v>1.9899999999999998E-2</v>
      </c>
      <c r="E120" s="1113"/>
      <c r="F120" s="1124"/>
      <c r="G120" s="1113"/>
      <c r="H120" s="1124"/>
      <c r="I120" s="1113"/>
      <c r="J120" s="1064"/>
      <c r="K120" s="1064"/>
      <c r="L120" s="1064"/>
    </row>
    <row r="121" spans="1:12">
      <c r="A121" s="1066" t="s">
        <v>732</v>
      </c>
      <c r="B121" s="1124">
        <v>0</v>
      </c>
      <c r="C121" s="1112"/>
      <c r="D121" s="1124">
        <v>0.253</v>
      </c>
      <c r="E121" s="1113"/>
      <c r="F121" s="1124"/>
      <c r="G121" s="1113"/>
      <c r="H121" s="1124"/>
      <c r="I121" s="1113"/>
      <c r="J121" s="1064"/>
      <c r="K121" s="1064"/>
      <c r="L121" s="1064"/>
    </row>
    <row r="122" spans="1:12" ht="18.75">
      <c r="A122" s="1058" t="s">
        <v>555</v>
      </c>
      <c r="B122" s="1125">
        <v>42959551</v>
      </c>
      <c r="C122" s="1109"/>
      <c r="D122" s="1125">
        <v>34908121.494559705</v>
      </c>
      <c r="E122" s="1110"/>
      <c r="F122" s="1125"/>
      <c r="G122" s="1110"/>
      <c r="H122" s="1125"/>
      <c r="I122" s="1175"/>
      <c r="J122" s="1060">
        <v>0.81258115324714886</v>
      </c>
      <c r="K122" s="1060"/>
      <c r="L122" s="1060"/>
    </row>
    <row r="123" spans="1:12" ht="15.75">
      <c r="A123" s="1062" t="s">
        <v>538</v>
      </c>
      <c r="B123" s="1108"/>
      <c r="C123" s="1112"/>
      <c r="D123" s="1108"/>
      <c r="E123" s="1113"/>
      <c r="F123" s="1108"/>
      <c r="G123" s="1113"/>
      <c r="H123" s="1108"/>
      <c r="I123" s="1113"/>
      <c r="J123" s="1060"/>
      <c r="K123" s="1060"/>
      <c r="L123" s="1060"/>
    </row>
    <row r="124" spans="1:12">
      <c r="A124" s="1063" t="s">
        <v>556</v>
      </c>
      <c r="B124" s="1111">
        <v>1545637</v>
      </c>
      <c r="C124" s="1112"/>
      <c r="D124" s="1111">
        <v>277421.60732000001</v>
      </c>
      <c r="E124" s="1114"/>
      <c r="F124" s="1111"/>
      <c r="G124" s="1114"/>
      <c r="H124" s="1111"/>
      <c r="I124" s="1114"/>
      <c r="J124" s="1064">
        <v>0.17948690884082097</v>
      </c>
      <c r="K124" s="1064"/>
      <c r="L124" s="1064"/>
    </row>
    <row r="125" spans="1:12">
      <c r="A125" s="1065" t="s">
        <v>557</v>
      </c>
      <c r="B125" s="1111"/>
      <c r="C125" s="1112"/>
      <c r="D125" s="1111"/>
      <c r="E125" s="1113"/>
      <c r="F125" s="1111"/>
      <c r="G125" s="1113"/>
      <c r="H125" s="1111"/>
      <c r="I125" s="1113"/>
      <c r="J125" s="1064"/>
      <c r="K125" s="1064"/>
      <c r="L125" s="1064"/>
    </row>
    <row r="126" spans="1:12">
      <c r="A126" s="1067" t="s">
        <v>558</v>
      </c>
      <c r="B126" s="1124">
        <v>1495637</v>
      </c>
      <c r="C126" s="1112"/>
      <c r="D126" s="1124">
        <v>133573.01923999999</v>
      </c>
      <c r="E126" s="1113"/>
      <c r="F126" s="1124"/>
      <c r="G126" s="1113"/>
      <c r="H126" s="1124"/>
      <c r="I126" s="1113"/>
      <c r="J126" s="1064">
        <v>8.9308447999079985E-2</v>
      </c>
      <c r="K126" s="1064"/>
      <c r="L126" s="1064"/>
    </row>
    <row r="127" spans="1:12">
      <c r="A127" s="1067" t="s">
        <v>740</v>
      </c>
      <c r="B127" s="1124">
        <v>50000</v>
      </c>
      <c r="C127" s="1112"/>
      <c r="D127" s="1124">
        <v>143848.58808000002</v>
      </c>
      <c r="E127" s="1113"/>
      <c r="F127" s="1124"/>
      <c r="G127" s="1113"/>
      <c r="H127" s="1124"/>
      <c r="I127" s="1113"/>
      <c r="J127" s="1064">
        <v>2.8769717616000001</v>
      </c>
      <c r="K127" s="1064"/>
      <c r="L127" s="1064"/>
    </row>
    <row r="128" spans="1:12">
      <c r="A128" s="1063" t="s">
        <v>736</v>
      </c>
      <c r="B128" s="1124">
        <v>7162810</v>
      </c>
      <c r="C128" s="1112"/>
      <c r="D128" s="1124">
        <v>7437077.4013100006</v>
      </c>
      <c r="E128" s="1113"/>
      <c r="F128" s="1124"/>
      <c r="G128" s="1113"/>
      <c r="H128" s="1124"/>
      <c r="I128" s="1113"/>
      <c r="J128" s="1064">
        <v>1.0382904755689457</v>
      </c>
      <c r="K128" s="1064"/>
      <c r="L128" s="1064"/>
    </row>
    <row r="129" spans="1:12">
      <c r="A129" s="1063" t="s">
        <v>737</v>
      </c>
      <c r="B129" s="1124">
        <v>4680000</v>
      </c>
      <c r="C129" s="1112"/>
      <c r="D129" s="1124">
        <v>2493493.52086</v>
      </c>
      <c r="E129" s="1113"/>
      <c r="F129" s="1124"/>
      <c r="G129" s="1113"/>
      <c r="H129" s="1124"/>
      <c r="I129" s="1113"/>
      <c r="J129" s="1064">
        <v>0.5327977608675214</v>
      </c>
      <c r="K129" s="1064"/>
      <c r="L129" s="1064"/>
    </row>
    <row r="130" spans="1:12">
      <c r="A130" s="1063" t="s">
        <v>738</v>
      </c>
      <c r="B130" s="1124">
        <v>26632692</v>
      </c>
      <c r="C130" s="1112"/>
      <c r="D130" s="1124">
        <v>23109107.380699702</v>
      </c>
      <c r="E130" s="1113"/>
      <c r="F130" s="1124"/>
      <c r="G130" s="1113"/>
      <c r="H130" s="1124"/>
      <c r="I130" s="1113"/>
      <c r="J130" s="1064">
        <v>0.86769701615967709</v>
      </c>
      <c r="K130" s="1064"/>
      <c r="L130" s="1064"/>
    </row>
    <row r="131" spans="1:12">
      <c r="A131" s="1063" t="s">
        <v>739</v>
      </c>
      <c r="B131" s="1124">
        <v>2938412</v>
      </c>
      <c r="C131" s="1112"/>
      <c r="D131" s="1124">
        <v>1591021.5843699998</v>
      </c>
      <c r="E131" s="1113"/>
      <c r="F131" s="1124"/>
      <c r="G131" s="1113"/>
      <c r="H131" s="1124"/>
      <c r="I131" s="1113"/>
      <c r="J131" s="1064">
        <v>0.54145626425770099</v>
      </c>
      <c r="K131" s="1064"/>
      <c r="L131" s="1064"/>
    </row>
    <row r="132" spans="1:12" ht="15.75">
      <c r="A132" s="1068" t="s">
        <v>559</v>
      </c>
      <c r="B132" s="1126">
        <v>2341716</v>
      </c>
      <c r="C132" s="1115"/>
      <c r="D132" s="1126">
        <v>592662.91731000005</v>
      </c>
      <c r="E132" s="1116"/>
      <c r="F132" s="1126"/>
      <c r="G132" s="1116"/>
      <c r="H132" s="1126"/>
      <c r="I132" s="1115"/>
      <c r="J132" s="1069">
        <v>0.25308915227551082</v>
      </c>
      <c r="K132" s="1169"/>
      <c r="L132" s="1169"/>
    </row>
  </sheetData>
  <mergeCells count="7">
    <mergeCell ref="D93:I93"/>
    <mergeCell ref="J93:L93"/>
    <mergeCell ref="D49:I49"/>
    <mergeCell ref="J49:L49"/>
    <mergeCell ref="A2:L2"/>
    <mergeCell ref="D5:I5"/>
    <mergeCell ref="J5:L5"/>
  </mergeCells>
  <conditionalFormatting sqref="K9:K44">
    <cfRule type="containsErrors" dxfId="21" priority="4">
      <formula>ISERROR(K9)</formula>
    </cfRule>
  </conditionalFormatting>
  <conditionalFormatting sqref="K53:K88">
    <cfRule type="containsErrors" dxfId="20" priority="2">
      <formula>ISERROR(K53)</formula>
    </cfRule>
  </conditionalFormatting>
  <conditionalFormatting sqref="K97:K132">
    <cfRule type="containsErrors" dxfId="19" priority="1">
      <formula>ISERROR(K97)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6" max="11" man="1"/>
    <brk id="9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F20" sqref="F20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07" t="s">
        <v>226</v>
      </c>
      <c r="B2" s="1607"/>
      <c r="C2" s="1607"/>
      <c r="D2" s="1607"/>
      <c r="E2" s="1607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08" t="s">
        <v>229</v>
      </c>
      <c r="D5" s="1609"/>
      <c r="E5" s="284"/>
    </row>
    <row r="6" spans="1:5" ht="15.95" customHeight="1">
      <c r="A6" s="83" t="s">
        <v>3</v>
      </c>
      <c r="B6" s="84" t="s">
        <v>228</v>
      </c>
      <c r="C6" s="1610"/>
      <c r="D6" s="1611"/>
      <c r="E6" s="285" t="s">
        <v>230</v>
      </c>
    </row>
    <row r="7" spans="1:5" ht="15.95" customHeight="1">
      <c r="A7" s="85"/>
      <c r="B7" s="86" t="s">
        <v>761</v>
      </c>
      <c r="C7" s="1610"/>
      <c r="D7" s="1611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12">
        <v>3</v>
      </c>
      <c r="D8" s="1613"/>
      <c r="E8" s="314">
        <v>4</v>
      </c>
    </row>
    <row r="9" spans="1:5" ht="31.5" customHeight="1">
      <c r="A9" s="726" t="s">
        <v>233</v>
      </c>
      <c r="B9" s="788">
        <v>435340000000</v>
      </c>
      <c r="C9" s="905">
        <v>235806920449.89993</v>
      </c>
      <c r="D9" s="786"/>
      <c r="E9" s="313">
        <v>0.5416615069828179</v>
      </c>
    </row>
    <row r="10" spans="1:5" ht="19.5" customHeight="1">
      <c r="A10" s="727" t="s">
        <v>234</v>
      </c>
      <c r="B10" s="789">
        <v>470000</v>
      </c>
      <c r="C10" s="904">
        <v>437133.91</v>
      </c>
      <c r="D10" s="787"/>
      <c r="E10" s="1128">
        <v>0.93007214893617018</v>
      </c>
    </row>
    <row r="11" spans="1:5" ht="19.5" customHeight="1">
      <c r="A11" s="727" t="s">
        <v>235</v>
      </c>
      <c r="B11" s="789">
        <v>3979000</v>
      </c>
      <c r="C11" s="904">
        <v>1972043.6099999999</v>
      </c>
      <c r="D11" s="787"/>
      <c r="E11" s="1128">
        <v>0.4956128700678562</v>
      </c>
    </row>
    <row r="12" spans="1:5" ht="19.5" customHeight="1">
      <c r="A12" s="727" t="s">
        <v>236</v>
      </c>
      <c r="B12" s="789">
        <v>400000</v>
      </c>
      <c r="C12" s="904">
        <v>1286896.3599999996</v>
      </c>
      <c r="D12" s="787"/>
      <c r="E12" s="1128">
        <v>3.2172408999999993</v>
      </c>
    </row>
    <row r="13" spans="1:5" ht="20.100000000000001" customHeight="1">
      <c r="A13" s="727" t="s">
        <v>237</v>
      </c>
      <c r="B13" s="789">
        <v>270000</v>
      </c>
      <c r="C13" s="904">
        <v>242748.74</v>
      </c>
      <c r="D13" s="787"/>
      <c r="E13" s="1128">
        <v>0.89906940740740737</v>
      </c>
    </row>
    <row r="14" spans="1:5" ht="20.100000000000001" customHeight="1">
      <c r="A14" s="727" t="s">
        <v>238</v>
      </c>
      <c r="B14" s="789">
        <v>49750000</v>
      </c>
      <c r="C14" s="904">
        <v>23697636.550000004</v>
      </c>
      <c r="D14" s="787"/>
      <c r="E14" s="1128">
        <v>0.47633440301507546</v>
      </c>
    </row>
    <row r="15" spans="1:5" ht="20.100000000000001" customHeight="1">
      <c r="A15" s="727" t="s">
        <v>239</v>
      </c>
      <c r="B15" s="789">
        <v>30000</v>
      </c>
      <c r="C15" s="904">
        <v>31733.51</v>
      </c>
      <c r="D15" s="787"/>
      <c r="E15" s="1128">
        <v>1.0577836666666667</v>
      </c>
    </row>
    <row r="16" spans="1:5" ht="20.100000000000001" customHeight="1">
      <c r="A16" s="727" t="s">
        <v>240</v>
      </c>
      <c r="B16" s="789">
        <v>724000</v>
      </c>
      <c r="C16" s="904">
        <v>1305036.7700000003</v>
      </c>
      <c r="D16" s="787"/>
      <c r="E16" s="1128">
        <v>1.8025369751381219</v>
      </c>
    </row>
    <row r="17" spans="1:5" ht="20.100000000000001" customHeight="1">
      <c r="A17" s="727" t="s">
        <v>241</v>
      </c>
      <c r="B17" s="789">
        <v>45000</v>
      </c>
      <c r="C17" s="904">
        <v>15279.66</v>
      </c>
      <c r="D17" s="787"/>
      <c r="E17" s="1128">
        <v>0.33954800000000002</v>
      </c>
    </row>
    <row r="18" spans="1:5" ht="20.100000000000001" customHeight="1">
      <c r="A18" s="727" t="s">
        <v>242</v>
      </c>
      <c r="B18" s="789">
        <v>40871000</v>
      </c>
      <c r="C18" s="904">
        <v>21445767.399999999</v>
      </c>
      <c r="D18" s="787"/>
      <c r="E18" s="1128">
        <v>0.52471844094834963</v>
      </c>
    </row>
    <row r="19" spans="1:5" ht="19.5" customHeight="1">
      <c r="A19" s="728" t="s">
        <v>702</v>
      </c>
      <c r="B19" s="789">
        <v>0</v>
      </c>
      <c r="C19" s="904">
        <v>4033.29</v>
      </c>
      <c r="D19" s="787"/>
      <c r="E19" s="1128">
        <v>0</v>
      </c>
    </row>
    <row r="20" spans="1:5" ht="20.100000000000001" customHeight="1">
      <c r="A20" s="727" t="s">
        <v>243</v>
      </c>
      <c r="B20" s="789">
        <v>10000</v>
      </c>
      <c r="C20" s="904">
        <v>50418.48</v>
      </c>
      <c r="D20" s="787"/>
      <c r="E20" s="1128">
        <v>5.0418479999999999</v>
      </c>
    </row>
    <row r="21" spans="1:5" ht="20.100000000000001" customHeight="1">
      <c r="A21" s="727" t="s">
        <v>244</v>
      </c>
      <c r="B21" s="789">
        <v>1904000</v>
      </c>
      <c r="C21" s="904">
        <v>1237582.9200000002</v>
      </c>
      <c r="D21" s="787"/>
      <c r="E21" s="1128">
        <v>0.64999102941176479</v>
      </c>
    </row>
    <row r="22" spans="1:5" ht="20.100000000000001" customHeight="1">
      <c r="A22" s="727" t="s">
        <v>245</v>
      </c>
      <c r="B22" s="789">
        <v>1948000</v>
      </c>
      <c r="C22" s="904">
        <v>1512474.2200000002</v>
      </c>
      <c r="D22" s="787"/>
      <c r="E22" s="1128">
        <v>0.77642413757700213</v>
      </c>
    </row>
    <row r="23" spans="1:5" ht="20.100000000000001" customHeight="1">
      <c r="A23" s="727" t="s">
        <v>246</v>
      </c>
      <c r="B23" s="789">
        <v>2000</v>
      </c>
      <c r="C23" s="904">
        <v>1733.41</v>
      </c>
      <c r="D23" s="787"/>
      <c r="E23" s="1128">
        <v>0.86670500000000006</v>
      </c>
    </row>
    <row r="24" spans="1:5" ht="20.100000000000001" customHeight="1">
      <c r="A24" s="727" t="s">
        <v>247</v>
      </c>
      <c r="B24" s="789">
        <v>2421977000</v>
      </c>
      <c r="C24" s="904">
        <v>1491023489.2399998</v>
      </c>
      <c r="D24" s="787"/>
      <c r="E24" s="1128">
        <v>0.6156224808245494</v>
      </c>
    </row>
    <row r="25" spans="1:5" ht="20.100000000000001" customHeight="1">
      <c r="A25" s="727" t="s">
        <v>248</v>
      </c>
      <c r="B25" s="789">
        <v>980725000</v>
      </c>
      <c r="C25" s="904">
        <v>654150.82999999996</v>
      </c>
      <c r="D25" s="787"/>
      <c r="E25" s="1128">
        <v>6.670073975885187E-4</v>
      </c>
    </row>
    <row r="26" spans="1:5" ht="20.100000000000001" customHeight="1">
      <c r="A26" s="727" t="s">
        <v>249</v>
      </c>
      <c r="B26" s="789">
        <v>37000</v>
      </c>
      <c r="C26" s="904">
        <v>49177.590000000004</v>
      </c>
      <c r="D26" s="787"/>
      <c r="E26" s="1128">
        <v>1.3291240540540541</v>
      </c>
    </row>
    <row r="27" spans="1:5" ht="20.100000000000001" customHeight="1">
      <c r="A27" s="729" t="s">
        <v>250</v>
      </c>
      <c r="B27" s="789">
        <v>7171000</v>
      </c>
      <c r="C27" s="904">
        <v>23835660.789999995</v>
      </c>
      <c r="D27" s="787"/>
      <c r="E27" s="1128">
        <v>3.3238963589457531</v>
      </c>
    </row>
    <row r="28" spans="1:5" ht="20.100000000000001" customHeight="1">
      <c r="A28" s="727" t="s">
        <v>251</v>
      </c>
      <c r="B28" s="789">
        <v>616813000</v>
      </c>
      <c r="C28" s="904">
        <v>182342696.71999997</v>
      </c>
      <c r="D28" s="787"/>
      <c r="E28" s="1128">
        <v>0.29562070955054442</v>
      </c>
    </row>
    <row r="29" spans="1:5" ht="20.100000000000001" customHeight="1">
      <c r="A29" s="727" t="s">
        <v>252</v>
      </c>
      <c r="B29" s="789">
        <v>56112000</v>
      </c>
      <c r="C29" s="904">
        <v>50410403.449999981</v>
      </c>
      <c r="D29" s="787"/>
      <c r="E29" s="1128">
        <v>0.89838899789706272</v>
      </c>
    </row>
    <row r="30" spans="1:5" ht="20.100000000000001" customHeight="1">
      <c r="A30" s="727" t="s">
        <v>253</v>
      </c>
      <c r="B30" s="789">
        <v>289190000</v>
      </c>
      <c r="C30" s="904">
        <v>6650363.8500000034</v>
      </c>
      <c r="D30" s="787"/>
      <c r="E30" s="1128">
        <v>2.2996520799474406E-2</v>
      </c>
    </row>
    <row r="31" spans="1:5" ht="20.100000000000001" customHeight="1">
      <c r="A31" s="727" t="s">
        <v>254</v>
      </c>
      <c r="B31" s="789">
        <v>0</v>
      </c>
      <c r="C31" s="904">
        <v>3321455.8199999994</v>
      </c>
      <c r="D31" s="787"/>
      <c r="E31" s="1128">
        <v>0</v>
      </c>
    </row>
    <row r="32" spans="1:5" ht="20.100000000000001" customHeight="1">
      <c r="A32" s="727" t="s">
        <v>255</v>
      </c>
      <c r="B32" s="789">
        <v>0</v>
      </c>
      <c r="C32" s="904">
        <v>32868.75</v>
      </c>
      <c r="D32" s="787"/>
      <c r="E32" s="1128">
        <v>0</v>
      </c>
    </row>
    <row r="33" spans="1:5" ht="20.100000000000001" customHeight="1">
      <c r="A33" s="727" t="s">
        <v>256</v>
      </c>
      <c r="B33" s="789">
        <v>7744000</v>
      </c>
      <c r="C33" s="904">
        <v>4654335.379999999</v>
      </c>
      <c r="D33" s="787"/>
      <c r="E33" s="1128">
        <v>0.60102471332644614</v>
      </c>
    </row>
    <row r="34" spans="1:5" ht="20.100000000000001" customHeight="1">
      <c r="A34" s="727" t="s">
        <v>257</v>
      </c>
      <c r="B34" s="789">
        <v>1040000</v>
      </c>
      <c r="C34" s="904">
        <v>1468176.56</v>
      </c>
      <c r="D34" s="787"/>
      <c r="E34" s="1128">
        <v>1.4117082307692308</v>
      </c>
    </row>
    <row r="35" spans="1:5" ht="20.100000000000001" customHeight="1">
      <c r="A35" s="727" t="s">
        <v>258</v>
      </c>
      <c r="B35" s="789">
        <v>2000</v>
      </c>
      <c r="C35" s="904">
        <v>4193.1099999999997</v>
      </c>
      <c r="D35" s="787"/>
      <c r="E35" s="1128">
        <v>2.0965549999999999</v>
      </c>
    </row>
    <row r="36" spans="1:5" ht="20.100000000000001" customHeight="1">
      <c r="A36" s="727" t="s">
        <v>259</v>
      </c>
      <c r="B36" s="789">
        <v>1161000</v>
      </c>
      <c r="C36" s="904">
        <v>7182513.1999999993</v>
      </c>
      <c r="D36" s="787"/>
      <c r="E36" s="1128">
        <v>6.1864885443583111</v>
      </c>
    </row>
    <row r="37" spans="1:5" ht="20.100000000000001" customHeight="1">
      <c r="A37" s="727" t="s">
        <v>717</v>
      </c>
      <c r="B37" s="789">
        <v>31085000</v>
      </c>
      <c r="C37" s="904">
        <v>71900983.340000033</v>
      </c>
      <c r="D37" s="787"/>
      <c r="E37" s="1128">
        <v>2.3130443410004835</v>
      </c>
    </row>
    <row r="38" spans="1:5" ht="20.100000000000001" customHeight="1">
      <c r="A38" s="727" t="s">
        <v>260</v>
      </c>
      <c r="B38" s="789">
        <v>139563000</v>
      </c>
      <c r="C38" s="904">
        <v>343799941.03000009</v>
      </c>
      <c r="D38" s="787"/>
      <c r="E38" s="1128">
        <v>2.4634032016365377</v>
      </c>
    </row>
    <row r="39" spans="1:5" ht="20.100000000000001" customHeight="1">
      <c r="A39" s="727" t="s">
        <v>261</v>
      </c>
      <c r="B39" s="789">
        <v>5951000</v>
      </c>
      <c r="C39" s="904">
        <v>5599778.2199999988</v>
      </c>
      <c r="D39" s="787"/>
      <c r="E39" s="1128">
        <v>0.94098104856326648</v>
      </c>
    </row>
    <row r="40" spans="1:5" ht="20.100000000000001" customHeight="1">
      <c r="A40" s="727" t="s">
        <v>262</v>
      </c>
      <c r="B40" s="789">
        <v>34135000</v>
      </c>
      <c r="C40" s="904">
        <v>12831776.59</v>
      </c>
      <c r="D40" s="787"/>
      <c r="E40" s="1128">
        <v>0.37591259967775009</v>
      </c>
    </row>
    <row r="41" spans="1:5" s="90" customFormat="1" ht="20.100000000000001" customHeight="1">
      <c r="A41" s="727" t="s">
        <v>263</v>
      </c>
      <c r="B41" s="789">
        <v>39339000</v>
      </c>
      <c r="C41" s="904">
        <v>25387446.900000002</v>
      </c>
      <c r="D41" s="787"/>
      <c r="E41" s="1128">
        <v>0.64535059101654857</v>
      </c>
    </row>
    <row r="42" spans="1:5" ht="20.100000000000001" customHeight="1">
      <c r="A42" s="727" t="s">
        <v>264</v>
      </c>
      <c r="B42" s="789">
        <v>36706000</v>
      </c>
      <c r="C42" s="904">
        <v>459958547.9799999</v>
      </c>
      <c r="D42" s="787"/>
      <c r="E42" s="1128" t="s">
        <v>750</v>
      </c>
    </row>
    <row r="43" spans="1:5" ht="20.100000000000001" customHeight="1">
      <c r="A43" s="727" t="s">
        <v>265</v>
      </c>
      <c r="B43" s="789">
        <v>320000</v>
      </c>
      <c r="C43" s="904">
        <v>32874048.700000007</v>
      </c>
      <c r="D43" s="787"/>
      <c r="E43" s="1128" t="s">
        <v>750</v>
      </c>
    </row>
    <row r="44" spans="1:5" ht="20.100000000000001" customHeight="1">
      <c r="A44" s="727" t="s">
        <v>266</v>
      </c>
      <c r="B44" s="789">
        <v>3594000</v>
      </c>
      <c r="C44" s="904">
        <v>213345.86999999997</v>
      </c>
      <c r="D44" s="787"/>
      <c r="E44" s="1128">
        <v>5.93616777963272E-2</v>
      </c>
    </row>
    <row r="45" spans="1:5" ht="20.100000000000001" customHeight="1">
      <c r="A45" s="727" t="s">
        <v>267</v>
      </c>
      <c r="B45" s="789">
        <v>63497000</v>
      </c>
      <c r="C45" s="904">
        <v>43110336.580000013</v>
      </c>
      <c r="D45" s="787"/>
      <c r="E45" s="1128">
        <v>0.67893501393766653</v>
      </c>
    </row>
    <row r="46" spans="1:5" ht="20.100000000000001" customHeight="1">
      <c r="A46" s="727" t="s">
        <v>268</v>
      </c>
      <c r="B46" s="789">
        <v>85253000</v>
      </c>
      <c r="C46" s="904">
        <v>67305053.019999996</v>
      </c>
      <c r="D46" s="787"/>
      <c r="E46" s="1128">
        <v>0.78947430612412461</v>
      </c>
    </row>
    <row r="47" spans="1:5" ht="20.100000000000001" customHeight="1">
      <c r="A47" s="727" t="s">
        <v>269</v>
      </c>
      <c r="B47" s="789">
        <v>0</v>
      </c>
      <c r="C47" s="904">
        <v>810703.1</v>
      </c>
      <c r="D47" s="787"/>
      <c r="E47" s="1128">
        <v>0</v>
      </c>
    </row>
    <row r="48" spans="1:5" ht="20.100000000000001" customHeight="1">
      <c r="A48" s="727" t="s">
        <v>270</v>
      </c>
      <c r="B48" s="789">
        <v>1784732420.55</v>
      </c>
      <c r="C48" s="904">
        <v>2480990727.8899999</v>
      </c>
      <c r="D48" s="787"/>
      <c r="E48" s="1128">
        <v>1.3901191569800893</v>
      </c>
    </row>
    <row r="49" spans="1:5" ht="20.100000000000001" customHeight="1">
      <c r="A49" s="727" t="s">
        <v>271</v>
      </c>
      <c r="B49" s="789">
        <v>95831000</v>
      </c>
      <c r="C49" s="904">
        <v>56170482.369999997</v>
      </c>
      <c r="D49" s="787"/>
      <c r="E49" s="1128">
        <v>0.58614104381671894</v>
      </c>
    </row>
    <row r="50" spans="1:5" ht="20.100000000000001" customHeight="1">
      <c r="A50" s="727" t="s">
        <v>272</v>
      </c>
      <c r="B50" s="789">
        <v>11000</v>
      </c>
      <c r="C50" s="904">
        <v>27611.440000000002</v>
      </c>
      <c r="D50" s="787"/>
      <c r="E50" s="1128">
        <v>2.5101309090909094</v>
      </c>
    </row>
    <row r="51" spans="1:5" ht="20.100000000000001" customHeight="1">
      <c r="A51" s="727" t="s">
        <v>273</v>
      </c>
      <c r="B51" s="789">
        <v>179000</v>
      </c>
      <c r="C51" s="904">
        <v>699605.74</v>
      </c>
      <c r="D51" s="787"/>
      <c r="E51" s="1128">
        <v>3.9084119553072627</v>
      </c>
    </row>
    <row r="52" spans="1:5" ht="20.100000000000001" customHeight="1">
      <c r="A52" s="727" t="s">
        <v>274</v>
      </c>
      <c r="B52" s="789">
        <v>206596000</v>
      </c>
      <c r="C52" s="904">
        <v>88479723.11999999</v>
      </c>
      <c r="D52" s="787"/>
      <c r="E52" s="1128">
        <v>0.42827413463958641</v>
      </c>
    </row>
    <row r="53" spans="1:5" ht="20.100000000000001" customHeight="1">
      <c r="A53" s="727" t="s">
        <v>275</v>
      </c>
      <c r="B53" s="789">
        <v>181036000</v>
      </c>
      <c r="C53" s="904">
        <v>129281144.80000004</v>
      </c>
      <c r="D53" s="787"/>
      <c r="E53" s="1128">
        <v>0.7141184339026494</v>
      </c>
    </row>
    <row r="54" spans="1:5" ht="20.100000000000001" customHeight="1">
      <c r="A54" s="727" t="s">
        <v>276</v>
      </c>
      <c r="B54" s="789">
        <v>434602000</v>
      </c>
      <c r="C54" s="904">
        <v>1529037.62</v>
      </c>
      <c r="D54" s="787"/>
      <c r="E54" s="1128">
        <v>3.5182480062217847E-3</v>
      </c>
    </row>
    <row r="55" spans="1:5" ht="20.100000000000001" customHeight="1">
      <c r="A55" s="727" t="s">
        <v>277</v>
      </c>
      <c r="B55" s="789">
        <v>7638000</v>
      </c>
      <c r="C55" s="904">
        <v>22791814.199999996</v>
      </c>
      <c r="D55" s="787"/>
      <c r="E55" s="1128">
        <v>2.9840029065200309</v>
      </c>
    </row>
    <row r="56" spans="1:5" ht="20.100000000000001" customHeight="1">
      <c r="A56" s="727" t="s">
        <v>278</v>
      </c>
      <c r="B56" s="789">
        <v>21860000</v>
      </c>
      <c r="C56" s="904">
        <v>14251397.66</v>
      </c>
      <c r="D56" s="787"/>
      <c r="E56" s="1128">
        <v>0.65193950869167427</v>
      </c>
    </row>
    <row r="57" spans="1:5" ht="20.100000000000001" customHeight="1">
      <c r="A57" s="727" t="s">
        <v>279</v>
      </c>
      <c r="B57" s="789">
        <v>121000000</v>
      </c>
      <c r="C57" s="904">
        <v>147558900.25</v>
      </c>
      <c r="D57" s="787"/>
      <c r="E57" s="1128">
        <v>1.2194950433884297</v>
      </c>
    </row>
    <row r="58" spans="1:5" s="942" customFormat="1" ht="20.100000000000001" customHeight="1">
      <c r="A58" s="727" t="s">
        <v>748</v>
      </c>
      <c r="B58" s="789">
        <v>11104824579.450001</v>
      </c>
      <c r="C58" s="904">
        <v>4092396884.3400002</v>
      </c>
      <c r="D58" s="787"/>
      <c r="E58" s="1128">
        <v>0.36852422611998509</v>
      </c>
    </row>
    <row r="59" spans="1:5" ht="20.100000000000001" customHeight="1">
      <c r="A59" s="727" t="s">
        <v>280</v>
      </c>
      <c r="B59" s="789">
        <v>0</v>
      </c>
      <c r="C59" s="904">
        <v>4450.3100000000004</v>
      </c>
      <c r="D59" s="787"/>
      <c r="E59" s="1128">
        <v>0</v>
      </c>
    </row>
    <row r="60" spans="1:5" ht="20.100000000000001" customHeight="1">
      <c r="A60" s="727" t="s">
        <v>281</v>
      </c>
      <c r="B60" s="789">
        <v>26509000</v>
      </c>
      <c r="C60" s="904">
        <v>6016462.9699999988</v>
      </c>
      <c r="D60" s="787"/>
      <c r="E60" s="1128">
        <v>0.22695925798785313</v>
      </c>
    </row>
    <row r="61" spans="1:5" ht="20.100000000000001" customHeight="1">
      <c r="A61" s="727" t="s">
        <v>282</v>
      </c>
      <c r="B61" s="789">
        <v>1000</v>
      </c>
      <c r="C61" s="904">
        <v>43485.799999999996</v>
      </c>
      <c r="D61" s="787"/>
      <c r="E61" s="1128" t="s">
        <v>750</v>
      </c>
    </row>
    <row r="62" spans="1:5" s="942" customFormat="1" ht="20.100000000000001" customHeight="1">
      <c r="A62" s="727" t="s">
        <v>756</v>
      </c>
      <c r="B62" s="789">
        <v>0</v>
      </c>
      <c r="C62" s="904">
        <v>119365142.84999999</v>
      </c>
      <c r="D62" s="787"/>
      <c r="E62" s="1128">
        <v>0</v>
      </c>
    </row>
    <row r="63" spans="1:5" ht="20.100000000000001" customHeight="1">
      <c r="A63" s="727" t="s">
        <v>283</v>
      </c>
      <c r="B63" s="789">
        <v>408000</v>
      </c>
      <c r="C63" s="904">
        <v>227829.78</v>
      </c>
      <c r="D63" s="787"/>
      <c r="E63" s="1128">
        <v>0.55840632352941177</v>
      </c>
    </row>
    <row r="64" spans="1:5" ht="20.100000000000001" customHeight="1">
      <c r="A64" s="727" t="s">
        <v>284</v>
      </c>
      <c r="B64" s="789">
        <v>10246000</v>
      </c>
      <c r="C64" s="904">
        <v>6132158.5599999996</v>
      </c>
      <c r="D64" s="787"/>
      <c r="E64" s="1128">
        <v>0.59849292992387271</v>
      </c>
    </row>
    <row r="65" spans="1:5" ht="20.100000000000001" customHeight="1">
      <c r="A65" s="727" t="s">
        <v>285</v>
      </c>
      <c r="B65" s="789">
        <v>2265000</v>
      </c>
      <c r="C65" s="904">
        <v>1127192.79</v>
      </c>
      <c r="D65" s="787"/>
      <c r="E65" s="1128">
        <v>0.49765686092715233</v>
      </c>
    </row>
    <row r="66" spans="1:5" ht="20.100000000000001" customHeight="1">
      <c r="A66" s="727" t="s">
        <v>286</v>
      </c>
      <c r="B66" s="789">
        <v>109000</v>
      </c>
      <c r="C66" s="904">
        <v>325601.09999999998</v>
      </c>
      <c r="D66" s="787"/>
      <c r="E66" s="1128">
        <v>2.9871660550458712</v>
      </c>
    </row>
    <row r="67" spans="1:5" ht="20.100000000000001" customHeight="1">
      <c r="A67" s="727" t="s">
        <v>287</v>
      </c>
      <c r="B67" s="789">
        <v>650000</v>
      </c>
      <c r="C67" s="904">
        <v>304853.62</v>
      </c>
      <c r="D67" s="787"/>
      <c r="E67" s="1128">
        <v>0.46900556923076925</v>
      </c>
    </row>
    <row r="68" spans="1:5" ht="20.100000000000001" customHeight="1">
      <c r="A68" s="727" t="s">
        <v>288</v>
      </c>
      <c r="B68" s="789">
        <v>76000000</v>
      </c>
      <c r="C68" s="904">
        <v>45105390.189999998</v>
      </c>
      <c r="D68" s="787"/>
      <c r="E68" s="1128">
        <v>0.59349197618421046</v>
      </c>
    </row>
    <row r="69" spans="1:5" ht="20.100000000000001" customHeight="1">
      <c r="A69" s="727" t="s">
        <v>289</v>
      </c>
      <c r="B69" s="789">
        <v>1690000</v>
      </c>
      <c r="C69" s="904">
        <v>4227414.43</v>
      </c>
      <c r="D69" s="888"/>
      <c r="E69" s="1128">
        <v>2.5014286568047335</v>
      </c>
    </row>
    <row r="70" spans="1:5" ht="19.5" customHeight="1">
      <c r="A70" s="727" t="s">
        <v>290</v>
      </c>
      <c r="B70" s="789">
        <v>0</v>
      </c>
      <c r="C70" s="904">
        <v>5760.95</v>
      </c>
      <c r="D70" s="787"/>
      <c r="E70" s="1128">
        <v>0</v>
      </c>
    </row>
    <row r="71" spans="1:5" ht="20.100000000000001" customHeight="1">
      <c r="A71" s="727" t="s">
        <v>291</v>
      </c>
      <c r="B71" s="789">
        <v>65552000</v>
      </c>
      <c r="C71" s="904">
        <v>35254523.359999999</v>
      </c>
      <c r="D71" s="787"/>
      <c r="E71" s="1128">
        <v>0.53781003417134488</v>
      </c>
    </row>
    <row r="72" spans="1:5" ht="20.100000000000001" customHeight="1">
      <c r="A72" s="727" t="s">
        <v>292</v>
      </c>
      <c r="B72" s="789">
        <v>10847000</v>
      </c>
      <c r="C72" s="904">
        <v>5449291.5599999996</v>
      </c>
      <c r="D72" s="787"/>
      <c r="E72" s="1128">
        <v>0.50237775974923937</v>
      </c>
    </row>
    <row r="73" spans="1:5" ht="20.100000000000001" customHeight="1">
      <c r="A73" s="727" t="s">
        <v>293</v>
      </c>
      <c r="B73" s="789">
        <v>28000</v>
      </c>
      <c r="C73" s="904">
        <v>35548.74</v>
      </c>
      <c r="D73" s="787"/>
      <c r="E73" s="1128">
        <v>1.269597857142857</v>
      </c>
    </row>
    <row r="74" spans="1:5" ht="20.100000000000001" customHeight="1">
      <c r="A74" s="727" t="s">
        <v>294</v>
      </c>
      <c r="B74" s="789">
        <v>0</v>
      </c>
      <c r="C74" s="904">
        <v>38052.410000000003</v>
      </c>
      <c r="D74" s="787"/>
      <c r="E74" s="1128">
        <v>0</v>
      </c>
    </row>
    <row r="75" spans="1:5" ht="20.100000000000001" customHeight="1">
      <c r="A75" s="727" t="s">
        <v>295</v>
      </c>
      <c r="B75" s="789">
        <v>350000</v>
      </c>
      <c r="C75" s="904">
        <v>101165.57</v>
      </c>
      <c r="D75" s="787"/>
      <c r="E75" s="1128">
        <v>0.28904448571428576</v>
      </c>
    </row>
    <row r="76" spans="1:5" ht="20.100000000000001" customHeight="1">
      <c r="A76" s="727" t="s">
        <v>296</v>
      </c>
      <c r="B76" s="789">
        <v>880000</v>
      </c>
      <c r="C76" s="904">
        <v>473691.78</v>
      </c>
      <c r="D76" s="787"/>
      <c r="E76" s="1128">
        <v>0.53828611363636369</v>
      </c>
    </row>
    <row r="77" spans="1:5" ht="20.100000000000001" customHeight="1">
      <c r="A77" s="727" t="s">
        <v>297</v>
      </c>
      <c r="B77" s="789">
        <v>3528000</v>
      </c>
      <c r="C77" s="904">
        <v>2373400.2799999998</v>
      </c>
      <c r="D77" s="787"/>
      <c r="E77" s="1128">
        <v>0.67273250566893417</v>
      </c>
    </row>
    <row r="78" spans="1:5" ht="20.100000000000001" customHeight="1">
      <c r="A78" s="727" t="s">
        <v>298</v>
      </c>
      <c r="B78" s="789">
        <v>1000</v>
      </c>
      <c r="C78" s="904">
        <v>20262.150000000001</v>
      </c>
      <c r="D78" s="787"/>
      <c r="E78" s="1128" t="s">
        <v>750</v>
      </c>
    </row>
    <row r="79" spans="1:5" ht="20.100000000000001" customHeight="1">
      <c r="A79" s="727" t="s">
        <v>299</v>
      </c>
      <c r="B79" s="789">
        <v>99511000</v>
      </c>
      <c r="C79" s="904">
        <v>193754973.46000001</v>
      </c>
      <c r="D79" s="787"/>
      <c r="E79" s="1128">
        <v>1.9470709113565334</v>
      </c>
    </row>
    <row r="80" spans="1:5" ht="20.100000000000001" customHeight="1">
      <c r="A80" s="727" t="s">
        <v>347</v>
      </c>
      <c r="B80" s="789">
        <v>5810000</v>
      </c>
      <c r="C80" s="904">
        <v>4730043.5</v>
      </c>
      <c r="D80" s="787"/>
      <c r="E80" s="1128">
        <v>0.81412108433734942</v>
      </c>
    </row>
    <row r="81" spans="1:5" ht="20.100000000000001" customHeight="1">
      <c r="A81" s="727" t="s">
        <v>300</v>
      </c>
      <c r="B81" s="789">
        <v>597000</v>
      </c>
      <c r="C81" s="904">
        <v>335256.63000000006</v>
      </c>
      <c r="D81" s="787"/>
      <c r="E81" s="1128">
        <v>0.56156889447236191</v>
      </c>
    </row>
    <row r="82" spans="1:5" ht="20.100000000000001" customHeight="1">
      <c r="A82" s="727" t="s">
        <v>301</v>
      </c>
      <c r="B82" s="789">
        <v>2676651000</v>
      </c>
      <c r="C82" s="904">
        <v>213187218.23999998</v>
      </c>
      <c r="D82" s="787"/>
      <c r="E82" s="1128">
        <v>7.9646998521660087E-2</v>
      </c>
    </row>
    <row r="83" spans="1:5" ht="20.100000000000001" customHeight="1">
      <c r="A83" s="727" t="s">
        <v>302</v>
      </c>
      <c r="B83" s="789">
        <v>406405145000</v>
      </c>
      <c r="C83" s="904">
        <v>214299950438.40994</v>
      </c>
      <c r="D83" s="787"/>
      <c r="E83" s="1128">
        <v>0.52730619450797045</v>
      </c>
    </row>
    <row r="84" spans="1:5" ht="20.100000000000001" customHeight="1">
      <c r="A84" s="727" t="s">
        <v>303</v>
      </c>
      <c r="B84" s="789">
        <v>1546165000</v>
      </c>
      <c r="C84" s="904">
        <v>7649324584.210001</v>
      </c>
      <c r="D84" s="787"/>
      <c r="E84" s="1128">
        <v>4.9472886685508994</v>
      </c>
    </row>
    <row r="85" spans="1:5" ht="20.100000000000001" customHeight="1">
      <c r="A85" s="727" t="s">
        <v>304</v>
      </c>
      <c r="B85" s="789">
        <v>2310000</v>
      </c>
      <c r="C85" s="904">
        <v>1204112.5900000001</v>
      </c>
      <c r="D85" s="787"/>
      <c r="E85" s="1128">
        <v>0.52126086147186146</v>
      </c>
    </row>
    <row r="86" spans="1:5" ht="19.5" customHeight="1">
      <c r="A86" s="727" t="s">
        <v>305</v>
      </c>
      <c r="B86" s="789">
        <v>2938412000</v>
      </c>
      <c r="C86" s="904">
        <v>1612285149.9400001</v>
      </c>
      <c r="D86" s="787"/>
      <c r="E86" s="1128">
        <v>0.54869267820169532</v>
      </c>
    </row>
    <row r="87" spans="1:5" ht="20.100000000000001" customHeight="1">
      <c r="A87" s="727" t="s">
        <v>307</v>
      </c>
      <c r="B87" s="789">
        <v>2575900000</v>
      </c>
      <c r="C87" s="904">
        <v>1674254599.5499997</v>
      </c>
      <c r="D87" s="787"/>
      <c r="E87" s="1128">
        <v>0.64996878743351827</v>
      </c>
    </row>
    <row r="88" spans="1:5" ht="20.100000000000001" customHeight="1">
      <c r="A88" s="727" t="s">
        <v>308</v>
      </c>
      <c r="B88" s="789">
        <v>0</v>
      </c>
      <c r="C88" s="904">
        <v>276944.72000000003</v>
      </c>
      <c r="D88" s="787"/>
      <c r="E88" s="1128">
        <v>0</v>
      </c>
    </row>
    <row r="89" spans="1:5" ht="20.100000000000001" customHeight="1">
      <c r="A89" s="727" t="s">
        <v>309</v>
      </c>
      <c r="B89" s="789">
        <v>10307000</v>
      </c>
      <c r="C89" s="904">
        <v>8146154.5699999994</v>
      </c>
      <c r="D89" s="787"/>
      <c r="E89" s="1128">
        <v>0.79035166100708254</v>
      </c>
    </row>
    <row r="90" spans="1:5" ht="6" customHeight="1">
      <c r="A90" s="730"/>
      <c r="B90" s="901"/>
      <c r="C90" s="906"/>
      <c r="D90" s="652"/>
      <c r="E90" s="731"/>
    </row>
    <row r="91" spans="1:5" ht="18">
      <c r="A91" s="659" t="s">
        <v>721</v>
      </c>
      <c r="C91" s="91"/>
      <c r="D91" s="91"/>
    </row>
    <row r="92" spans="1:5" ht="18">
      <c r="A92" s="659" t="s">
        <v>760</v>
      </c>
    </row>
    <row r="93" spans="1:5">
      <c r="A93" s="889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I25" sqref="I25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761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90">
        <v>2575900000</v>
      </c>
      <c r="C9" s="791">
        <v>1674254599.5500002</v>
      </c>
      <c r="D9" s="732">
        <v>0.64996878743351849</v>
      </c>
      <c r="E9" s="110"/>
      <c r="F9" s="96"/>
    </row>
    <row r="10" spans="1:6" ht="22.5" customHeight="1">
      <c r="A10" s="113" t="s">
        <v>313</v>
      </c>
      <c r="B10" s="792">
        <v>196069000</v>
      </c>
      <c r="C10" s="793">
        <v>136778084.62999997</v>
      </c>
      <c r="D10" s="708">
        <v>0.69760178625891889</v>
      </c>
      <c r="E10" s="110"/>
      <c r="F10" s="114"/>
    </row>
    <row r="11" spans="1:6" ht="24" customHeight="1">
      <c r="A11" s="113" t="s">
        <v>314</v>
      </c>
      <c r="B11" s="792">
        <v>101341000</v>
      </c>
      <c r="C11" s="793">
        <v>79299571.86999996</v>
      </c>
      <c r="D11" s="708">
        <v>0.78250236202524115</v>
      </c>
      <c r="E11" s="110"/>
      <c r="F11" s="115"/>
    </row>
    <row r="12" spans="1:6" ht="24" customHeight="1">
      <c r="A12" s="113" t="s">
        <v>315</v>
      </c>
      <c r="B12" s="792">
        <v>95309000</v>
      </c>
      <c r="C12" s="793">
        <v>65594159.649999961</v>
      </c>
      <c r="D12" s="708">
        <v>0.68822629185071671</v>
      </c>
      <c r="E12" s="110"/>
      <c r="F12" s="115"/>
    </row>
    <row r="13" spans="1:6" ht="24" customHeight="1">
      <c r="A13" s="113" t="s">
        <v>316</v>
      </c>
      <c r="B13" s="792">
        <v>51567000</v>
      </c>
      <c r="C13" s="793">
        <v>33112113.450000037</v>
      </c>
      <c r="D13" s="708">
        <v>0.64211828204084076</v>
      </c>
      <c r="E13" s="110"/>
      <c r="F13" s="115"/>
    </row>
    <row r="14" spans="1:6" ht="24" customHeight="1">
      <c r="A14" s="113" t="s">
        <v>317</v>
      </c>
      <c r="B14" s="792">
        <v>155853000</v>
      </c>
      <c r="C14" s="793">
        <v>95865790.770000026</v>
      </c>
      <c r="D14" s="708">
        <v>0.61510391696021272</v>
      </c>
      <c r="E14" s="110"/>
      <c r="F14" s="115"/>
    </row>
    <row r="15" spans="1:6" ht="24" customHeight="1">
      <c r="A15" s="113" t="s">
        <v>318</v>
      </c>
      <c r="B15" s="792">
        <v>189843000</v>
      </c>
      <c r="C15" s="793">
        <v>131874506.58000001</v>
      </c>
      <c r="D15" s="708">
        <v>0.69465035097422612</v>
      </c>
      <c r="E15" s="110"/>
      <c r="F15" s="115"/>
    </row>
    <row r="16" spans="1:6" ht="24" customHeight="1">
      <c r="A16" s="113" t="s">
        <v>319</v>
      </c>
      <c r="B16" s="792">
        <v>578855000</v>
      </c>
      <c r="C16" s="793">
        <v>337870628.66000032</v>
      </c>
      <c r="D16" s="708">
        <v>0.58368784697376774</v>
      </c>
      <c r="E16" s="110"/>
      <c r="F16" s="116"/>
    </row>
    <row r="17" spans="1:6" ht="24" customHeight="1">
      <c r="A17" s="113" t="s">
        <v>320</v>
      </c>
      <c r="B17" s="792">
        <v>46168000</v>
      </c>
      <c r="C17" s="793">
        <v>31543375.510000002</v>
      </c>
      <c r="D17" s="708">
        <v>0.68323027876451226</v>
      </c>
      <c r="E17" s="110"/>
      <c r="F17" s="115"/>
    </row>
    <row r="18" spans="1:6" ht="24" customHeight="1">
      <c r="A18" s="113" t="s">
        <v>321</v>
      </c>
      <c r="B18" s="792">
        <v>81505000</v>
      </c>
      <c r="C18" s="793">
        <v>54480317.409999967</v>
      </c>
      <c r="D18" s="708">
        <v>0.6684291443469722</v>
      </c>
      <c r="E18" s="110"/>
      <c r="F18" s="116"/>
    </row>
    <row r="19" spans="1:6" ht="24" customHeight="1">
      <c r="A19" s="113" t="s">
        <v>322</v>
      </c>
      <c r="B19" s="792">
        <v>63474000</v>
      </c>
      <c r="C19" s="793">
        <v>44888053.200000018</v>
      </c>
      <c r="D19" s="708">
        <v>0.70718803289535903</v>
      </c>
      <c r="E19" s="110"/>
      <c r="F19" s="115" t="s">
        <v>4</v>
      </c>
    </row>
    <row r="20" spans="1:6" ht="24" customHeight="1">
      <c r="A20" s="113" t="s">
        <v>323</v>
      </c>
      <c r="B20" s="792">
        <v>176016000</v>
      </c>
      <c r="C20" s="793">
        <v>113673572.1399999</v>
      </c>
      <c r="D20" s="708">
        <v>0.64581385862648788</v>
      </c>
      <c r="E20" s="110"/>
      <c r="F20" s="115"/>
    </row>
    <row r="21" spans="1:6" ht="24" customHeight="1">
      <c r="A21" s="113" t="s">
        <v>324</v>
      </c>
      <c r="B21" s="792">
        <v>309911000</v>
      </c>
      <c r="C21" s="793">
        <v>199118232.19000003</v>
      </c>
      <c r="D21" s="708">
        <v>0.64250133809383991</v>
      </c>
      <c r="E21" s="110"/>
      <c r="F21" s="115"/>
    </row>
    <row r="22" spans="1:6" ht="24" customHeight="1">
      <c r="A22" s="113" t="s">
        <v>325</v>
      </c>
      <c r="B22" s="792">
        <v>63249000</v>
      </c>
      <c r="C22" s="793">
        <v>40178197.049999997</v>
      </c>
      <c r="D22" s="708">
        <v>0.63523845515344113</v>
      </c>
      <c r="E22" s="110"/>
      <c r="F22" s="115"/>
    </row>
    <row r="23" spans="1:6" ht="24" customHeight="1">
      <c r="A23" s="113" t="s">
        <v>326</v>
      </c>
      <c r="B23" s="792">
        <v>80757000</v>
      </c>
      <c r="C23" s="793">
        <v>49596184.509999998</v>
      </c>
      <c r="D23" s="708">
        <v>0.61414099718909809</v>
      </c>
      <c r="E23" s="110"/>
      <c r="F23" s="115"/>
    </row>
    <row r="24" spans="1:6" ht="24" customHeight="1">
      <c r="A24" s="113" t="s">
        <v>327</v>
      </c>
      <c r="B24" s="792">
        <v>278599000</v>
      </c>
      <c r="C24" s="793">
        <v>177567096.30000004</v>
      </c>
      <c r="D24" s="708">
        <v>0.63735726366569889</v>
      </c>
      <c r="E24" s="110"/>
      <c r="F24" s="115"/>
    </row>
    <row r="25" spans="1:6" ht="24" customHeight="1">
      <c r="A25" s="117" t="s">
        <v>328</v>
      </c>
      <c r="B25" s="794">
        <v>107384000</v>
      </c>
      <c r="C25" s="795">
        <v>82814715.629999951</v>
      </c>
      <c r="D25" s="709">
        <v>0.77120162808239545</v>
      </c>
      <c r="E25" s="110"/>
      <c r="F25" s="115"/>
    </row>
    <row r="26" spans="1:6" ht="23.25" customHeight="1">
      <c r="A26" s="659" t="s">
        <v>760</v>
      </c>
    </row>
    <row r="31" spans="1:6">
      <c r="D31" s="93" t="s">
        <v>4</v>
      </c>
    </row>
  </sheetData>
  <phoneticPr fontId="53" type="noConversion"/>
  <conditionalFormatting sqref="E9:E25">
    <cfRule type="cellIs" dxfId="18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70" workbookViewId="0">
      <selection activeCell="R92" sqref="R92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14.140625" style="596" bestFit="1" customWidth="1"/>
    <col min="15" max="15" width="16.28515625" style="596" bestFit="1" customWidth="1"/>
    <col min="16" max="16" width="16.42578125" style="596" customWidth="1"/>
    <col min="17" max="18" width="7.85546875" style="596"/>
    <col min="19" max="19" width="16" style="596" customWidth="1"/>
    <col min="20" max="16384" width="7.85546875" style="596"/>
  </cols>
  <sheetData>
    <row r="1" spans="1:16" ht="19.5" customHeight="1">
      <c r="B1" s="597" t="s">
        <v>644</v>
      </c>
      <c r="C1" s="597"/>
      <c r="D1" s="597"/>
      <c r="I1" s="599"/>
    </row>
    <row r="2" spans="1:16" ht="15.75" customHeight="1">
      <c r="B2" s="1619" t="s">
        <v>645</v>
      </c>
      <c r="C2" s="1619"/>
      <c r="D2" s="1619"/>
      <c r="E2" s="1619"/>
      <c r="F2" s="1619"/>
      <c r="G2" s="1619"/>
      <c r="H2" s="1619"/>
      <c r="I2" s="1619"/>
      <c r="J2" s="1619"/>
      <c r="K2" s="1619"/>
      <c r="L2" s="1619"/>
    </row>
    <row r="3" spans="1:16" ht="15" customHeight="1"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6" ht="15" customHeight="1"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6" ht="15.75">
      <c r="B5" s="600"/>
      <c r="C5" s="601"/>
      <c r="D5" s="602"/>
      <c r="E5" s="99" t="s">
        <v>227</v>
      </c>
      <c r="F5" s="926" t="s">
        <v>516</v>
      </c>
      <c r="G5" s="603" t="s">
        <v>229</v>
      </c>
      <c r="H5" s="604"/>
      <c r="I5" s="604"/>
      <c r="J5" s="604" t="s">
        <v>433</v>
      </c>
      <c r="K5" s="604"/>
      <c r="L5" s="605"/>
    </row>
    <row r="6" spans="1:16" ht="15.75">
      <c r="B6" s="606" t="s">
        <v>3</v>
      </c>
      <c r="C6" s="607"/>
      <c r="D6" s="608"/>
      <c r="E6" s="102" t="s">
        <v>228</v>
      </c>
      <c r="F6" s="927" t="s">
        <v>519</v>
      </c>
      <c r="G6" s="610"/>
      <c r="H6" s="610"/>
      <c r="I6" s="610"/>
      <c r="J6" s="610"/>
      <c r="K6" s="782"/>
      <c r="L6" s="782"/>
    </row>
    <row r="7" spans="1:16" ht="15.75">
      <c r="B7" s="611"/>
      <c r="C7" s="598"/>
      <c r="D7" s="612"/>
      <c r="E7" s="105" t="s">
        <v>743</v>
      </c>
      <c r="F7" s="609"/>
      <c r="G7" s="613" t="s">
        <v>434</v>
      </c>
      <c r="H7" s="614" t="s">
        <v>534</v>
      </c>
      <c r="I7" s="614" t="s">
        <v>436</v>
      </c>
      <c r="J7" s="1098" t="s">
        <v>531</v>
      </c>
      <c r="K7" s="1099" t="s">
        <v>456</v>
      </c>
      <c r="L7" s="1099" t="s">
        <v>759</v>
      </c>
    </row>
    <row r="8" spans="1:16" s="615" customFormat="1" ht="15" customHeight="1">
      <c r="B8" s="616"/>
      <c r="C8" s="617"/>
      <c r="D8" s="618"/>
      <c r="E8" s="1614" t="s">
        <v>646</v>
      </c>
      <c r="F8" s="1615"/>
      <c r="G8" s="1615"/>
      <c r="H8" s="1615"/>
      <c r="I8" s="1616"/>
      <c r="J8" s="783"/>
      <c r="K8" s="783"/>
      <c r="L8" s="783"/>
      <c r="M8" s="596"/>
    </row>
    <row r="9" spans="1:16" s="615" customFormat="1" ht="9.9499999999999993" customHeight="1">
      <c r="B9" s="1617">
        <v>1</v>
      </c>
      <c r="C9" s="1618"/>
      <c r="D9" s="1618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10">
        <v>7</v>
      </c>
      <c r="K9" s="892">
        <v>8</v>
      </c>
      <c r="L9" s="710">
        <v>9</v>
      </c>
    </row>
    <row r="10" spans="1:16" ht="21.75" customHeight="1">
      <c r="A10" s="622" t="s">
        <v>647</v>
      </c>
      <c r="B10" s="623" t="s">
        <v>648</v>
      </c>
      <c r="C10" s="624"/>
      <c r="D10" s="625"/>
      <c r="E10" s="1127">
        <v>435340000000</v>
      </c>
      <c r="F10" s="1127">
        <v>435340000000</v>
      </c>
      <c r="G10" s="925">
        <v>36844986274.309998</v>
      </c>
      <c r="H10" s="1127">
        <v>73245088550.819931</v>
      </c>
      <c r="I10" s="1127">
        <v>105552645769.01984</v>
      </c>
      <c r="J10" s="890">
        <v>8.4634966403983089E-2</v>
      </c>
      <c r="K10" s="653">
        <v>0.16824800971842682</v>
      </c>
      <c r="L10" s="653">
        <v>0.24246025122667303</v>
      </c>
    </row>
    <row r="11" spans="1:16" ht="15.75">
      <c r="A11" s="622"/>
      <c r="B11" s="627" t="s">
        <v>536</v>
      </c>
      <c r="C11" s="628"/>
      <c r="D11" s="625"/>
      <c r="E11" s="1075"/>
      <c r="F11" s="1075"/>
      <c r="G11" s="671"/>
      <c r="H11" s="1075"/>
      <c r="I11" s="1075"/>
      <c r="J11" s="891"/>
      <c r="K11" s="626"/>
      <c r="L11" s="1070"/>
    </row>
    <row r="12" spans="1:16" ht="21.75" customHeight="1">
      <c r="A12" s="622" t="s">
        <v>649</v>
      </c>
      <c r="B12" s="629" t="s">
        <v>622</v>
      </c>
      <c r="C12" s="630" t="s">
        <v>650</v>
      </c>
      <c r="D12" s="631"/>
      <c r="E12" s="1075">
        <v>235893971000</v>
      </c>
      <c r="F12" s="1075">
        <v>237618625423.66003</v>
      </c>
      <c r="G12" s="671">
        <v>21501511481.480003</v>
      </c>
      <c r="H12" s="1075">
        <v>43030328352.849945</v>
      </c>
      <c r="I12" s="1075">
        <v>61934671549.809975</v>
      </c>
      <c r="J12" s="1121">
        <v>9.0487483643776123E-2</v>
      </c>
      <c r="K12" s="1070">
        <v>0.18108987995418876</v>
      </c>
      <c r="L12" s="1070">
        <v>0.26064737744940703</v>
      </c>
      <c r="P12" s="669"/>
    </row>
    <row r="13" spans="1:16" ht="12" customHeight="1">
      <c r="A13" s="622"/>
      <c r="B13" s="632"/>
      <c r="C13" s="633" t="s">
        <v>564</v>
      </c>
      <c r="D13" s="634"/>
      <c r="E13" s="1074"/>
      <c r="F13" s="1074"/>
      <c r="G13" s="670"/>
      <c r="H13" s="1074"/>
      <c r="I13" s="1074"/>
      <c r="J13" s="1122"/>
      <c r="K13" s="1071"/>
      <c r="L13" s="1071"/>
    </row>
    <row r="14" spans="1:16" ht="15.95" customHeight="1">
      <c r="A14" s="622" t="s">
        <v>651</v>
      </c>
      <c r="B14" s="632"/>
      <c r="C14" s="635" t="s">
        <v>652</v>
      </c>
      <c r="D14" s="634" t="s">
        <v>653</v>
      </c>
      <c r="E14" s="1074">
        <v>66697426000</v>
      </c>
      <c r="F14" s="1074">
        <v>66405524962</v>
      </c>
      <c r="G14" s="670">
        <v>8936489137</v>
      </c>
      <c r="H14" s="1074">
        <v>17872978274</v>
      </c>
      <c r="I14" s="1074">
        <v>22998941907</v>
      </c>
      <c r="J14" s="1122">
        <v>0.1345744822002963</v>
      </c>
      <c r="K14" s="1071">
        <v>0.26914896440059261</v>
      </c>
      <c r="L14" s="1071">
        <v>0.34634078896539028</v>
      </c>
    </row>
    <row r="15" spans="1:16" ht="15.95" customHeight="1">
      <c r="A15" s="622" t="s">
        <v>654</v>
      </c>
      <c r="B15" s="632"/>
      <c r="C15" s="635" t="s">
        <v>655</v>
      </c>
      <c r="D15" s="634" t="s">
        <v>656</v>
      </c>
      <c r="E15" s="1074">
        <v>52612361000</v>
      </c>
      <c r="F15" s="1074">
        <v>53717361000</v>
      </c>
      <c r="G15" s="670">
        <v>4663105146.3999996</v>
      </c>
      <c r="H15" s="1074">
        <v>8681512133.6100006</v>
      </c>
      <c r="I15" s="1074">
        <v>12877294007.349998</v>
      </c>
      <c r="J15" s="1122">
        <v>8.6808157727629245E-2</v>
      </c>
      <c r="K15" s="1071">
        <v>0.16161464323629005</v>
      </c>
      <c r="L15" s="1071">
        <v>0.23972313173296056</v>
      </c>
      <c r="P15" s="669"/>
    </row>
    <row r="16" spans="1:16" ht="12" customHeight="1">
      <c r="A16" s="622"/>
      <c r="B16" s="632"/>
      <c r="C16" s="635"/>
      <c r="D16" s="634" t="s">
        <v>564</v>
      </c>
      <c r="E16" s="1074"/>
      <c r="F16" s="1074"/>
      <c r="G16" s="670"/>
      <c r="H16" s="1074"/>
      <c r="I16" s="1074"/>
      <c r="J16" s="1122" t="e">
        <v>#DIV/0!</v>
      </c>
      <c r="K16" s="1071" t="e">
        <v>#DIV/0!</v>
      </c>
      <c r="L16" s="1071" t="e">
        <v>#DIV/0!</v>
      </c>
    </row>
    <row r="17" spans="1:13" ht="15.95" customHeight="1">
      <c r="A17" s="622" t="s">
        <v>657</v>
      </c>
      <c r="B17" s="636"/>
      <c r="C17" s="635"/>
      <c r="D17" s="634" t="s">
        <v>658</v>
      </c>
      <c r="E17" s="1074">
        <v>33522023000</v>
      </c>
      <c r="F17" s="1074">
        <v>33522023000</v>
      </c>
      <c r="G17" s="670">
        <v>3039351135.75</v>
      </c>
      <c r="H17" s="1074">
        <v>5653579408.0600004</v>
      </c>
      <c r="I17" s="1074">
        <v>8105629277.5299997</v>
      </c>
      <c r="J17" s="1122">
        <v>9.0667294624492079E-2</v>
      </c>
      <c r="K17" s="1071">
        <v>0.16865269163677862</v>
      </c>
      <c r="L17" s="1071">
        <v>0.24180012278883048</v>
      </c>
    </row>
    <row r="18" spans="1:13" ht="15.95" customHeight="1">
      <c r="A18" s="622" t="s">
        <v>659</v>
      </c>
      <c r="B18" s="632"/>
      <c r="C18" s="635"/>
      <c r="D18" s="637" t="s">
        <v>660</v>
      </c>
      <c r="E18" s="1074">
        <v>17627638000</v>
      </c>
      <c r="F18" s="1074">
        <v>17627638000</v>
      </c>
      <c r="G18" s="670">
        <v>1512670677.6500001</v>
      </c>
      <c r="H18" s="1074">
        <v>2805766059.5500002</v>
      </c>
      <c r="I18" s="1074">
        <v>4438415063.8199997</v>
      </c>
      <c r="J18" s="1122">
        <v>8.5812442804305375E-2</v>
      </c>
      <c r="K18" s="1071">
        <v>0.15916857718260383</v>
      </c>
      <c r="L18" s="1071">
        <v>0.25178728221103697</v>
      </c>
    </row>
    <row r="19" spans="1:13" ht="45">
      <c r="A19" s="638" t="s">
        <v>661</v>
      </c>
      <c r="B19" s="632"/>
      <c r="C19" s="639" t="s">
        <v>662</v>
      </c>
      <c r="D19" s="640" t="s">
        <v>663</v>
      </c>
      <c r="E19" s="1074">
        <v>58931034000</v>
      </c>
      <c r="F19" s="1074">
        <v>60776616895.279991</v>
      </c>
      <c r="G19" s="670">
        <v>5169972369.5300007</v>
      </c>
      <c r="H19" s="1074">
        <v>10354156547</v>
      </c>
      <c r="I19" s="1074">
        <v>15559786673.960003</v>
      </c>
      <c r="J19" s="1122">
        <v>8.5065155542270884E-2</v>
      </c>
      <c r="K19" s="1071">
        <v>0.17036414785707035</v>
      </c>
      <c r="L19" s="1071">
        <v>0.25601600531286567</v>
      </c>
    </row>
    <row r="20" spans="1:13" ht="30">
      <c r="A20" s="638" t="s">
        <v>664</v>
      </c>
      <c r="B20" s="632"/>
      <c r="C20" s="639" t="s">
        <v>665</v>
      </c>
      <c r="D20" s="640" t="s">
        <v>666</v>
      </c>
      <c r="E20" s="1074">
        <v>3184860000</v>
      </c>
      <c r="F20" s="1074">
        <v>5274381200.2300024</v>
      </c>
      <c r="G20" s="670">
        <v>251747666.15000001</v>
      </c>
      <c r="H20" s="1074">
        <v>543679669.25</v>
      </c>
      <c r="I20" s="1074">
        <v>861069328.26999986</v>
      </c>
      <c r="J20" s="1122">
        <v>4.7730275191148856E-2</v>
      </c>
      <c r="K20" s="1071">
        <v>0.1030793279079433</v>
      </c>
      <c r="L20" s="1071">
        <v>0.16325504273988592</v>
      </c>
    </row>
    <row r="21" spans="1:13" ht="30">
      <c r="A21" s="638" t="s">
        <v>667</v>
      </c>
      <c r="B21" s="632"/>
      <c r="C21" s="639" t="s">
        <v>668</v>
      </c>
      <c r="D21" s="640" t="s">
        <v>742</v>
      </c>
      <c r="E21" s="1074">
        <v>20276325000</v>
      </c>
      <c r="F21" s="1074">
        <v>20294987400</v>
      </c>
      <c r="G21" s="670">
        <v>1739327787</v>
      </c>
      <c r="H21" s="1074">
        <v>3389429087</v>
      </c>
      <c r="I21" s="1074">
        <v>5171947313.5</v>
      </c>
      <c r="J21" s="1122">
        <v>8.5702333917191786E-2</v>
      </c>
      <c r="K21" s="1071">
        <v>0.16700818878064444</v>
      </c>
      <c r="L21" s="1071">
        <v>0.254838656046665</v>
      </c>
    </row>
    <row r="22" spans="1:13" ht="21.75" customHeight="1">
      <c r="A22" s="622" t="s">
        <v>669</v>
      </c>
      <c r="B22" s="623" t="s">
        <v>637</v>
      </c>
      <c r="C22" s="624" t="s">
        <v>670</v>
      </c>
      <c r="D22" s="641"/>
      <c r="E22" s="1075">
        <v>26270074000</v>
      </c>
      <c r="F22" s="1075">
        <v>26154536506.790001</v>
      </c>
      <c r="G22" s="671">
        <v>2058382849.2299993</v>
      </c>
      <c r="H22" s="1075">
        <v>4071288181.3199973</v>
      </c>
      <c r="I22" s="1075">
        <v>6278029959.2799959</v>
      </c>
      <c r="J22" s="1121">
        <v>7.8700796272785062E-2</v>
      </c>
      <c r="K22" s="1070">
        <v>0.15566279219909124</v>
      </c>
      <c r="L22" s="1070">
        <v>0.24003598601910422</v>
      </c>
    </row>
    <row r="23" spans="1:13" ht="21.75" customHeight="1">
      <c r="A23" s="622" t="s">
        <v>671</v>
      </c>
      <c r="B23" s="642" t="s">
        <v>672</v>
      </c>
      <c r="C23" s="624" t="s">
        <v>673</v>
      </c>
      <c r="D23" s="641"/>
      <c r="E23" s="1075">
        <v>87714670000</v>
      </c>
      <c r="F23" s="1075">
        <v>88493691443.139984</v>
      </c>
      <c r="G23" s="671">
        <v>4973834718.5199995</v>
      </c>
      <c r="H23" s="1075">
        <v>12571047469.149992</v>
      </c>
      <c r="I23" s="1075">
        <v>19695850402.149853</v>
      </c>
      <c r="J23" s="1121">
        <v>5.6205528749084299E-2</v>
      </c>
      <c r="K23" s="1070">
        <v>0.14205586030081355</v>
      </c>
      <c r="L23" s="1070">
        <v>0.22256784727762277</v>
      </c>
    </row>
    <row r="24" spans="1:13" ht="12" customHeight="1">
      <c r="A24" s="622"/>
      <c r="B24" s="642"/>
      <c r="C24" s="633" t="s">
        <v>564</v>
      </c>
      <c r="D24" s="641"/>
      <c r="E24" s="1074"/>
      <c r="F24" s="1074"/>
      <c r="G24" s="670"/>
      <c r="H24" s="1074"/>
      <c r="I24" s="1074"/>
      <c r="J24" s="1121"/>
      <c r="K24" s="1070"/>
      <c r="L24" s="1070"/>
    </row>
    <row r="25" spans="1:13" ht="15.75" customHeight="1">
      <c r="A25" s="622" t="s">
        <v>674</v>
      </c>
      <c r="B25" s="642"/>
      <c r="C25" s="635" t="s">
        <v>675</v>
      </c>
      <c r="D25" s="634" t="s">
        <v>676</v>
      </c>
      <c r="E25" s="1074">
        <v>58263333000</v>
      </c>
      <c r="F25" s="1074">
        <v>58156875054.710014</v>
      </c>
      <c r="G25" s="670">
        <v>3370674954.9500003</v>
      </c>
      <c r="H25" s="1074">
        <v>9442654095.4899998</v>
      </c>
      <c r="I25" s="1074">
        <v>14820888452.360006</v>
      </c>
      <c r="J25" s="1122">
        <v>5.7958323100735717E-2</v>
      </c>
      <c r="K25" s="1071">
        <v>0.16236522486132543</v>
      </c>
      <c r="L25" s="1071">
        <v>0.25484327413427094</v>
      </c>
    </row>
    <row r="26" spans="1:13" ht="15.75" customHeight="1">
      <c r="A26" s="622" t="s">
        <v>677</v>
      </c>
      <c r="B26" s="642"/>
      <c r="C26" s="635" t="s">
        <v>678</v>
      </c>
      <c r="D26" s="634" t="s">
        <v>679</v>
      </c>
      <c r="E26" s="1074">
        <v>20452490000</v>
      </c>
      <c r="F26" s="1074">
        <v>23500414807.32</v>
      </c>
      <c r="G26" s="670">
        <v>822644963.30000019</v>
      </c>
      <c r="H26" s="1074">
        <v>1759430314.6399994</v>
      </c>
      <c r="I26" s="1074">
        <v>3455329019.8100004</v>
      </c>
      <c r="J26" s="1122">
        <v>3.5005550754949211E-2</v>
      </c>
      <c r="K26" s="1071">
        <v>7.4868053566950879E-2</v>
      </c>
      <c r="L26" s="1071">
        <v>0.14703268210966733</v>
      </c>
    </row>
    <row r="27" spans="1:13" ht="21.75" customHeight="1">
      <c r="A27" s="622" t="s">
        <v>680</v>
      </c>
      <c r="B27" s="642" t="s">
        <v>681</v>
      </c>
      <c r="C27" s="624" t="s">
        <v>682</v>
      </c>
      <c r="D27" s="641"/>
      <c r="E27" s="1075">
        <v>24058053000</v>
      </c>
      <c r="F27" s="1075">
        <v>24261451974.669998</v>
      </c>
      <c r="G27" s="671">
        <v>564391225.76999998</v>
      </c>
      <c r="H27" s="1075">
        <v>2052471895.4999995</v>
      </c>
      <c r="I27" s="1075">
        <v>2823955261.3599992</v>
      </c>
      <c r="J27" s="1121">
        <v>2.3262879169773053E-2</v>
      </c>
      <c r="K27" s="1070">
        <v>8.4598065179399343E-2</v>
      </c>
      <c r="L27" s="1070">
        <v>0.11639679539000099</v>
      </c>
    </row>
    <row r="28" spans="1:13" ht="12" customHeight="1">
      <c r="A28" s="622"/>
      <c r="B28" s="642"/>
      <c r="C28" s="633" t="s">
        <v>564</v>
      </c>
      <c r="D28" s="641"/>
      <c r="E28" s="1074"/>
      <c r="F28" s="1074"/>
      <c r="G28" s="670"/>
      <c r="H28" s="1074"/>
      <c r="I28" s="1074"/>
      <c r="J28" s="1122"/>
      <c r="K28" s="1071"/>
      <c r="L28" s="1071"/>
    </row>
    <row r="29" spans="1:13" ht="30" customHeight="1">
      <c r="A29" s="638" t="s">
        <v>683</v>
      </c>
      <c r="B29" s="642"/>
      <c r="C29" s="639" t="s">
        <v>684</v>
      </c>
      <c r="D29" s="643" t="s">
        <v>685</v>
      </c>
      <c r="E29" s="1074">
        <v>16909039000</v>
      </c>
      <c r="F29" s="1074">
        <v>18043535416.380001</v>
      </c>
      <c r="G29" s="670">
        <v>525106924.29999995</v>
      </c>
      <c r="H29" s="1074">
        <v>1934778741.96</v>
      </c>
      <c r="I29" s="1074">
        <v>2498528093.7700005</v>
      </c>
      <c r="J29" s="1122">
        <v>2.9102219281444453E-2</v>
      </c>
      <c r="K29" s="1071">
        <v>0.10722836169920444</v>
      </c>
      <c r="L29" s="1071">
        <v>0.138472202709333</v>
      </c>
    </row>
    <row r="30" spans="1:13" ht="47.25" customHeight="1">
      <c r="A30" s="638" t="s">
        <v>686</v>
      </c>
      <c r="B30" s="642"/>
      <c r="C30" s="639" t="s">
        <v>687</v>
      </c>
      <c r="D30" s="643" t="s">
        <v>688</v>
      </c>
      <c r="E30" s="1074">
        <v>40009000</v>
      </c>
      <c r="F30" s="1074">
        <v>188987432.36000001</v>
      </c>
      <c r="G30" s="670">
        <v>6055.61</v>
      </c>
      <c r="H30" s="1074">
        <v>2238140.84</v>
      </c>
      <c r="I30" s="1074">
        <v>64612480.699999996</v>
      </c>
      <c r="J30" s="1122">
        <v>3.2042395223745552E-5</v>
      </c>
      <c r="K30" s="1071">
        <v>1.184280251893465E-2</v>
      </c>
      <c r="L30" s="1071">
        <v>0.3418877112257942</v>
      </c>
      <c r="M30" s="644"/>
    </row>
    <row r="31" spans="1:13" ht="30">
      <c r="A31" s="638" t="s">
        <v>689</v>
      </c>
      <c r="B31" s="642"/>
      <c r="C31" s="639" t="s">
        <v>690</v>
      </c>
      <c r="D31" s="643" t="s">
        <v>691</v>
      </c>
      <c r="E31" s="1074">
        <v>20150000</v>
      </c>
      <c r="F31" s="1074">
        <v>250499401.41000003</v>
      </c>
      <c r="G31" s="670"/>
      <c r="H31" s="1074">
        <v>6639917.3899999997</v>
      </c>
      <c r="I31" s="1074">
        <v>10777890.030000001</v>
      </c>
      <c r="J31" s="1122">
        <v>0</v>
      </c>
      <c r="K31" s="1071">
        <v>2.6506719587454198E-2</v>
      </c>
      <c r="L31" s="1071">
        <v>4.3025611914974199E-2</v>
      </c>
    </row>
    <row r="32" spans="1:13" ht="21.75" customHeight="1">
      <c r="A32" s="638" t="s">
        <v>692</v>
      </c>
      <c r="B32" s="645" t="s">
        <v>693</v>
      </c>
      <c r="C32" s="646" t="s">
        <v>694</v>
      </c>
      <c r="D32" s="647"/>
      <c r="E32" s="1073">
        <v>27599900000</v>
      </c>
      <c r="F32" s="1073">
        <v>27599905000</v>
      </c>
      <c r="G32" s="658">
        <v>3637611105.4899998</v>
      </c>
      <c r="H32" s="1073">
        <v>4542075831.9799995</v>
      </c>
      <c r="I32" s="1073">
        <v>5822827122.6300001</v>
      </c>
      <c r="J32" s="1121">
        <v>0.1317979574744913</v>
      </c>
      <c r="K32" s="1070">
        <v>0.16456853137646668</v>
      </c>
      <c r="L32" s="1070">
        <v>0.21097272337096812</v>
      </c>
    </row>
    <row r="33" spans="1:14" ht="21.75" customHeight="1">
      <c r="A33" s="638" t="s">
        <v>695</v>
      </c>
      <c r="B33" s="645" t="s">
        <v>696</v>
      </c>
      <c r="C33" s="646" t="s">
        <v>697</v>
      </c>
      <c r="D33" s="647"/>
      <c r="E33" s="1075">
        <v>23327650000</v>
      </c>
      <c r="F33" s="1075">
        <v>21347198887.419998</v>
      </c>
      <c r="G33" s="671">
        <v>3547050169.4799995</v>
      </c>
      <c r="H33" s="1075">
        <v>5739182921.4699993</v>
      </c>
      <c r="I33" s="1075">
        <v>7022972606.3800001</v>
      </c>
      <c r="J33" s="1121">
        <v>0.16615998137208965</v>
      </c>
      <c r="K33" s="1070">
        <v>0.26884946131513893</v>
      </c>
      <c r="L33" s="1070">
        <v>0.32898801587119098</v>
      </c>
    </row>
    <row r="34" spans="1:14" ht="21.75" customHeight="1">
      <c r="A34" s="638" t="s">
        <v>698</v>
      </c>
      <c r="B34" s="648" t="s">
        <v>699</v>
      </c>
      <c r="C34" s="649" t="s">
        <v>700</v>
      </c>
      <c r="D34" s="650"/>
      <c r="E34" s="1076">
        <v>10475682000</v>
      </c>
      <c r="F34" s="1076">
        <v>9864590764.3199902</v>
      </c>
      <c r="G34" s="672">
        <v>562204724.34000003</v>
      </c>
      <c r="H34" s="1076">
        <v>1238693898.5499969</v>
      </c>
      <c r="I34" s="1076">
        <v>1974338867.4100039</v>
      </c>
      <c r="J34" s="1168">
        <v>5.6992199450734672E-2</v>
      </c>
      <c r="K34" s="1072">
        <v>0.12556971983372342</v>
      </c>
      <c r="L34" s="1072">
        <v>0.20014402164062847</v>
      </c>
    </row>
    <row r="35" spans="1:14" s="780" customFormat="1" ht="14.25">
      <c r="E35" s="781"/>
    </row>
    <row r="36" spans="1:14" s="780" customFormat="1" ht="14.25">
      <c r="E36" s="781"/>
    </row>
    <row r="37" spans="1:14" s="780" customFormat="1" ht="14.25">
      <c r="E37" s="781"/>
    </row>
    <row r="38" spans="1:14" ht="15.75">
      <c r="B38" s="600"/>
      <c r="C38" s="601"/>
      <c r="D38" s="602"/>
      <c r="E38" s="99" t="s">
        <v>227</v>
      </c>
      <c r="F38" s="926" t="s">
        <v>516</v>
      </c>
      <c r="G38" s="603" t="s">
        <v>229</v>
      </c>
      <c r="H38" s="604"/>
      <c r="I38" s="604"/>
      <c r="J38" s="604" t="s">
        <v>433</v>
      </c>
      <c r="K38" s="604"/>
      <c r="L38" s="605"/>
    </row>
    <row r="39" spans="1:14" ht="15.75">
      <c r="B39" s="606" t="s">
        <v>3</v>
      </c>
      <c r="C39" s="607"/>
      <c r="D39" s="608"/>
      <c r="E39" s="102" t="s">
        <v>228</v>
      </c>
      <c r="F39" s="927" t="s">
        <v>519</v>
      </c>
      <c r="G39" s="610"/>
      <c r="H39" s="610"/>
      <c r="I39" s="610"/>
      <c r="J39" s="610"/>
      <c r="K39" s="782"/>
      <c r="L39" s="782"/>
    </row>
    <row r="40" spans="1:14" ht="15.75">
      <c r="B40" s="611"/>
      <c r="C40" s="598"/>
      <c r="D40" s="612"/>
      <c r="E40" s="105" t="s">
        <v>743</v>
      </c>
      <c r="F40" s="609"/>
      <c r="G40" s="613" t="s">
        <v>751</v>
      </c>
      <c r="H40" s="614" t="s">
        <v>752</v>
      </c>
      <c r="I40" s="614" t="s">
        <v>753</v>
      </c>
      <c r="J40" s="1098" t="s">
        <v>531</v>
      </c>
      <c r="K40" s="1099" t="s">
        <v>456</v>
      </c>
      <c r="L40" s="1099" t="s">
        <v>759</v>
      </c>
    </row>
    <row r="41" spans="1:14">
      <c r="B41" s="616"/>
      <c r="C41" s="617"/>
      <c r="D41" s="618"/>
      <c r="E41" s="1614" t="s">
        <v>646</v>
      </c>
      <c r="F41" s="1615"/>
      <c r="G41" s="1615"/>
      <c r="H41" s="1615"/>
      <c r="I41" s="1616"/>
      <c r="J41" s="783"/>
      <c r="K41" s="783"/>
      <c r="L41" s="783"/>
    </row>
    <row r="42" spans="1:14">
      <c r="B42" s="1617">
        <v>1</v>
      </c>
      <c r="C42" s="1618"/>
      <c r="D42" s="1618"/>
      <c r="E42" s="1151">
        <v>2</v>
      </c>
      <c r="F42" s="620">
        <v>3</v>
      </c>
      <c r="G42" s="620">
        <v>4</v>
      </c>
      <c r="H42" s="621">
        <v>5</v>
      </c>
      <c r="I42" s="621">
        <v>6</v>
      </c>
      <c r="J42" s="710">
        <v>7</v>
      </c>
      <c r="K42" s="892">
        <v>8</v>
      </c>
      <c r="L42" s="710">
        <v>9</v>
      </c>
    </row>
    <row r="43" spans="1:14" ht="15.75">
      <c r="B43" s="623" t="s">
        <v>648</v>
      </c>
      <c r="C43" s="624"/>
      <c r="D43" s="625"/>
      <c r="E43" s="1127">
        <v>435340000000</v>
      </c>
      <c r="F43" s="1127">
        <v>435340000000</v>
      </c>
      <c r="G43" s="1127">
        <v>148522813926.77008</v>
      </c>
      <c r="H43" s="1127">
        <v>182951413608.42972</v>
      </c>
      <c r="I43" s="1127">
        <v>214512294099.32001</v>
      </c>
      <c r="J43" s="890">
        <v>0.34116509837545383</v>
      </c>
      <c r="K43" s="653">
        <v>0.42024949145134771</v>
      </c>
      <c r="L43" s="653">
        <v>0.49274657531887722</v>
      </c>
      <c r="N43" s="669"/>
    </row>
    <row r="44" spans="1:14" ht="15.75">
      <c r="B44" s="627" t="s">
        <v>536</v>
      </c>
      <c r="C44" s="628"/>
      <c r="D44" s="625"/>
      <c r="E44" s="1075"/>
      <c r="F44" s="1075"/>
      <c r="G44" s="1075"/>
      <c r="H44" s="1075"/>
      <c r="I44" s="1075"/>
      <c r="J44" s="1121"/>
      <c r="K44" s="1070"/>
      <c r="L44" s="1070"/>
      <c r="N44" s="669"/>
    </row>
    <row r="45" spans="1:14" ht="15.75">
      <c r="B45" s="629" t="s">
        <v>622</v>
      </c>
      <c r="C45" s="630" t="s">
        <v>650</v>
      </c>
      <c r="D45" s="631"/>
      <c r="E45" s="1075">
        <v>235893971000</v>
      </c>
      <c r="F45" s="1075">
        <v>237618625423.66003</v>
      </c>
      <c r="G45" s="1075">
        <v>86267084104.850067</v>
      </c>
      <c r="H45" s="1075">
        <v>106977261213.58994</v>
      </c>
      <c r="I45" s="1075">
        <v>126102592346.40007</v>
      </c>
      <c r="J45" s="1121">
        <v>0.36304849399343564</v>
      </c>
      <c r="K45" s="1070">
        <v>0.4502057068247734</v>
      </c>
      <c r="L45" s="1070">
        <v>0.53069321532168012</v>
      </c>
      <c r="N45" s="669"/>
    </row>
    <row r="46" spans="1:14">
      <c r="B46" s="632"/>
      <c r="C46" s="633" t="s">
        <v>564</v>
      </c>
      <c r="D46" s="634"/>
      <c r="E46" s="1074"/>
      <c r="F46" s="1074"/>
      <c r="G46" s="1074"/>
      <c r="H46" s="1074"/>
      <c r="I46" s="1074"/>
      <c r="J46" s="1122"/>
      <c r="K46" s="1071"/>
      <c r="L46" s="1071"/>
      <c r="N46" s="669"/>
    </row>
    <row r="47" spans="1:14">
      <c r="B47" s="632"/>
      <c r="C47" s="635" t="s">
        <v>652</v>
      </c>
      <c r="D47" s="634" t="s">
        <v>653</v>
      </c>
      <c r="E47" s="1074">
        <v>66697426000</v>
      </c>
      <c r="F47" s="1074">
        <v>66405524962</v>
      </c>
      <c r="G47" s="1074">
        <v>28174603040</v>
      </c>
      <c r="H47" s="1074">
        <v>33673209464</v>
      </c>
      <c r="I47" s="1074">
        <v>38817891488</v>
      </c>
      <c r="J47" s="1122">
        <v>0.42428100758367138</v>
      </c>
      <c r="K47" s="1071">
        <v>0.50708445544657932</v>
      </c>
      <c r="L47" s="1071">
        <v>0.5845581600358285</v>
      </c>
      <c r="N47" s="669"/>
    </row>
    <row r="48" spans="1:14">
      <c r="B48" s="632"/>
      <c r="C48" s="635" t="s">
        <v>655</v>
      </c>
      <c r="D48" s="634" t="s">
        <v>656</v>
      </c>
      <c r="E48" s="1074">
        <v>52612361000</v>
      </c>
      <c r="F48" s="1074">
        <v>53717361000</v>
      </c>
      <c r="G48" s="1074">
        <v>20320127043.73</v>
      </c>
      <c r="H48" s="1074">
        <v>26467509424.040001</v>
      </c>
      <c r="I48" s="1074">
        <v>30434619519.059998</v>
      </c>
      <c r="J48" s="1122">
        <v>0.37827858006148141</v>
      </c>
      <c r="K48" s="1071">
        <v>0.49271797667126649</v>
      </c>
      <c r="L48" s="1071">
        <v>0.56656952151949524</v>
      </c>
      <c r="N48" s="669"/>
    </row>
    <row r="49" spans="2:14">
      <c r="B49" s="632"/>
      <c r="C49" s="635"/>
      <c r="D49" s="634" t="s">
        <v>564</v>
      </c>
      <c r="E49" s="1074"/>
      <c r="F49" s="1074"/>
      <c r="G49" s="1074"/>
      <c r="H49" s="1074"/>
      <c r="I49" s="1074"/>
      <c r="J49" s="1122"/>
      <c r="K49" s="1071"/>
      <c r="L49" s="1071"/>
      <c r="N49" s="669"/>
    </row>
    <row r="50" spans="2:14">
      <c r="B50" s="636"/>
      <c r="C50" s="635"/>
      <c r="D50" s="634" t="s">
        <v>658</v>
      </c>
      <c r="E50" s="1074">
        <v>33522023000</v>
      </c>
      <c r="F50" s="1074">
        <v>33522023000</v>
      </c>
      <c r="G50" s="1074">
        <v>13955731893.68</v>
      </c>
      <c r="H50" s="1074">
        <v>18154781478.279999</v>
      </c>
      <c r="I50" s="1074">
        <v>20118693472.07</v>
      </c>
      <c r="J50" s="1122">
        <v>0.4163153248143765</v>
      </c>
      <c r="K50" s="1071">
        <v>0.54157774064769293</v>
      </c>
      <c r="L50" s="1071">
        <v>0.60016346483832439</v>
      </c>
      <c r="N50" s="669"/>
    </row>
    <row r="51" spans="2:14">
      <c r="B51" s="632"/>
      <c r="C51" s="635"/>
      <c r="D51" s="637" t="s">
        <v>660</v>
      </c>
      <c r="E51" s="1074">
        <v>17627638000</v>
      </c>
      <c r="F51" s="1074">
        <v>17627638000</v>
      </c>
      <c r="G51" s="1074">
        <v>5913758484.0500002</v>
      </c>
      <c r="H51" s="1074">
        <v>7723488279.7600002</v>
      </c>
      <c r="I51" s="1074">
        <v>9420603380.9899998</v>
      </c>
      <c r="J51" s="1122">
        <v>0.33548218337873742</v>
      </c>
      <c r="K51" s="1071">
        <v>0.43814652194241793</v>
      </c>
      <c r="L51" s="1071">
        <v>0.53442233048976839</v>
      </c>
      <c r="N51" s="669"/>
    </row>
    <row r="52" spans="2:14" ht="45">
      <c r="B52" s="632"/>
      <c r="C52" s="639" t="s">
        <v>662</v>
      </c>
      <c r="D52" s="640" t="s">
        <v>663</v>
      </c>
      <c r="E52" s="1074">
        <v>58931034000</v>
      </c>
      <c r="F52" s="1074">
        <v>60776616895.279991</v>
      </c>
      <c r="G52" s="1074">
        <v>21344365486.799999</v>
      </c>
      <c r="H52" s="1074">
        <v>26290040437.5</v>
      </c>
      <c r="I52" s="1074">
        <v>31478525211.879997</v>
      </c>
      <c r="J52" s="1122">
        <v>0.35119370865240834</v>
      </c>
      <c r="K52" s="1071">
        <v>0.43256834257159393</v>
      </c>
      <c r="L52" s="1071">
        <v>0.51793809560210435</v>
      </c>
      <c r="N52" s="669"/>
    </row>
    <row r="53" spans="2:14" ht="30">
      <c r="B53" s="632"/>
      <c r="C53" s="639" t="s">
        <v>665</v>
      </c>
      <c r="D53" s="640" t="s">
        <v>666</v>
      </c>
      <c r="E53" s="1074">
        <v>3184860000</v>
      </c>
      <c r="F53" s="1074">
        <v>5274381200.2300024</v>
      </c>
      <c r="G53" s="1074">
        <v>1220370887.47</v>
      </c>
      <c r="H53" s="1074">
        <v>1941140476.3500001</v>
      </c>
      <c r="I53" s="1074">
        <v>2663708576.3800001</v>
      </c>
      <c r="J53" s="1122">
        <v>0.23137707365876073</v>
      </c>
      <c r="K53" s="1071">
        <v>0.36803188898545142</v>
      </c>
      <c r="L53" s="1071">
        <v>0.50502769429404204</v>
      </c>
      <c r="N53" s="669"/>
    </row>
    <row r="54" spans="2:14" ht="30">
      <c r="B54" s="632"/>
      <c r="C54" s="639" t="s">
        <v>668</v>
      </c>
      <c r="D54" s="640" t="s">
        <v>742</v>
      </c>
      <c r="E54" s="1074">
        <v>20276325000</v>
      </c>
      <c r="F54" s="1074">
        <v>20294987400</v>
      </c>
      <c r="G54" s="1074">
        <v>6856793427</v>
      </c>
      <c r="H54" s="1074">
        <v>8638008170</v>
      </c>
      <c r="I54" s="1074">
        <v>10316066494.610001</v>
      </c>
      <c r="J54" s="1122">
        <v>0.33785650081260954</v>
      </c>
      <c r="K54" s="1071">
        <v>0.42562274120948701</v>
      </c>
      <c r="L54" s="1071">
        <v>0.50830612955246279</v>
      </c>
      <c r="N54" s="669"/>
    </row>
    <row r="55" spans="2:14" ht="15.75">
      <c r="B55" s="623" t="s">
        <v>637</v>
      </c>
      <c r="C55" s="624" t="s">
        <v>670</v>
      </c>
      <c r="D55" s="641"/>
      <c r="E55" s="1075">
        <v>26270074000</v>
      </c>
      <c r="F55" s="1075">
        <v>26154536506.790001</v>
      </c>
      <c r="G55" s="1075">
        <v>8787762060.3399849</v>
      </c>
      <c r="H55" s="1075">
        <v>10882135659.899986</v>
      </c>
      <c r="I55" s="1075">
        <v>13140085147.280033</v>
      </c>
      <c r="J55" s="1121">
        <v>0.33599379817182334</v>
      </c>
      <c r="K55" s="1070">
        <v>0.41607067504617662</v>
      </c>
      <c r="L55" s="1070">
        <v>0.50240175901678563</v>
      </c>
      <c r="N55" s="669"/>
    </row>
    <row r="56" spans="2:14" ht="15.75">
      <c r="B56" s="642" t="s">
        <v>672</v>
      </c>
      <c r="C56" s="624" t="s">
        <v>673</v>
      </c>
      <c r="D56" s="641"/>
      <c r="E56" s="1075">
        <v>87714670000</v>
      </c>
      <c r="F56" s="1075">
        <v>88493691443.139984</v>
      </c>
      <c r="G56" s="1075">
        <v>26628750436.49004</v>
      </c>
      <c r="H56" s="1075">
        <v>32716639759.479794</v>
      </c>
      <c r="I56" s="1075">
        <v>38895918362.439903</v>
      </c>
      <c r="J56" s="1121">
        <v>0.30091128533834371</v>
      </c>
      <c r="K56" s="1070">
        <v>0.3697058990979179</v>
      </c>
      <c r="L56" s="1070">
        <v>0.43953323370436831</v>
      </c>
      <c r="N56" s="669"/>
    </row>
    <row r="57" spans="2:14" ht="15.75">
      <c r="B57" s="642"/>
      <c r="C57" s="633" t="s">
        <v>564</v>
      </c>
      <c r="D57" s="641"/>
      <c r="E57" s="1074"/>
      <c r="F57" s="1074"/>
      <c r="G57" s="1074"/>
      <c r="H57" s="1074"/>
      <c r="I57" s="1074"/>
      <c r="J57" s="1121"/>
      <c r="K57" s="1070"/>
      <c r="L57" s="1070"/>
      <c r="N57" s="669"/>
    </row>
    <row r="58" spans="2:14" ht="15.75">
      <c r="B58" s="642"/>
      <c r="C58" s="635" t="s">
        <v>675</v>
      </c>
      <c r="D58" s="634" t="s">
        <v>676</v>
      </c>
      <c r="E58" s="1074">
        <v>58263333000</v>
      </c>
      <c r="F58" s="1074">
        <v>58156875054.710014</v>
      </c>
      <c r="G58" s="1074">
        <v>19509857618.229996</v>
      </c>
      <c r="H58" s="1074">
        <v>23823635825.859997</v>
      </c>
      <c r="I58" s="1074">
        <v>28228541898.860008</v>
      </c>
      <c r="J58" s="1122">
        <v>0.33546949694041256</v>
      </c>
      <c r="K58" s="1071">
        <v>0.4096443593891238</v>
      </c>
      <c r="L58" s="1071">
        <v>0.48538615378327199</v>
      </c>
      <c r="N58" s="669"/>
    </row>
    <row r="59" spans="2:14" ht="15.75">
      <c r="B59" s="642"/>
      <c r="C59" s="635" t="s">
        <v>678</v>
      </c>
      <c r="D59" s="634" t="s">
        <v>679</v>
      </c>
      <c r="E59" s="1074">
        <v>20452490000</v>
      </c>
      <c r="F59" s="1074">
        <v>23500414807.32</v>
      </c>
      <c r="G59" s="1074">
        <v>5221684859.909996</v>
      </c>
      <c r="H59" s="1074">
        <v>6434598800.3399963</v>
      </c>
      <c r="I59" s="1074">
        <v>7817086017.8300028</v>
      </c>
      <c r="J59" s="1122">
        <v>0.2221954336858567</v>
      </c>
      <c r="K59" s="1071">
        <v>0.27380788182239757</v>
      </c>
      <c r="L59" s="1071">
        <v>0.33263608672112061</v>
      </c>
      <c r="N59" s="669"/>
    </row>
    <row r="60" spans="2:14" ht="15.75">
      <c r="B60" s="642" t="s">
        <v>681</v>
      </c>
      <c r="C60" s="624" t="s">
        <v>682</v>
      </c>
      <c r="D60" s="641"/>
      <c r="E60" s="1075">
        <v>24058053000</v>
      </c>
      <c r="F60" s="1075">
        <v>24261451974.669998</v>
      </c>
      <c r="G60" s="1075">
        <v>3974662474.3399978</v>
      </c>
      <c r="H60" s="1075">
        <v>4718172588.1299944</v>
      </c>
      <c r="I60" s="1075">
        <v>5930007289.3399992</v>
      </c>
      <c r="J60" s="1121">
        <v>0.1638262408403964</v>
      </c>
      <c r="K60" s="1070">
        <v>0.19447197937930386</v>
      </c>
      <c r="L60" s="1070">
        <v>0.24442095615428056</v>
      </c>
      <c r="N60" s="669"/>
    </row>
    <row r="61" spans="2:14" ht="15.75">
      <c r="B61" s="642"/>
      <c r="C61" s="633" t="s">
        <v>564</v>
      </c>
      <c r="D61" s="641"/>
      <c r="E61" s="1074"/>
      <c r="F61" s="1074"/>
      <c r="G61" s="1074"/>
      <c r="H61" s="1074"/>
      <c r="I61" s="1074"/>
      <c r="J61" s="1122"/>
      <c r="K61" s="1071"/>
      <c r="L61" s="1071"/>
      <c r="N61" s="669"/>
    </row>
    <row r="62" spans="2:14" ht="30">
      <c r="B62" s="642"/>
      <c r="C62" s="639" t="s">
        <v>684</v>
      </c>
      <c r="D62" s="643" t="s">
        <v>685</v>
      </c>
      <c r="E62" s="1074">
        <v>16909039000</v>
      </c>
      <c r="F62" s="1074">
        <v>18043535416.380001</v>
      </c>
      <c r="G62" s="1074">
        <v>3139571366.139998</v>
      </c>
      <c r="H62" s="1074">
        <v>3612565852.1699986</v>
      </c>
      <c r="I62" s="1074">
        <v>4643712536.2599964</v>
      </c>
      <c r="J62" s="1122">
        <v>0.17399978960275608</v>
      </c>
      <c r="K62" s="1071">
        <v>0.20021385880344134</v>
      </c>
      <c r="L62" s="1071">
        <v>0.25736156629506285</v>
      </c>
      <c r="N62" s="669"/>
    </row>
    <row r="63" spans="2:14" ht="45">
      <c r="B63" s="642"/>
      <c r="C63" s="639" t="s">
        <v>687</v>
      </c>
      <c r="D63" s="643" t="s">
        <v>688</v>
      </c>
      <c r="E63" s="1074">
        <v>40009000</v>
      </c>
      <c r="F63" s="1074">
        <v>188987432.36000001</v>
      </c>
      <c r="G63" s="1074">
        <v>75454310.25</v>
      </c>
      <c r="H63" s="1074">
        <v>90400968.819999993</v>
      </c>
      <c r="I63" s="1074">
        <v>99601728.210000008</v>
      </c>
      <c r="J63" s="1122">
        <v>0.39925570344946504</v>
      </c>
      <c r="K63" s="1071">
        <v>0.47834381202553306</v>
      </c>
      <c r="L63" s="1071">
        <v>0.52702831593727251</v>
      </c>
      <c r="N63" s="669"/>
    </row>
    <row r="64" spans="2:14" ht="30">
      <c r="B64" s="642"/>
      <c r="C64" s="639" t="s">
        <v>690</v>
      </c>
      <c r="D64" s="643" t="s">
        <v>691</v>
      </c>
      <c r="E64" s="1074">
        <v>20150000</v>
      </c>
      <c r="F64" s="1074">
        <v>250499401.41000003</v>
      </c>
      <c r="G64" s="1074">
        <v>12574420.890000001</v>
      </c>
      <c r="H64" s="1074">
        <v>19138389.539999999</v>
      </c>
      <c r="I64" s="1074">
        <v>55395936.960000001</v>
      </c>
      <c r="J64" s="1122">
        <v>5.0197408932802445E-2</v>
      </c>
      <c r="K64" s="1071">
        <v>7.6400939212926955E-2</v>
      </c>
      <c r="L64" s="1071">
        <v>0.22114199334684947</v>
      </c>
      <c r="N64" s="669"/>
    </row>
    <row r="65" spans="2:14" ht="15.75">
      <c r="B65" s="645" t="s">
        <v>693</v>
      </c>
      <c r="C65" s="646" t="s">
        <v>694</v>
      </c>
      <c r="D65" s="647"/>
      <c r="E65" s="1073">
        <v>27599900000</v>
      </c>
      <c r="F65" s="1073">
        <v>27599905000</v>
      </c>
      <c r="G65" s="1073">
        <v>11258891874.92</v>
      </c>
      <c r="H65" s="1073">
        <v>12556873439.969999</v>
      </c>
      <c r="I65" s="1073">
        <v>13111398629.85</v>
      </c>
      <c r="J65" s="1121">
        <v>0.40793226914802788</v>
      </c>
      <c r="K65" s="1070">
        <v>0.45496074859569263</v>
      </c>
      <c r="L65" s="1070">
        <v>0.47505231013838634</v>
      </c>
      <c r="N65" s="669"/>
    </row>
    <row r="66" spans="2:14" ht="15.75">
      <c r="B66" s="645" t="s">
        <v>696</v>
      </c>
      <c r="C66" s="646" t="s">
        <v>697</v>
      </c>
      <c r="D66" s="647"/>
      <c r="E66" s="1075">
        <v>23327650000</v>
      </c>
      <c r="F66" s="1075">
        <v>21347198887.419998</v>
      </c>
      <c r="G66" s="1075">
        <v>8967316182.7700005</v>
      </c>
      <c r="H66" s="1075">
        <v>11712421185.179998</v>
      </c>
      <c r="I66" s="1075">
        <v>13261553328.369999</v>
      </c>
      <c r="J66" s="1121">
        <v>0.42006992252526776</v>
      </c>
      <c r="K66" s="1070">
        <v>0.54866314062788735</v>
      </c>
      <c r="L66" s="1070">
        <v>0.62123154416222226</v>
      </c>
      <c r="N66" s="669"/>
    </row>
    <row r="67" spans="2:14" ht="15.75">
      <c r="B67" s="648" t="s">
        <v>699</v>
      </c>
      <c r="C67" s="649" t="s">
        <v>700</v>
      </c>
      <c r="D67" s="650"/>
      <c r="E67" s="1076">
        <v>10475682000</v>
      </c>
      <c r="F67" s="1076">
        <v>9864590764.3199902</v>
      </c>
      <c r="G67" s="1076">
        <v>2638346793.0599971</v>
      </c>
      <c r="H67" s="1076">
        <v>3387909762.1800075</v>
      </c>
      <c r="I67" s="1076">
        <v>4070738995.639998</v>
      </c>
      <c r="J67" s="1168">
        <v>0.26745628441099045</v>
      </c>
      <c r="K67" s="1072">
        <v>0.343441491200426</v>
      </c>
      <c r="L67" s="1072">
        <v>0.41266172037909288</v>
      </c>
      <c r="N67" s="669"/>
    </row>
    <row r="71" spans="2:14" ht="15.75">
      <c r="B71" s="600"/>
      <c r="C71" s="601"/>
      <c r="D71" s="602"/>
      <c r="E71" s="99" t="s">
        <v>227</v>
      </c>
      <c r="F71" s="926" t="s">
        <v>516</v>
      </c>
      <c r="G71" s="603" t="s">
        <v>229</v>
      </c>
      <c r="H71" s="604"/>
      <c r="I71" s="604"/>
      <c r="J71" s="604" t="s">
        <v>433</v>
      </c>
      <c r="K71" s="604"/>
      <c r="L71" s="605"/>
    </row>
    <row r="72" spans="2:14" ht="15.75">
      <c r="B72" s="606" t="s">
        <v>3</v>
      </c>
      <c r="C72" s="607"/>
      <c r="D72" s="608"/>
      <c r="E72" s="102" t="s">
        <v>228</v>
      </c>
      <c r="F72" s="927" t="s">
        <v>519</v>
      </c>
      <c r="G72" s="610"/>
      <c r="H72" s="610"/>
      <c r="I72" s="610"/>
      <c r="J72" s="610"/>
      <c r="K72" s="782"/>
      <c r="L72" s="782"/>
    </row>
    <row r="73" spans="2:14" ht="15.75">
      <c r="B73" s="611"/>
      <c r="C73" s="598"/>
      <c r="D73" s="612"/>
      <c r="E73" s="105" t="s">
        <v>743</v>
      </c>
      <c r="F73" s="609"/>
      <c r="G73" s="613" t="s">
        <v>768</v>
      </c>
      <c r="H73" s="614" t="s">
        <v>769</v>
      </c>
      <c r="I73" s="614" t="s">
        <v>770</v>
      </c>
      <c r="J73" s="1098" t="s">
        <v>531</v>
      </c>
      <c r="K73" s="1099" t="s">
        <v>456</v>
      </c>
      <c r="L73" s="1099" t="s">
        <v>759</v>
      </c>
    </row>
    <row r="74" spans="2:14">
      <c r="B74" s="616"/>
      <c r="C74" s="617"/>
      <c r="D74" s="618"/>
      <c r="E74" s="1614" t="s">
        <v>646</v>
      </c>
      <c r="F74" s="1615"/>
      <c r="G74" s="1615"/>
      <c r="H74" s="1615"/>
      <c r="I74" s="1616"/>
      <c r="J74" s="783"/>
      <c r="K74" s="783"/>
      <c r="L74" s="783"/>
    </row>
    <row r="75" spans="2:14">
      <c r="B75" s="1617">
        <v>1</v>
      </c>
      <c r="C75" s="1618"/>
      <c r="D75" s="1618"/>
      <c r="E75" s="1195">
        <v>2</v>
      </c>
      <c r="F75" s="620">
        <v>3</v>
      </c>
      <c r="G75" s="620">
        <v>4</v>
      </c>
      <c r="H75" s="621">
        <v>5</v>
      </c>
      <c r="I75" s="621">
        <v>6</v>
      </c>
      <c r="J75" s="710">
        <v>7</v>
      </c>
      <c r="K75" s="892">
        <v>8</v>
      </c>
      <c r="L75" s="710">
        <v>9</v>
      </c>
    </row>
    <row r="76" spans="2:14" ht="15.75">
      <c r="B76" s="623" t="s">
        <v>648</v>
      </c>
      <c r="C76" s="624"/>
      <c r="D76" s="625"/>
      <c r="E76" s="1127">
        <v>435340000000</v>
      </c>
      <c r="F76" s="1127">
        <v>435340000000</v>
      </c>
      <c r="G76" s="1127">
        <v>252101391012.90027</v>
      </c>
      <c r="H76" s="1127"/>
      <c r="I76" s="1127"/>
      <c r="J76" s="890">
        <v>0.57909080491776599</v>
      </c>
      <c r="K76" s="653"/>
      <c r="L76" s="653"/>
    </row>
    <row r="77" spans="2:14" ht="15.75">
      <c r="B77" s="627" t="s">
        <v>536</v>
      </c>
      <c r="C77" s="628"/>
      <c r="D77" s="625"/>
      <c r="E77" s="1075"/>
      <c r="F77" s="1075"/>
      <c r="G77" s="1075"/>
      <c r="H77" s="1075"/>
      <c r="I77" s="1075"/>
      <c r="J77" s="1121"/>
      <c r="K77" s="1070"/>
      <c r="L77" s="1070"/>
    </row>
    <row r="78" spans="2:14" ht="15.75">
      <c r="B78" s="629" t="s">
        <v>622</v>
      </c>
      <c r="C78" s="630" t="s">
        <v>650</v>
      </c>
      <c r="D78" s="631"/>
      <c r="E78" s="1075">
        <v>235893971000</v>
      </c>
      <c r="F78" s="1075">
        <v>237618625423.66003</v>
      </c>
      <c r="G78" s="1075">
        <v>146241965918.95004</v>
      </c>
      <c r="H78" s="1075"/>
      <c r="I78" s="1075"/>
      <c r="J78" s="1121">
        <v>0.61544824467446191</v>
      </c>
      <c r="K78" s="1070"/>
      <c r="L78" s="1070"/>
    </row>
    <row r="79" spans="2:14">
      <c r="B79" s="632"/>
      <c r="C79" s="633" t="s">
        <v>564</v>
      </c>
      <c r="D79" s="634"/>
      <c r="E79" s="1074"/>
      <c r="F79" s="1074"/>
      <c r="G79" s="1074"/>
      <c r="H79" s="1074"/>
      <c r="I79" s="1074"/>
      <c r="J79" s="1122"/>
      <c r="K79" s="1071"/>
      <c r="L79" s="1071"/>
    </row>
    <row r="80" spans="2:14">
      <c r="B80" s="632"/>
      <c r="C80" s="635" t="s">
        <v>652</v>
      </c>
      <c r="D80" s="634" t="s">
        <v>653</v>
      </c>
      <c r="E80" s="1074">
        <v>66697426000</v>
      </c>
      <c r="F80" s="1074">
        <v>66405524962</v>
      </c>
      <c r="G80" s="1074">
        <v>44043696506</v>
      </c>
      <c r="H80" s="1074"/>
      <c r="I80" s="1074"/>
      <c r="J80" s="1122">
        <v>0.66325349481392748</v>
      </c>
      <c r="K80" s="1071"/>
      <c r="L80" s="1071"/>
    </row>
    <row r="81" spans="2:12">
      <c r="B81" s="632"/>
      <c r="C81" s="635" t="s">
        <v>655</v>
      </c>
      <c r="D81" s="634" t="s">
        <v>656</v>
      </c>
      <c r="E81" s="1074">
        <v>52612361000</v>
      </c>
      <c r="F81" s="1074">
        <v>53717361000</v>
      </c>
      <c r="G81" s="1074">
        <v>34735032463.940002</v>
      </c>
      <c r="H81" s="1074"/>
      <c r="I81" s="1074"/>
      <c r="J81" s="1122">
        <v>0.64662581737662062</v>
      </c>
      <c r="K81" s="1071"/>
      <c r="L81" s="1071"/>
    </row>
    <row r="82" spans="2:12">
      <c r="B82" s="632"/>
      <c r="C82" s="635"/>
      <c r="D82" s="634" t="s">
        <v>564</v>
      </c>
      <c r="E82" s="1074"/>
      <c r="F82" s="1074"/>
      <c r="G82" s="1074"/>
      <c r="H82" s="1074"/>
      <c r="I82" s="1074"/>
      <c r="J82" s="1122"/>
      <c r="K82" s="1071"/>
      <c r="L82" s="1071"/>
    </row>
    <row r="83" spans="2:12">
      <c r="B83" s="636"/>
      <c r="C83" s="635"/>
      <c r="D83" s="634" t="s">
        <v>658</v>
      </c>
      <c r="E83" s="1074">
        <v>33522023000</v>
      </c>
      <c r="F83" s="1074">
        <v>33522023000</v>
      </c>
      <c r="G83" s="1074">
        <v>22172777980.18</v>
      </c>
      <c r="H83" s="1074"/>
      <c r="I83" s="1074"/>
      <c r="J83" s="1122">
        <v>0.66143913749417804</v>
      </c>
      <c r="K83" s="1071"/>
      <c r="L83" s="1071"/>
    </row>
    <row r="84" spans="2:12">
      <c r="B84" s="632"/>
      <c r="C84" s="635"/>
      <c r="D84" s="637" t="s">
        <v>660</v>
      </c>
      <c r="E84" s="1074">
        <v>17627638000</v>
      </c>
      <c r="F84" s="1074">
        <v>17627638000</v>
      </c>
      <c r="G84" s="1074">
        <v>10940848817.76</v>
      </c>
      <c r="H84" s="1074"/>
      <c r="I84" s="1074"/>
      <c r="J84" s="1122">
        <v>0.6206644825449672</v>
      </c>
      <c r="K84" s="1071"/>
      <c r="L84" s="1071"/>
    </row>
    <row r="85" spans="2:12" ht="45">
      <c r="B85" s="632"/>
      <c r="C85" s="639" t="s">
        <v>662</v>
      </c>
      <c r="D85" s="640" t="s">
        <v>663</v>
      </c>
      <c r="E85" s="1074">
        <v>58931034000</v>
      </c>
      <c r="F85" s="1074">
        <v>60776616895.279991</v>
      </c>
      <c r="G85" s="1074">
        <v>37217185863.409996</v>
      </c>
      <c r="H85" s="1074"/>
      <c r="I85" s="1074"/>
      <c r="J85" s="1122">
        <v>0.61236027545818106</v>
      </c>
      <c r="K85" s="1071"/>
      <c r="L85" s="1071"/>
    </row>
    <row r="86" spans="2:12" ht="30">
      <c r="B86" s="632"/>
      <c r="C86" s="639" t="s">
        <v>665</v>
      </c>
      <c r="D86" s="640" t="s">
        <v>666</v>
      </c>
      <c r="E86" s="1074">
        <v>3184860000</v>
      </c>
      <c r="F86" s="1074">
        <v>5274381200.2300024</v>
      </c>
      <c r="G86" s="1074">
        <v>3121371497.6400003</v>
      </c>
      <c r="H86" s="1074"/>
      <c r="I86" s="1074"/>
      <c r="J86" s="1122">
        <v>0.59179861658537025</v>
      </c>
      <c r="K86" s="1071"/>
      <c r="L86" s="1071"/>
    </row>
    <row r="87" spans="2:12" ht="30">
      <c r="B87" s="632"/>
      <c r="C87" s="639" t="s">
        <v>668</v>
      </c>
      <c r="D87" s="640" t="s">
        <v>742</v>
      </c>
      <c r="E87" s="1074">
        <v>20276325000</v>
      </c>
      <c r="F87" s="1074">
        <v>20294987400</v>
      </c>
      <c r="G87" s="1074">
        <v>11936586835.190001</v>
      </c>
      <c r="H87" s="1074"/>
      <c r="I87" s="1074"/>
      <c r="J87" s="1122">
        <v>0.58815443438954784</v>
      </c>
      <c r="K87" s="1071"/>
      <c r="L87" s="1071"/>
    </row>
    <row r="88" spans="2:12" ht="15.75">
      <c r="B88" s="623" t="s">
        <v>637</v>
      </c>
      <c r="C88" s="624" t="s">
        <v>670</v>
      </c>
      <c r="D88" s="641"/>
      <c r="E88" s="1075">
        <v>26270074000</v>
      </c>
      <c r="F88" s="1075">
        <v>26154536506.790001</v>
      </c>
      <c r="G88" s="1075">
        <v>15424973466.329996</v>
      </c>
      <c r="H88" s="1075"/>
      <c r="I88" s="1075"/>
      <c r="J88" s="1121">
        <v>0.5897628299521005</v>
      </c>
      <c r="K88" s="1070"/>
      <c r="L88" s="1070"/>
    </row>
    <row r="89" spans="2:12" ht="15.75">
      <c r="B89" s="642" t="s">
        <v>672</v>
      </c>
      <c r="C89" s="624" t="s">
        <v>673</v>
      </c>
      <c r="D89" s="641"/>
      <c r="E89" s="1075">
        <v>87714670000</v>
      </c>
      <c r="F89" s="1075">
        <v>88493691443.139984</v>
      </c>
      <c r="G89" s="1075">
        <v>45598472095.290237</v>
      </c>
      <c r="H89" s="1075"/>
      <c r="I89" s="1075"/>
      <c r="J89" s="1121">
        <v>0.51527370314966137</v>
      </c>
      <c r="K89" s="1070"/>
      <c r="L89" s="1070"/>
    </row>
    <row r="90" spans="2:12" ht="15.75">
      <c r="B90" s="642"/>
      <c r="C90" s="633" t="s">
        <v>564</v>
      </c>
      <c r="D90" s="641"/>
      <c r="E90" s="1074"/>
      <c r="F90" s="1074"/>
      <c r="G90" s="1074"/>
      <c r="H90" s="1074"/>
      <c r="I90" s="1074"/>
      <c r="J90" s="1121"/>
      <c r="K90" s="1070"/>
      <c r="L90" s="1070"/>
    </row>
    <row r="91" spans="2:12" ht="15.75">
      <c r="B91" s="642"/>
      <c r="C91" s="635" t="s">
        <v>675</v>
      </c>
      <c r="D91" s="634" t="s">
        <v>676</v>
      </c>
      <c r="E91" s="1074">
        <v>58263333000</v>
      </c>
      <c r="F91" s="1074">
        <v>58156875054.710014</v>
      </c>
      <c r="G91" s="1074">
        <v>32748619659.820011</v>
      </c>
      <c r="H91" s="1074"/>
      <c r="I91" s="1074"/>
      <c r="J91" s="1122">
        <v>0.56310831056538624</v>
      </c>
      <c r="K91" s="1071"/>
      <c r="L91" s="1071"/>
    </row>
    <row r="92" spans="2:12" ht="15.75">
      <c r="B92" s="642"/>
      <c r="C92" s="635" t="s">
        <v>678</v>
      </c>
      <c r="D92" s="634" t="s">
        <v>679</v>
      </c>
      <c r="E92" s="1074">
        <v>20452490000</v>
      </c>
      <c r="F92" s="1074">
        <v>23500414807.32</v>
      </c>
      <c r="G92" s="1074">
        <v>9503047376.739996</v>
      </c>
      <c r="H92" s="1074"/>
      <c r="I92" s="1074"/>
      <c r="J92" s="1122">
        <v>0.40437785692957001</v>
      </c>
      <c r="K92" s="1071"/>
      <c r="L92" s="1071"/>
    </row>
    <row r="93" spans="2:12" ht="15.75">
      <c r="B93" s="642" t="s">
        <v>681</v>
      </c>
      <c r="C93" s="624" t="s">
        <v>682</v>
      </c>
      <c r="D93" s="641"/>
      <c r="E93" s="1075">
        <v>24058053000</v>
      </c>
      <c r="F93" s="1075">
        <v>24261451974.669998</v>
      </c>
      <c r="G93" s="1075">
        <v>7264497924.409996</v>
      </c>
      <c r="H93" s="1075"/>
      <c r="I93" s="1075"/>
      <c r="J93" s="1121">
        <v>0.29942552209960249</v>
      </c>
      <c r="K93" s="1070"/>
      <c r="L93" s="1070"/>
    </row>
    <row r="94" spans="2:12" ht="15.75">
      <c r="B94" s="642"/>
      <c r="C94" s="633" t="s">
        <v>564</v>
      </c>
      <c r="D94" s="641"/>
      <c r="E94" s="1074"/>
      <c r="F94" s="1074"/>
      <c r="G94" s="1074"/>
      <c r="H94" s="1074"/>
      <c r="I94" s="1074"/>
      <c r="J94" s="1122"/>
      <c r="K94" s="1071"/>
      <c r="L94" s="1071"/>
    </row>
    <row r="95" spans="2:12" ht="30">
      <c r="B95" s="642"/>
      <c r="C95" s="639" t="s">
        <v>684</v>
      </c>
      <c r="D95" s="643" t="s">
        <v>685</v>
      </c>
      <c r="E95" s="1074">
        <v>16909039000</v>
      </c>
      <c r="F95" s="1074">
        <v>18043535416.380001</v>
      </c>
      <c r="G95" s="1074">
        <v>5671721668.039999</v>
      </c>
      <c r="H95" s="1074"/>
      <c r="I95" s="1074"/>
      <c r="J95" s="1122">
        <v>0.31433538589622434</v>
      </c>
      <c r="K95" s="1071"/>
      <c r="L95" s="1071"/>
    </row>
    <row r="96" spans="2:12" ht="45">
      <c r="B96" s="642"/>
      <c r="C96" s="639" t="s">
        <v>687</v>
      </c>
      <c r="D96" s="643" t="s">
        <v>688</v>
      </c>
      <c r="E96" s="1074">
        <v>40009000</v>
      </c>
      <c r="F96" s="1074">
        <v>188987432.36000001</v>
      </c>
      <c r="G96" s="1074">
        <v>110555186.69999999</v>
      </c>
      <c r="H96" s="1074"/>
      <c r="I96" s="1074"/>
      <c r="J96" s="1122">
        <v>0.58498697674988609</v>
      </c>
      <c r="K96" s="1071"/>
      <c r="L96" s="1071"/>
    </row>
    <row r="97" spans="2:12" ht="30">
      <c r="B97" s="642"/>
      <c r="C97" s="639" t="s">
        <v>690</v>
      </c>
      <c r="D97" s="643" t="s">
        <v>691</v>
      </c>
      <c r="E97" s="1074">
        <v>20150000</v>
      </c>
      <c r="F97" s="1074">
        <v>250499401.41000003</v>
      </c>
      <c r="G97" s="1074">
        <v>70426964.399999991</v>
      </c>
      <c r="H97" s="1074"/>
      <c r="I97" s="1074"/>
      <c r="J97" s="1122">
        <v>0.28114623828872959</v>
      </c>
      <c r="K97" s="1071"/>
      <c r="L97" s="1071"/>
    </row>
    <row r="98" spans="2:12" ht="15.75">
      <c r="B98" s="645" t="s">
        <v>693</v>
      </c>
      <c r="C98" s="646" t="s">
        <v>694</v>
      </c>
      <c r="D98" s="647"/>
      <c r="E98" s="1073">
        <v>27599900000</v>
      </c>
      <c r="F98" s="1073">
        <v>27599905000</v>
      </c>
      <c r="G98" s="1073">
        <v>18338798221.899998</v>
      </c>
      <c r="H98" s="1073"/>
      <c r="I98" s="1073"/>
      <c r="J98" s="1121">
        <v>0.66445149799972125</v>
      </c>
      <c r="K98" s="1070"/>
      <c r="L98" s="1070"/>
    </row>
    <row r="99" spans="2:12" ht="15.75">
      <c r="B99" s="645" t="s">
        <v>696</v>
      </c>
      <c r="C99" s="646" t="s">
        <v>697</v>
      </c>
      <c r="D99" s="647"/>
      <c r="E99" s="1075">
        <v>23327650000</v>
      </c>
      <c r="F99" s="1075">
        <v>21347198887.419998</v>
      </c>
      <c r="G99" s="1075">
        <v>14531419873.700001</v>
      </c>
      <c r="H99" s="1075"/>
      <c r="I99" s="1075"/>
      <c r="J99" s="1121">
        <v>0.68071787546156381</v>
      </c>
      <c r="K99" s="1070"/>
      <c r="L99" s="1070"/>
    </row>
    <row r="100" spans="2:12" ht="15.75">
      <c r="B100" s="648" t="s">
        <v>699</v>
      </c>
      <c r="C100" s="649" t="s">
        <v>700</v>
      </c>
      <c r="D100" s="650"/>
      <c r="E100" s="1076">
        <v>10475682000</v>
      </c>
      <c r="F100" s="1076">
        <v>9864590764.3199902</v>
      </c>
      <c r="G100" s="1076">
        <v>4701263512.3199911</v>
      </c>
      <c r="H100" s="1076"/>
      <c r="I100" s="1076"/>
      <c r="J100" s="1168">
        <v>0.47657968025641356</v>
      </c>
      <c r="K100" s="1072"/>
      <c r="L100" s="1072"/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7" priority="29">
      <formula>ISERROR(J10)</formula>
    </cfRule>
  </conditionalFormatting>
  <conditionalFormatting sqref="K10:K11">
    <cfRule type="containsErrors" dxfId="16" priority="28">
      <formula>ISERROR(K10)</formula>
    </cfRule>
  </conditionalFormatting>
  <conditionalFormatting sqref="L10:L11">
    <cfRule type="containsErrors" dxfId="15" priority="19">
      <formula>ISERROR(L10)</formula>
    </cfRule>
  </conditionalFormatting>
  <conditionalFormatting sqref="J12:J34">
    <cfRule type="containsErrors" dxfId="14" priority="15">
      <formula>ISERROR(J12)</formula>
    </cfRule>
  </conditionalFormatting>
  <conditionalFormatting sqref="K12:K34">
    <cfRule type="containsErrors" dxfId="13" priority="14">
      <formula>ISERROR(K12)</formula>
    </cfRule>
  </conditionalFormatting>
  <conditionalFormatting sqref="L12:L34">
    <cfRule type="containsErrors" dxfId="12" priority="13">
      <formula>ISERROR(L12)</formula>
    </cfRule>
  </conditionalFormatting>
  <conditionalFormatting sqref="J43:J44">
    <cfRule type="containsErrors" dxfId="11" priority="12">
      <formula>ISERROR(J43)</formula>
    </cfRule>
  </conditionalFormatting>
  <conditionalFormatting sqref="K43:K44">
    <cfRule type="containsErrors" dxfId="10" priority="11">
      <formula>ISERROR(K43)</formula>
    </cfRule>
  </conditionalFormatting>
  <conditionalFormatting sqref="L43:L44">
    <cfRule type="containsErrors" dxfId="9" priority="10">
      <formula>ISERROR(L43)</formula>
    </cfRule>
  </conditionalFormatting>
  <conditionalFormatting sqref="J45:J67">
    <cfRule type="containsErrors" dxfId="8" priority="9">
      <formula>ISERROR(J45)</formula>
    </cfRule>
  </conditionalFormatting>
  <conditionalFormatting sqref="K45:K67">
    <cfRule type="containsErrors" dxfId="7" priority="8">
      <formula>ISERROR(K45)</formula>
    </cfRule>
  </conditionalFormatting>
  <conditionalFormatting sqref="L45:L67">
    <cfRule type="containsErrors" dxfId="6" priority="7">
      <formula>ISERROR(L45)</formula>
    </cfRule>
  </conditionalFormatting>
  <conditionalFormatting sqref="J76:J77">
    <cfRule type="containsErrors" dxfId="5" priority="6">
      <formula>ISERROR(J76)</formula>
    </cfRule>
  </conditionalFormatting>
  <conditionalFormatting sqref="K76:K77">
    <cfRule type="containsErrors" dxfId="4" priority="5">
      <formula>ISERROR(K76)</formula>
    </cfRule>
  </conditionalFormatting>
  <conditionalFormatting sqref="L76:L77">
    <cfRule type="containsErrors" dxfId="3" priority="4">
      <formula>ISERROR(L76)</formula>
    </cfRule>
  </conditionalFormatting>
  <conditionalFormatting sqref="J78:J100">
    <cfRule type="containsErrors" dxfId="2" priority="3">
      <formula>ISERROR(J78)</formula>
    </cfRule>
  </conditionalFormatting>
  <conditionalFormatting sqref="K78:K100">
    <cfRule type="containsErrors" dxfId="1" priority="2">
      <formula>ISERROR(K78)</formula>
    </cfRule>
  </conditionalFormatting>
  <conditionalFormatting sqref="L78:L100">
    <cfRule type="containsErrors" dxfId="0" priority="1">
      <formula>ISERROR(L78)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6" min="1" max="11" man="1"/>
    <brk id="6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07 2020 r.</dc:title>
  <cp:lastPrinted>2020-08-28T12:42:55Z</cp:lastPrinted>
  <dcterms:created xsi:type="dcterms:W3CDTF">2019-07-31T09:18:36Z</dcterms:created>
  <dcterms:modified xsi:type="dcterms:W3CDTF">2020-09-03T06:17:11Z</dcterms:modified>
</cp:coreProperties>
</file>